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내   문   서\계         약\2022년도\1.입찰\3.조명_청소년수련관\3.공고\"/>
    </mc:Choice>
  </mc:AlternateContent>
  <bookViews>
    <workbookView xWindow="0" yWindow="0" windowWidth="28800" windowHeight="12255" tabRatio="868" firstSheet="1" activeTab="1"/>
  </bookViews>
  <sheets>
    <sheet name="요약서" sheetId="161" state="hidden" r:id="rId1"/>
    <sheet name="0.설계서" sheetId="31" r:id="rId2"/>
    <sheet name="표지 (설계설명서)" sheetId="95" state="hidden" r:id="rId3"/>
    <sheet name="설계설명서" sheetId="115" state="hidden" r:id="rId4"/>
    <sheet name="목차" sheetId="30" r:id="rId5"/>
    <sheet name="0.표지" sheetId="60" r:id="rId6"/>
    <sheet name="원가계산서" sheetId="147" r:id="rId7"/>
    <sheet name="2.표지" sheetId="62" r:id="rId8"/>
    <sheet name="총괄집계표" sheetId="141" r:id="rId9"/>
    <sheet name="관급자재비(3자단가)" sheetId="109" state="hidden" r:id="rId10"/>
    <sheet name="공사비내역 집계표" sheetId="133" r:id="rId11"/>
    <sheet name="공사비내역서(현장장비)" sheetId="134" r:id="rId12"/>
    <sheet name="폐기물처리비 집계표" sheetId="166" state="hidden" r:id="rId13"/>
    <sheet name="폐기물처리비 내역서" sheetId="167" state="hidden" r:id="rId14"/>
    <sheet name="3.표지" sheetId="46" r:id="rId15"/>
    <sheet name="일위대가 집계표" sheetId="6" r:id="rId16"/>
    <sheet name="일위대가" sheetId="7" r:id="rId17"/>
    <sheet name="4.표지" sheetId="48" r:id="rId18"/>
    <sheet name="단가비교표" sheetId="8" r:id="rId19"/>
    <sheet name="5.표지" sheetId="83" state="hidden" r:id="rId20"/>
    <sheet name="기초수량" sheetId="139" state="hidden" r:id="rId21"/>
    <sheet name="설치장소" sheetId="99" state="hidden" r:id="rId22"/>
    <sheet name="관급자재비수량집계표(현장장비)" sheetId="159"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 localSheetId="10" hidden="1">#REF!</definedName>
    <definedName name="_" localSheetId="11" hidden="1">#REF!</definedName>
    <definedName name="_" localSheetId="22" hidden="1">#REF!</definedName>
    <definedName name="_" localSheetId="20" hidden="1">#REF!</definedName>
    <definedName name="_" localSheetId="6" hidden="1">#REF!</definedName>
    <definedName name="_" localSheetId="8" hidden="1">#REF!</definedName>
    <definedName name="_" localSheetId="13" hidden="1">#REF!</definedName>
    <definedName name="_" localSheetId="12" hidden="1">#REF!</definedName>
    <definedName name="_" hidden="1">#REF!</definedName>
    <definedName name="__123Graph_AA" hidden="1">[1]Sheet13!$S$50:$AV$50</definedName>
    <definedName name="__123Graph_AB" hidden="1">[1]Sheet13!$S$51:$AV$51</definedName>
    <definedName name="__123Graph_AC" hidden="1">[1]Sheet13!$S$47:$AV$47</definedName>
    <definedName name="__123Graph_AD" hidden="1">[1]Sheet13!$O$64:$O$131</definedName>
    <definedName name="__123Graph_AE" hidden="1">[1]Sheet13!$O$131:$O$201</definedName>
    <definedName name="__123Graph_AF" hidden="1">[1]Sheet13!$O$202:$O$271</definedName>
    <definedName name="__123Graph_AG" hidden="1">[1]Sheet13!$O$272:$O$341</definedName>
    <definedName name="__123Graph_XA" hidden="1">[1]Sheet13!$S$48:$AV$48</definedName>
    <definedName name="__123Graph_XB" hidden="1">[1]Sheet13!$S$48:$AV$48</definedName>
    <definedName name="__123Graph_XC" hidden="1">[1]Sheet13!$S$48:$AV$48</definedName>
    <definedName name="__123Graph_XD" hidden="1">[1]Sheet13!$N$64:$N$131</definedName>
    <definedName name="__123Graph_XE" hidden="1">[1]Sheet13!$N$131:$N$201</definedName>
    <definedName name="__123Graph_XF" hidden="1">[1]Sheet13!$N$202:$N$271</definedName>
    <definedName name="__123Graph_XG" hidden="1">[1]Sheet13!$N$272:$N$341</definedName>
    <definedName name="_1________0_F" localSheetId="5" hidden="1">[2]합천내역!#REF!</definedName>
    <definedName name="_10________0_F" localSheetId="9" hidden="1">[2]합천내역!#REF!</definedName>
    <definedName name="_10________0_F" localSheetId="22" hidden="1">[2]합천내역!#REF!</definedName>
    <definedName name="_102_0_F" localSheetId="9" hidden="1">[2]합천내역!#REF!</definedName>
    <definedName name="_102_0_F" localSheetId="22" hidden="1">[2]합천내역!#REF!</definedName>
    <definedName name="_107_0_F" localSheetId="19" hidden="1">[2]합천내역!#REF!</definedName>
    <definedName name="_114_0_F" localSheetId="2" hidden="1">[2]합천내역!#REF!</definedName>
    <definedName name="_115_0_F" localSheetId="10" hidden="1">[2]합천내역!#REF!</definedName>
    <definedName name="_115_0_F" localSheetId="11" hidden="1">[2]합천내역!#REF!</definedName>
    <definedName name="_115_0_F" localSheetId="22" hidden="1">[2]합천내역!#REF!</definedName>
    <definedName name="_115_0_F" localSheetId="20" hidden="1">[2]합천내역!#REF!</definedName>
    <definedName name="_115_0_F" localSheetId="6" hidden="1">[2]합천내역!#REF!</definedName>
    <definedName name="_115_0_F" localSheetId="8" hidden="1">[2]합천내역!#REF!</definedName>
    <definedName name="_115_0_F" localSheetId="13" hidden="1">[2]합천내역!#REF!</definedName>
    <definedName name="_115_0_F" localSheetId="12" hidden="1">[2]합천내역!#REF!</definedName>
    <definedName name="_115_0_F" hidden="1">[2]합천내역!#REF!</definedName>
    <definedName name="_15________0_F" localSheetId="19" hidden="1">[2]합천내역!#REF!</definedName>
    <definedName name="_2________0_F" localSheetId="10" hidden="1">[2]합천내역!#REF!</definedName>
    <definedName name="_2________0_F" localSheetId="12" hidden="1">[2]합천내역!#REF!</definedName>
    <definedName name="_22________0_F" localSheetId="2" hidden="1">[2]합천내역!#REF!</definedName>
    <definedName name="_23________0_F" localSheetId="10" hidden="1">[2]합천내역!#REF!</definedName>
    <definedName name="_23________0_F" localSheetId="11" hidden="1">[2]합천내역!#REF!</definedName>
    <definedName name="_23________0_F" localSheetId="22" hidden="1">[2]합천내역!#REF!</definedName>
    <definedName name="_23________0_F" localSheetId="20" hidden="1">[2]합천내역!#REF!</definedName>
    <definedName name="_23________0_F" localSheetId="6" hidden="1">[2]합천내역!#REF!</definedName>
    <definedName name="_23________0_F" localSheetId="8" hidden="1">[2]합천내역!#REF!</definedName>
    <definedName name="_23________0_F" localSheetId="13" hidden="1">[2]합천내역!#REF!</definedName>
    <definedName name="_23________0_F" localSheetId="12" hidden="1">[2]합천내역!#REF!</definedName>
    <definedName name="_23________0_F" hidden="1">[2]합천내역!#REF!</definedName>
    <definedName name="_24_______0_F" localSheetId="5" hidden="1">[2]합천내역!#REF!</definedName>
    <definedName name="_25_______0_F" localSheetId="10" hidden="1">[2]합천내역!#REF!</definedName>
    <definedName name="_25_______0_F" localSheetId="12" hidden="1">[2]합천내역!#REF!</definedName>
    <definedName name="_26_______0_F" localSheetId="11" hidden="1">[2]합천내역!#REF!</definedName>
    <definedName name="_3________0_F" localSheetId="11" hidden="1">[2]합천내역!#REF!</definedName>
    <definedName name="_33_______0_F" localSheetId="9" hidden="1">[2]합천내역!#REF!</definedName>
    <definedName name="_33_______0_F" localSheetId="22" hidden="1">[2]합천내역!#REF!</definedName>
    <definedName name="_38_______0_F" localSheetId="19" hidden="1">[2]합천내역!#REF!</definedName>
    <definedName name="_45_______0_F" localSheetId="2" hidden="1">[2]합천내역!#REF!</definedName>
    <definedName name="_46_______0_F" localSheetId="10" hidden="1">[2]합천내역!#REF!</definedName>
    <definedName name="_46_______0_F" localSheetId="11" hidden="1">[2]합천내역!#REF!</definedName>
    <definedName name="_46_______0_F" localSheetId="22" hidden="1">[2]합천내역!#REF!</definedName>
    <definedName name="_46_______0_F" localSheetId="20" hidden="1">[2]합천내역!#REF!</definedName>
    <definedName name="_46_______0_F" localSheetId="6" hidden="1">[2]합천내역!#REF!</definedName>
    <definedName name="_46_______0_F" localSheetId="8" hidden="1">[2]합천내역!#REF!</definedName>
    <definedName name="_46_______0_F" localSheetId="13" hidden="1">[2]합천내역!#REF!</definedName>
    <definedName name="_46_______0_F" localSheetId="12" hidden="1">[2]합천내역!#REF!</definedName>
    <definedName name="_46_______0_F" hidden="1">[2]합천내역!#REF!</definedName>
    <definedName name="_47_____0_F" localSheetId="5" hidden="1">[2]합천내역!#REF!</definedName>
    <definedName name="_48_____0_F" localSheetId="10" hidden="1">[2]합천내역!#REF!</definedName>
    <definedName name="_48_____0_F" localSheetId="12" hidden="1">[2]합천내역!#REF!</definedName>
    <definedName name="_49_____0_F" localSheetId="11" hidden="1">[2]합천내역!#REF!</definedName>
    <definedName name="_56_____0_F" localSheetId="9" hidden="1">[2]합천내역!#REF!</definedName>
    <definedName name="_56_____0_F" localSheetId="22" hidden="1">[2]합천내역!#REF!</definedName>
    <definedName name="_61_____0_F" localSheetId="19" hidden="1">[2]합천내역!#REF!</definedName>
    <definedName name="_68_____0_F" localSheetId="2" hidden="1">[2]합천내역!#REF!</definedName>
    <definedName name="_69_____0_F" localSheetId="10" hidden="1">[2]합천내역!#REF!</definedName>
    <definedName name="_69_____0_F" localSheetId="11" hidden="1">[2]합천내역!#REF!</definedName>
    <definedName name="_69_____0_F" localSheetId="22" hidden="1">[2]합천내역!#REF!</definedName>
    <definedName name="_69_____0_F" localSheetId="20" hidden="1">[2]합천내역!#REF!</definedName>
    <definedName name="_69_____0_F" localSheetId="6" hidden="1">[2]합천내역!#REF!</definedName>
    <definedName name="_69_____0_F" localSheetId="8" hidden="1">[2]합천내역!#REF!</definedName>
    <definedName name="_69_____0_F" localSheetId="13" hidden="1">[2]합천내역!#REF!</definedName>
    <definedName name="_69_____0_F" localSheetId="12" hidden="1">[2]합천내역!#REF!</definedName>
    <definedName name="_69_____0_F" hidden="1">[2]합천내역!#REF!</definedName>
    <definedName name="_70___0_F" localSheetId="5" hidden="1">[2]합천내역!#REF!</definedName>
    <definedName name="_71___0_F" localSheetId="10" hidden="1">[2]합천내역!#REF!</definedName>
    <definedName name="_71___0_F" localSheetId="12" hidden="1">[2]합천내역!#REF!</definedName>
    <definedName name="_72___0_F" localSheetId="11" hidden="1">[2]합천내역!#REF!</definedName>
    <definedName name="_79___0_F" localSheetId="9" hidden="1">[2]합천내역!#REF!</definedName>
    <definedName name="_79___0_F" localSheetId="22" hidden="1">[2]합천내역!#REF!</definedName>
    <definedName name="_84___0_F" localSheetId="19" hidden="1">[2]합천내역!#REF!</definedName>
    <definedName name="_91___0_F" localSheetId="2" hidden="1">[2]합천내역!#REF!</definedName>
    <definedName name="_92___0_F" localSheetId="10" hidden="1">[2]합천내역!#REF!</definedName>
    <definedName name="_92___0_F" localSheetId="11" hidden="1">[2]합천내역!#REF!</definedName>
    <definedName name="_92___0_F" localSheetId="22" hidden="1">[2]합천내역!#REF!</definedName>
    <definedName name="_92___0_F" localSheetId="20" hidden="1">[2]합천내역!#REF!</definedName>
    <definedName name="_92___0_F" localSheetId="6" hidden="1">[2]합천내역!#REF!</definedName>
    <definedName name="_92___0_F" localSheetId="8" hidden="1">[2]합천내역!#REF!</definedName>
    <definedName name="_92___0_F" localSheetId="13" hidden="1">[2]합천내역!#REF!</definedName>
    <definedName name="_92___0_F" localSheetId="12" hidden="1">[2]합천내역!#REF!</definedName>
    <definedName name="_92___0_F" hidden="1">[2]합천내역!#REF!</definedName>
    <definedName name="_93_0_F" localSheetId="5" hidden="1">[2]합천내역!#REF!</definedName>
    <definedName name="_94_0_F" localSheetId="10" hidden="1">[2]합천내역!#REF!</definedName>
    <definedName name="_94_0_F" localSheetId="12" hidden="1">[2]합천내역!#REF!</definedName>
    <definedName name="_95_0_F" localSheetId="11" hidden="1">[2]합천내역!#REF!</definedName>
    <definedName name="_Fill" localSheetId="10" hidden="1">#REF!</definedName>
    <definedName name="_Fill" localSheetId="11" hidden="1">#REF!</definedName>
    <definedName name="_Fill" localSheetId="22" hidden="1">#REF!</definedName>
    <definedName name="_Fill" localSheetId="20" hidden="1">#REF!</definedName>
    <definedName name="_Fill" localSheetId="6" hidden="1">#REF!</definedName>
    <definedName name="_Fill" localSheetId="8" hidden="1">#REF!</definedName>
    <definedName name="_Fill" localSheetId="13" hidden="1">#REF!</definedName>
    <definedName name="_Fill" localSheetId="12" hidden="1">#REF!</definedName>
    <definedName name="_Fill" hidden="1">#REF!</definedName>
    <definedName name="_xlnm._FilterDatabase" localSheetId="10" hidden="1">#REF!</definedName>
    <definedName name="_xlnm._FilterDatabase" localSheetId="11" hidden="1">#REF!</definedName>
    <definedName name="_xlnm._FilterDatabase" localSheetId="22" hidden="1">#REF!</definedName>
    <definedName name="_xlnm._FilterDatabase" localSheetId="20" hidden="1">#REF!</definedName>
    <definedName name="_xlnm._FilterDatabase" localSheetId="6" hidden="1">#REF!</definedName>
    <definedName name="_xlnm._FilterDatabase" localSheetId="16" hidden="1">일위대가!$P$3:$T$5</definedName>
    <definedName name="_xlnm._FilterDatabase" localSheetId="8" hidden="1">#REF!</definedName>
    <definedName name="_xlnm._FilterDatabase" localSheetId="13" hidden="1">#REF!</definedName>
    <definedName name="_xlnm._FilterDatabase" localSheetId="12" hidden="1">#REF!</definedName>
    <definedName name="_xlnm._FilterDatabase" hidden="1">#REF!</definedName>
    <definedName name="_Key1" localSheetId="5" hidden="1">#REF!</definedName>
    <definedName name="_Key1" localSheetId="19" hidden="1">#REF!</definedName>
    <definedName name="_Key1" localSheetId="10" hidden="1">#REF!</definedName>
    <definedName name="_Key1" localSheetId="11" hidden="1">#REF!</definedName>
    <definedName name="_Key1" localSheetId="9" hidden="1">#REF!</definedName>
    <definedName name="_Key1" localSheetId="22" hidden="1">#REF!</definedName>
    <definedName name="_Key1" localSheetId="20" hidden="1">#REF!</definedName>
    <definedName name="_Key1" localSheetId="6" hidden="1">#REF!</definedName>
    <definedName name="_Key1" localSheetId="8" hidden="1">#REF!</definedName>
    <definedName name="_Key1" localSheetId="13" hidden="1">#REF!</definedName>
    <definedName name="_Key1" localSheetId="12" hidden="1">#REF!</definedName>
    <definedName name="_Key1" localSheetId="2" hidden="1">#REF!</definedName>
    <definedName name="_Key1" hidden="1">#REF!</definedName>
    <definedName name="_Key2" localSheetId="5" hidden="1">#REF!</definedName>
    <definedName name="_Key2" localSheetId="19" hidden="1">#REF!</definedName>
    <definedName name="_Key2" localSheetId="10" hidden="1">#REF!</definedName>
    <definedName name="_Key2" localSheetId="11" hidden="1">#REF!</definedName>
    <definedName name="_Key2" localSheetId="9" hidden="1">#REF!</definedName>
    <definedName name="_Key2" localSheetId="22" hidden="1">#REF!</definedName>
    <definedName name="_Key2" localSheetId="20" hidden="1">#REF!</definedName>
    <definedName name="_Key2" localSheetId="6" hidden="1">#REF!</definedName>
    <definedName name="_Key2" localSheetId="8" hidden="1">#REF!</definedName>
    <definedName name="_Key2" localSheetId="13" hidden="1">#REF!</definedName>
    <definedName name="_Key2" localSheetId="12" hidden="1">#REF!</definedName>
    <definedName name="_Key2" localSheetId="2" hidden="1">#REF!</definedName>
    <definedName name="_Key2" hidden="1">#REF!</definedName>
    <definedName name="_kfkf" localSheetId="10" hidden="1">#REF!</definedName>
    <definedName name="_kfkf" localSheetId="11" hidden="1">#REF!</definedName>
    <definedName name="_kfkf" localSheetId="22" hidden="1">#REF!</definedName>
    <definedName name="_kfkf" localSheetId="20" hidden="1">#REF!</definedName>
    <definedName name="_kfkf" localSheetId="6" hidden="1">#REF!</definedName>
    <definedName name="_kfkf" localSheetId="8" hidden="1">#REF!</definedName>
    <definedName name="_kfkf" localSheetId="13" hidden="1">#REF!</definedName>
    <definedName name="_kfkf" localSheetId="12" hidden="1">#REF!</definedName>
    <definedName name="_kfkf" hidden="1">#REF!</definedName>
    <definedName name="_MatInverse_In" localSheetId="10" hidden="1">#REF!</definedName>
    <definedName name="_MatInverse_In" localSheetId="11" hidden="1">#REF!</definedName>
    <definedName name="_MatInverse_In" localSheetId="9" hidden="1">#REF!</definedName>
    <definedName name="_MatInverse_In" localSheetId="22" hidden="1">#REF!</definedName>
    <definedName name="_MatInverse_In" localSheetId="20" hidden="1">#REF!</definedName>
    <definedName name="_MatInverse_In" localSheetId="6" hidden="1">#REF!</definedName>
    <definedName name="_MatInverse_In" localSheetId="8" hidden="1">#REF!</definedName>
    <definedName name="_MatInverse_In" localSheetId="13" hidden="1">#REF!</definedName>
    <definedName name="_MatInverse_In" localSheetId="12" hidden="1">#REF!</definedName>
    <definedName name="_MatInverse_In" hidden="1">#REF!</definedName>
    <definedName name="_MatMult_A" localSheetId="10" hidden="1">#REF!</definedName>
    <definedName name="_MatMult_A" localSheetId="11" hidden="1">#REF!</definedName>
    <definedName name="_MatMult_A" localSheetId="9" hidden="1">#REF!</definedName>
    <definedName name="_MatMult_A" localSheetId="22" hidden="1">#REF!</definedName>
    <definedName name="_MatMult_A" localSheetId="20" hidden="1">#REF!</definedName>
    <definedName name="_MatMult_A" localSheetId="6" hidden="1">#REF!</definedName>
    <definedName name="_MatMult_A" localSheetId="8" hidden="1">#REF!</definedName>
    <definedName name="_MatMult_A" localSheetId="13" hidden="1">#REF!</definedName>
    <definedName name="_MatMult_A" localSheetId="12" hidden="1">#REF!</definedName>
    <definedName name="_MatMult_A" hidden="1">#REF!</definedName>
    <definedName name="_MatMult_AxB" localSheetId="10" hidden="1">#REF!</definedName>
    <definedName name="_MatMult_AxB" localSheetId="11" hidden="1">#REF!</definedName>
    <definedName name="_MatMult_AxB" localSheetId="9" hidden="1">#REF!</definedName>
    <definedName name="_MatMult_AxB" localSheetId="22" hidden="1">#REF!</definedName>
    <definedName name="_MatMult_AxB" localSheetId="20" hidden="1">#REF!</definedName>
    <definedName name="_MatMult_AxB" localSheetId="6" hidden="1">#REF!</definedName>
    <definedName name="_MatMult_AxB" localSheetId="8" hidden="1">#REF!</definedName>
    <definedName name="_MatMult_AxB" localSheetId="13" hidden="1">#REF!</definedName>
    <definedName name="_MatMult_AxB" localSheetId="12" hidden="1">#REF!</definedName>
    <definedName name="_MatMult_AxB" hidden="1">#REF!</definedName>
    <definedName name="_MatMult_B" localSheetId="10" hidden="1">#REF!</definedName>
    <definedName name="_MatMult_B" localSheetId="11" hidden="1">#REF!</definedName>
    <definedName name="_MatMult_B" localSheetId="9" hidden="1">#REF!</definedName>
    <definedName name="_MatMult_B" localSheetId="22" hidden="1">#REF!</definedName>
    <definedName name="_MatMult_B" localSheetId="20" hidden="1">#REF!</definedName>
    <definedName name="_MatMult_B" localSheetId="6" hidden="1">#REF!</definedName>
    <definedName name="_MatMult_B" localSheetId="8" hidden="1">#REF!</definedName>
    <definedName name="_MatMult_B" localSheetId="13" hidden="1">#REF!</definedName>
    <definedName name="_MatMult_B" localSheetId="12" hidden="1">#REF!</definedName>
    <definedName name="_MatMult_B" hidden="1">#REF!</definedName>
    <definedName name="_Order1" hidden="1">255</definedName>
    <definedName name="_Order2" hidden="1">255</definedName>
    <definedName name="_Regression_Int" hidden="1">1</definedName>
    <definedName name="_Sort" localSheetId="5" hidden="1">#REF!</definedName>
    <definedName name="_Sort" localSheetId="19" hidden="1">#REF!</definedName>
    <definedName name="_Sort" localSheetId="10" hidden="1">#REF!</definedName>
    <definedName name="_Sort" localSheetId="11" hidden="1">#REF!</definedName>
    <definedName name="_Sort" localSheetId="9" hidden="1">#REF!</definedName>
    <definedName name="_Sort" localSheetId="22" hidden="1">#REF!</definedName>
    <definedName name="_Sort" localSheetId="20" hidden="1">#REF!</definedName>
    <definedName name="_Sort" localSheetId="6" hidden="1">#REF!</definedName>
    <definedName name="_Sort" localSheetId="8" hidden="1">#REF!</definedName>
    <definedName name="_Sort" localSheetId="13" hidden="1">#REF!</definedName>
    <definedName name="_Sort" localSheetId="12" hidden="1">#REF!</definedName>
    <definedName name="_Sort" localSheetId="2" hidden="1">#REF!</definedName>
    <definedName name="_Sort" hidden="1">#REF!</definedName>
    <definedName name="_woogi" localSheetId="10" hidden="1">#REF!</definedName>
    <definedName name="_woogi" localSheetId="11" hidden="1">#REF!</definedName>
    <definedName name="_woogi" localSheetId="22" hidden="1">#REF!</definedName>
    <definedName name="_woogi" localSheetId="20" hidden="1">#REF!</definedName>
    <definedName name="_woogi" localSheetId="6" hidden="1">#REF!</definedName>
    <definedName name="_woogi" localSheetId="8" hidden="1">#REF!</definedName>
    <definedName name="_woogi" localSheetId="13" hidden="1">#REF!</definedName>
    <definedName name="_woogi" localSheetId="12" hidden="1">#REF!</definedName>
    <definedName name="_woogi" hidden="1">#REF!</definedName>
    <definedName name="_woogi2" localSheetId="10" hidden="1">#REF!</definedName>
    <definedName name="_woogi2" localSheetId="11" hidden="1">#REF!</definedName>
    <definedName name="_woogi2" localSheetId="22" hidden="1">#REF!</definedName>
    <definedName name="_woogi2" localSheetId="20" hidden="1">#REF!</definedName>
    <definedName name="_woogi2" localSheetId="6" hidden="1">#REF!</definedName>
    <definedName name="_woogi2" localSheetId="8" hidden="1">#REF!</definedName>
    <definedName name="_woogi2" localSheetId="13" hidden="1">#REF!</definedName>
    <definedName name="_woogi2" localSheetId="12" hidden="1">#REF!</definedName>
    <definedName name="_woogi2" hidden="1">#REF!</definedName>
    <definedName name="_woogi24" localSheetId="10" hidden="1">#REF!</definedName>
    <definedName name="_woogi24" localSheetId="11" hidden="1">#REF!</definedName>
    <definedName name="_woogi24" localSheetId="22" hidden="1">#REF!</definedName>
    <definedName name="_woogi24" localSheetId="20" hidden="1">#REF!</definedName>
    <definedName name="_woogi24" localSheetId="6" hidden="1">#REF!</definedName>
    <definedName name="_woogi24" localSheetId="8" hidden="1">#REF!</definedName>
    <definedName name="_woogi24" localSheetId="13" hidden="1">#REF!</definedName>
    <definedName name="_woogi24" localSheetId="12" hidden="1">#REF!</definedName>
    <definedName name="_woogi24" hidden="1">#REF!</definedName>
    <definedName name="_woogi3" localSheetId="10" hidden="1">#REF!</definedName>
    <definedName name="_woogi3" localSheetId="11" hidden="1">#REF!</definedName>
    <definedName name="_woogi3" localSheetId="22" hidden="1">#REF!</definedName>
    <definedName name="_woogi3" localSheetId="20" hidden="1">#REF!</definedName>
    <definedName name="_woogi3" localSheetId="6" hidden="1">#REF!</definedName>
    <definedName name="_woogi3" localSheetId="8" hidden="1">#REF!</definedName>
    <definedName name="_woogi3" localSheetId="13" hidden="1">#REF!</definedName>
    <definedName name="_woogi3" localSheetId="12" hidden="1">#REF!</definedName>
    <definedName name="_woogi3" hidden="1">#REF!</definedName>
    <definedName name="_재ㅐ햐" localSheetId="10" hidden="1">#REF!</definedName>
    <definedName name="_재ㅐ햐" localSheetId="11" hidden="1">#REF!</definedName>
    <definedName name="_재ㅐ햐" localSheetId="22" hidden="1">#REF!</definedName>
    <definedName name="_재ㅐ햐" localSheetId="20" hidden="1">#REF!</definedName>
    <definedName name="_재ㅐ햐" localSheetId="6" hidden="1">#REF!</definedName>
    <definedName name="_재ㅐ햐" localSheetId="8" hidden="1">#REF!</definedName>
    <definedName name="_재ㅐ햐" localSheetId="13" hidden="1">#REF!</definedName>
    <definedName name="_재ㅐ햐" localSheetId="12" hidden="1">#REF!</definedName>
    <definedName name="_재ㅐ햐" hidden="1">#REF!</definedName>
    <definedName name="abc" localSheetId="20" hidden="1">{"'자리배치도'!$AG$1:$CI$28"}</definedName>
    <definedName name="abc" localSheetId="3" hidden="1">{"'자리배치도'!$AG$1:$CI$28"}</definedName>
    <definedName name="abc" localSheetId="6" hidden="1">{"'자리배치도'!$AG$1:$CI$28"}</definedName>
    <definedName name="abc" localSheetId="13" hidden="1">{"'자리배치도'!$AG$1:$CI$28"}</definedName>
    <definedName name="abc" hidden="1">{"'자리배치도'!$AG$1:$CI$28"}</definedName>
    <definedName name="abcd" localSheetId="20" hidden="1">{"'자리배치도'!$AG$1:$CI$28"}</definedName>
    <definedName name="abcd" localSheetId="3" hidden="1">{"'자리배치도'!$AG$1:$CI$28"}</definedName>
    <definedName name="abcd" localSheetId="6" hidden="1">{"'자리배치도'!$AG$1:$CI$28"}</definedName>
    <definedName name="abcd" localSheetId="13" hidden="1">{"'자리배치도'!$AG$1:$CI$28"}</definedName>
    <definedName name="abcd" hidden="1">{"'자리배치도'!$AG$1:$CI$28"}</definedName>
    <definedName name="ABS" localSheetId="20" hidden="1">{#N/A,#N/A,FALSE,"전력간선"}</definedName>
    <definedName name="ABS" localSheetId="3" hidden="1">{#N/A,#N/A,FALSE,"전력간선"}</definedName>
    <definedName name="ABS" localSheetId="6" hidden="1">{#N/A,#N/A,FALSE,"전력간선"}</definedName>
    <definedName name="ABS" localSheetId="13" hidden="1">{#N/A,#N/A,FALSE,"전력간선"}</definedName>
    <definedName name="ABS" hidden="1">{#N/A,#N/A,FALSE,"전력간선"}</definedName>
    <definedName name="AccessDatabase" hidden="1">"C:\My Documents\북부수도사업소\전원차단장치\전원차~1\전원차단장치 내역서 03월06일.mdb"</definedName>
    <definedName name="anscount" hidden="1">1</definedName>
    <definedName name="ASAS" localSheetId="20" hidden="1">{#N/A,#N/A,FALSE,"DAOCM 2차 검토"}</definedName>
    <definedName name="ASAS" localSheetId="3" hidden="1">{#N/A,#N/A,FALSE,"DAOCM 2차 검토"}</definedName>
    <definedName name="ASAS" localSheetId="6" hidden="1">{#N/A,#N/A,FALSE,"DAOCM 2차 검토"}</definedName>
    <definedName name="ASAS" localSheetId="13" hidden="1">{#N/A,#N/A,FALSE,"DAOCM 2차 검토"}</definedName>
    <definedName name="ASAS" hidden="1">{#N/A,#N/A,FALSE,"DAOCM 2차 검토"}</definedName>
    <definedName name="CCTV" localSheetId="20" hidden="1">{#N/A,#N/A,FALSE,"전력간선"}</definedName>
    <definedName name="CCTV" localSheetId="3" hidden="1">{#N/A,#N/A,FALSE,"전력간선"}</definedName>
    <definedName name="CCTV" localSheetId="6" hidden="1">{#N/A,#N/A,FALSE,"전력간선"}</definedName>
    <definedName name="CCTV" localSheetId="13" hidden="1">{#N/A,#N/A,FALSE,"전력간선"}</definedName>
    <definedName name="CCTV" hidden="1">{#N/A,#N/A,FALSE,"전력간선"}</definedName>
    <definedName name="dataww" localSheetId="10" hidden="1">#REF!</definedName>
    <definedName name="dataww" localSheetId="11" hidden="1">#REF!</definedName>
    <definedName name="dataww" localSheetId="22" hidden="1">#REF!</definedName>
    <definedName name="dataww" localSheetId="20" hidden="1">#REF!</definedName>
    <definedName name="dataww" localSheetId="6" hidden="1">#REF!</definedName>
    <definedName name="dataww" localSheetId="8" hidden="1">#REF!</definedName>
    <definedName name="dataww" localSheetId="13" hidden="1">#REF!</definedName>
    <definedName name="dataww" localSheetId="12" hidden="1">#REF!</definedName>
    <definedName name="dataww" hidden="1">#REF!</definedName>
    <definedName name="DD" localSheetId="10" hidden="1">'[3]8.PILE  (돌출)'!#REF!</definedName>
    <definedName name="DD" localSheetId="11" hidden="1">'[3]8.PILE  (돌출)'!#REF!</definedName>
    <definedName name="DD" localSheetId="9" hidden="1">'[3]8.PILE  (돌출)'!#REF!</definedName>
    <definedName name="DD" localSheetId="22" hidden="1">'[3]8.PILE  (돌출)'!#REF!</definedName>
    <definedName name="DD" localSheetId="20" hidden="1">'[3]8.PILE  (돌출)'!#REF!</definedName>
    <definedName name="DD" localSheetId="6" hidden="1">'[3]8.PILE  (돌출)'!#REF!</definedName>
    <definedName name="DD" localSheetId="8" hidden="1">'[3]8.PILE  (돌출)'!#REF!</definedName>
    <definedName name="DD" localSheetId="13" hidden="1">'[3]8.PILE  (돌출)'!#REF!</definedName>
    <definedName name="DD" localSheetId="12" hidden="1">'[3]8.PILE  (돌출)'!#REF!</definedName>
    <definedName name="DD" hidden="1">'[3]8.PILE  (돌출)'!#REF!</definedName>
    <definedName name="DDD" localSheetId="10" hidden="1">#REF!</definedName>
    <definedName name="DDD" localSheetId="11" hidden="1">#REF!</definedName>
    <definedName name="DDD" localSheetId="22" hidden="1">#REF!</definedName>
    <definedName name="DDD" localSheetId="20" hidden="1">#REF!</definedName>
    <definedName name="DDD" localSheetId="6" hidden="1">#REF!</definedName>
    <definedName name="DDD" localSheetId="8" hidden="1">#REF!</definedName>
    <definedName name="DDD" localSheetId="13" hidden="1">#REF!</definedName>
    <definedName name="DDD" localSheetId="12" hidden="1">#REF!</definedName>
    <definedName name="DDD" hidden="1">#REF!</definedName>
    <definedName name="ddddd" localSheetId="10" hidden="1">#REF!</definedName>
    <definedName name="ddddd" localSheetId="11" hidden="1">#REF!</definedName>
    <definedName name="ddddd" localSheetId="22" hidden="1">#REF!</definedName>
    <definedName name="ddddd" localSheetId="20" hidden="1">#REF!</definedName>
    <definedName name="ddddd" localSheetId="6" hidden="1">#REF!</definedName>
    <definedName name="ddddd" localSheetId="8" hidden="1">#REF!</definedName>
    <definedName name="ddddd" localSheetId="13" hidden="1">#REF!</definedName>
    <definedName name="ddddd" localSheetId="12" hidden="1">#REF!</definedName>
    <definedName name="ddddd" hidden="1">#REF!</definedName>
    <definedName name="DSF" hidden="1">'[4]도체종-상수표'!$S$48:$AV$48</definedName>
    <definedName name="DWD" localSheetId="20" hidden="1">{#N/A,#N/A,FALSE,"전력간선"}</definedName>
    <definedName name="DWD" localSheetId="3" hidden="1">{#N/A,#N/A,FALSE,"전력간선"}</definedName>
    <definedName name="DWD" localSheetId="6" hidden="1">{#N/A,#N/A,FALSE,"전력간선"}</definedName>
    <definedName name="DWD" localSheetId="13" hidden="1">{#N/A,#N/A,FALSE,"전력간선"}</definedName>
    <definedName name="DWD" hidden="1">{#N/A,#N/A,FALSE,"전력간선"}</definedName>
    <definedName name="ee" localSheetId="20" hidden="1">{#N/A,#N/A,FALSE,"단가표지"}</definedName>
    <definedName name="ee" localSheetId="3" hidden="1">{#N/A,#N/A,FALSE,"단가표지"}</definedName>
    <definedName name="ee" localSheetId="6" hidden="1">{#N/A,#N/A,FALSE,"단가표지"}</definedName>
    <definedName name="ee" localSheetId="13" hidden="1">{#N/A,#N/A,FALSE,"단가표지"}</definedName>
    <definedName name="ee" hidden="1">{#N/A,#N/A,FALSE,"단가표지"}</definedName>
    <definedName name="eeeeeee" localSheetId="20" hidden="1">{"'자리배치도'!$AG$1:$CI$28"}</definedName>
    <definedName name="eeeeeee" localSheetId="3" hidden="1">{"'자리배치도'!$AG$1:$CI$28"}</definedName>
    <definedName name="eeeeeee" localSheetId="6" hidden="1">{"'자리배치도'!$AG$1:$CI$28"}</definedName>
    <definedName name="eeeeeee" localSheetId="13" hidden="1">{"'자리배치도'!$AG$1:$CI$28"}</definedName>
    <definedName name="eeeeeee" hidden="1">{"'자리배치도'!$AG$1:$CI$28"}</definedName>
    <definedName name="EWAFADS" hidden="1">[5]Sheet14!$M$61:$M$130</definedName>
    <definedName name="EWFDA" hidden="1">[5]Sheet14!$Q$45:$AT$45</definedName>
    <definedName name="EWR" hidden="1">'[4]도체종-상수표'!$S$48:$AV$48</definedName>
    <definedName name="ewrertr4" localSheetId="20" hidden="1">{"'자리배치도'!$AG$1:$CI$28"}</definedName>
    <definedName name="ewrertr4" localSheetId="3" hidden="1">{"'자리배치도'!$AG$1:$CI$28"}</definedName>
    <definedName name="ewrertr4" localSheetId="6" hidden="1">{"'자리배치도'!$AG$1:$CI$28"}</definedName>
    <definedName name="ewrertr4" localSheetId="13" hidden="1">{"'자리배치도'!$AG$1:$CI$28"}</definedName>
    <definedName name="ewrertr4" hidden="1">{"'자리배치도'!$AG$1:$CI$28"}</definedName>
    <definedName name="ff" localSheetId="20" hidden="1">{#N/A,#N/A,FALSE,"운반시간"}</definedName>
    <definedName name="ff" localSheetId="3" hidden="1">{#N/A,#N/A,FALSE,"운반시간"}</definedName>
    <definedName name="ff" localSheetId="6" hidden="1">{#N/A,#N/A,FALSE,"운반시간"}</definedName>
    <definedName name="ff" localSheetId="13" hidden="1">{#N/A,#N/A,FALSE,"운반시간"}</definedName>
    <definedName name="ff" hidden="1">{#N/A,#N/A,FALSE,"운반시간"}</definedName>
    <definedName name="FFF" localSheetId="20" hidden="1">{#N/A,#N/A,FALSE,"CCTV"}</definedName>
    <definedName name="FFF" localSheetId="6" hidden="1">{#N/A,#N/A,FALSE,"CCTV"}</definedName>
    <definedName name="FFF" localSheetId="13" hidden="1">{#N/A,#N/A,FALSE,"CCTV"}</definedName>
    <definedName name="FFF" hidden="1">{#N/A,#N/A,FALSE,"CCTV"}</definedName>
    <definedName name="FH" hidden="1">'[4]도체종-상수표'!$S$47:$AV$47</definedName>
    <definedName name="FHFH" hidden="1">[6]수량산출!$A$1:$A$8561</definedName>
    <definedName name="FHFK" localSheetId="5" hidden="1">[6]수량산출!#REF!</definedName>
    <definedName name="FHFK" localSheetId="19" hidden="1">[6]수량산출!#REF!</definedName>
    <definedName name="FHFK" localSheetId="10" hidden="1">[6]수량산출!#REF!</definedName>
    <definedName name="FHFK" localSheetId="11" hidden="1">[6]수량산출!#REF!</definedName>
    <definedName name="FHFK" localSheetId="9" hidden="1">[6]수량산출!#REF!</definedName>
    <definedName name="FHFK" localSheetId="22" hidden="1">[6]수량산출!#REF!</definedName>
    <definedName name="FHFK" localSheetId="20" hidden="1">[6]수량산출!#REF!</definedName>
    <definedName name="FHFK" localSheetId="6" hidden="1">[6]수량산출!#REF!</definedName>
    <definedName name="FHFK" localSheetId="8" hidden="1">[6]수량산출!#REF!</definedName>
    <definedName name="FHFK" localSheetId="13" hidden="1">[6]수량산출!#REF!</definedName>
    <definedName name="FHFK" localSheetId="12" hidden="1">[6]수량산출!#REF!</definedName>
    <definedName name="FHFK" localSheetId="2" hidden="1">[6]수량산출!#REF!</definedName>
    <definedName name="FHFK" hidden="1">[6]수량산출!#REF!</definedName>
    <definedName name="fv" localSheetId="20" hidden="1">{#N/A,#N/A,FALSE,"전력간선"}</definedName>
    <definedName name="fv" localSheetId="3" hidden="1">{#N/A,#N/A,FALSE,"전력간선"}</definedName>
    <definedName name="fv" localSheetId="6" hidden="1">{#N/A,#N/A,FALSE,"전력간선"}</definedName>
    <definedName name="fv" localSheetId="13" hidden="1">{#N/A,#N/A,FALSE,"전력간선"}</definedName>
    <definedName name="fv" hidden="1">{#N/A,#N/A,FALSE,"전력간선"}</definedName>
    <definedName name="GFSD" hidden="1">'[4]도체종-상수표'!$Q$48:$AT$48</definedName>
    <definedName name="gg" localSheetId="20" hidden="1">{#N/A,#N/A,FALSE,"운반시간"}</definedName>
    <definedName name="gg" localSheetId="3" hidden="1">{#N/A,#N/A,FALSE,"운반시간"}</definedName>
    <definedName name="gg" localSheetId="6" hidden="1">{#N/A,#N/A,FALSE,"운반시간"}</definedName>
    <definedName name="gg" localSheetId="13" hidden="1">{#N/A,#N/A,FALSE,"운반시간"}</definedName>
    <definedName name="gg" hidden="1">{#N/A,#N/A,FALSE,"운반시간"}</definedName>
    <definedName name="HHHH" localSheetId="5" hidden="1">#REF!</definedName>
    <definedName name="HHHH" localSheetId="19" hidden="1">#REF!</definedName>
    <definedName name="HHHH" localSheetId="10" hidden="1">#REF!</definedName>
    <definedName name="HHHH" localSheetId="11" hidden="1">#REF!</definedName>
    <definedName name="HHHH" localSheetId="9" hidden="1">#REF!</definedName>
    <definedName name="HHHH" localSheetId="22" hidden="1">#REF!</definedName>
    <definedName name="HHHH" localSheetId="20" hidden="1">#REF!</definedName>
    <definedName name="HHHH" localSheetId="6" hidden="1">#REF!</definedName>
    <definedName name="HHHH" localSheetId="8" hidden="1">#REF!</definedName>
    <definedName name="HHHH" localSheetId="13" hidden="1">#REF!</definedName>
    <definedName name="HHHH" localSheetId="12" hidden="1">#REF!</definedName>
    <definedName name="HHHH" localSheetId="2" hidden="1">#REF!</definedName>
    <definedName name="HHHH" hidden="1">#REF!</definedName>
    <definedName name="HTML_CodePage" hidden="1">949</definedName>
    <definedName name="HTML_Control" localSheetId="20" hidden="1">{"'자리배치도'!$AG$1:$CI$28"}</definedName>
    <definedName name="HTML_Control" localSheetId="3" hidden="1">{"'자리배치도'!$AG$1:$CI$28"}</definedName>
    <definedName name="HTML_Control" localSheetId="6" hidden="1">{"'자리배치도'!$AG$1:$CI$28"}</definedName>
    <definedName name="HTML_Control" localSheetId="13" hidden="1">{"'자리배치도'!$AG$1:$CI$28"}</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iiii" localSheetId="20" hidden="1">{"'자리배치도'!$AG$1:$CI$28"}</definedName>
    <definedName name="iiiii" localSheetId="3" hidden="1">{"'자리배치도'!$AG$1:$CI$28"}</definedName>
    <definedName name="iiiii" localSheetId="6" hidden="1">{"'자리배치도'!$AG$1:$CI$28"}</definedName>
    <definedName name="iiiii" localSheetId="13" hidden="1">{"'자리배치도'!$AG$1:$CI$28"}</definedName>
    <definedName name="iiiii" hidden="1">{"'자리배치도'!$AG$1:$CI$28"}</definedName>
    <definedName name="IU" hidden="1">'[4]도체종-상수표'!$O$131:$O$201</definedName>
    <definedName name="JANG" hidden="1">[1]Sheet14!$Q$45:$AT$45</definedName>
    <definedName name="JK" hidden="1">'[4]도체종-상수표'!$Q$48:$AT$48</definedName>
    <definedName name="KKK" localSheetId="5" hidden="1">#REF!</definedName>
    <definedName name="KKK" localSheetId="19" hidden="1">#REF!</definedName>
    <definedName name="KKK" localSheetId="10" hidden="1">#REF!</definedName>
    <definedName name="KKK" localSheetId="11" hidden="1">#REF!</definedName>
    <definedName name="KKK" localSheetId="9" hidden="1">#REF!</definedName>
    <definedName name="KKK" localSheetId="22" hidden="1">#REF!</definedName>
    <definedName name="KKK" localSheetId="20" hidden="1">#REF!</definedName>
    <definedName name="KKK" localSheetId="6" hidden="1">#REF!</definedName>
    <definedName name="KKK" localSheetId="8" hidden="1">#REF!</definedName>
    <definedName name="KKK" localSheetId="13" hidden="1">#REF!</definedName>
    <definedName name="KKK" localSheetId="12" hidden="1">#REF!</definedName>
    <definedName name="KKK" localSheetId="2" hidden="1">#REF!</definedName>
    <definedName name="KKK" hidden="1">#REF!</definedName>
    <definedName name="ktf" localSheetId="10" hidden="1">#REF!</definedName>
    <definedName name="ktf" localSheetId="11" hidden="1">#REF!</definedName>
    <definedName name="ktf" localSheetId="22" hidden="1">#REF!</definedName>
    <definedName name="ktf" localSheetId="20" hidden="1">#REF!</definedName>
    <definedName name="ktf" localSheetId="6" hidden="1">#REF!</definedName>
    <definedName name="ktf" localSheetId="8" hidden="1">#REF!</definedName>
    <definedName name="ktf" localSheetId="13" hidden="1">#REF!</definedName>
    <definedName name="ktf" localSheetId="12" hidden="1">#REF!</definedName>
    <definedName name="ktf" hidden="1">#REF!</definedName>
    <definedName name="kty" localSheetId="10" hidden="1">#REF!</definedName>
    <definedName name="kty" localSheetId="11" hidden="1">#REF!</definedName>
    <definedName name="kty" localSheetId="22" hidden="1">#REF!</definedName>
    <definedName name="kty" localSheetId="20" hidden="1">#REF!</definedName>
    <definedName name="kty" localSheetId="6" hidden="1">#REF!</definedName>
    <definedName name="kty" localSheetId="8" hidden="1">#REF!</definedName>
    <definedName name="kty" localSheetId="13" hidden="1">#REF!</definedName>
    <definedName name="kty" localSheetId="12" hidden="1">#REF!</definedName>
    <definedName name="kty" hidden="1">#REF!</definedName>
    <definedName name="lll" localSheetId="10" hidden="1">#REF!</definedName>
    <definedName name="lll" localSheetId="11" hidden="1">#REF!</definedName>
    <definedName name="lll" localSheetId="22" hidden="1">#REF!</definedName>
    <definedName name="lll" localSheetId="20" hidden="1">#REF!</definedName>
    <definedName name="lll" localSheetId="6" hidden="1">#REF!</definedName>
    <definedName name="lll" localSheetId="8" hidden="1">#REF!</definedName>
    <definedName name="lll" localSheetId="13" hidden="1">#REF!</definedName>
    <definedName name="lll" localSheetId="12" hidden="1">#REF!</definedName>
    <definedName name="lll" hidden="1">#REF!</definedName>
    <definedName name="m" localSheetId="10" hidden="1">#REF!</definedName>
    <definedName name="m" localSheetId="11" hidden="1">#REF!</definedName>
    <definedName name="m" localSheetId="22" hidden="1">#REF!</definedName>
    <definedName name="m" localSheetId="20" hidden="1">#REF!</definedName>
    <definedName name="m" localSheetId="6" hidden="1">#REF!</definedName>
    <definedName name="m" localSheetId="8" hidden="1">#REF!</definedName>
    <definedName name="m" localSheetId="13" hidden="1">#REF!</definedName>
    <definedName name="m" localSheetId="12" hidden="1">#REF!</definedName>
    <definedName name="m" hidden="1">#REF!</definedName>
    <definedName name="mm" localSheetId="20" hidden="1">{#N/A,#N/A,TRUE,"토적및재료집계";#N/A,#N/A,TRUE,"토적및재료집계";#N/A,#N/A,TRUE,"단위량"}</definedName>
    <definedName name="mm" localSheetId="3" hidden="1">{#N/A,#N/A,TRUE,"토적및재료집계";#N/A,#N/A,TRUE,"토적및재료집계";#N/A,#N/A,TRUE,"단위량"}</definedName>
    <definedName name="mm" localSheetId="6" hidden="1">{#N/A,#N/A,TRUE,"토적및재료집계";#N/A,#N/A,TRUE,"토적및재료집계";#N/A,#N/A,TRUE,"단위량"}</definedName>
    <definedName name="mm" localSheetId="13" hidden="1">{#N/A,#N/A,TRUE,"토적및재료집계";#N/A,#N/A,TRUE,"토적및재료집계";#N/A,#N/A,TRUE,"단위량"}</definedName>
    <definedName name="mm" hidden="1">{#N/A,#N/A,TRUE,"토적및재료집계";#N/A,#N/A,TRUE,"토적및재료집계";#N/A,#N/A,TRUE,"단위량"}</definedName>
    <definedName name="NEWNAME" localSheetId="20" hidden="1">{#N/A,#N/A,FALSE,"CCTV"}</definedName>
    <definedName name="NEWNAME" localSheetId="6" hidden="1">{#N/A,#N/A,FALSE,"CCTV"}</definedName>
    <definedName name="NEWNAME" localSheetId="13" hidden="1">{#N/A,#N/A,FALSE,"CCTV"}</definedName>
    <definedName name="NEWNAME" hidden="1">{#N/A,#N/A,FALSE,"CCTV"}</definedName>
    <definedName name="OI" hidden="1">'[4]도체종-상수표'!$O$202:$O$271</definedName>
    <definedName name="OOO" localSheetId="10" hidden="1">#REF!</definedName>
    <definedName name="OOO" localSheetId="11" hidden="1">#REF!</definedName>
    <definedName name="OOO" localSheetId="22" hidden="1">#REF!</definedName>
    <definedName name="OOO" localSheetId="20" hidden="1">#REF!</definedName>
    <definedName name="OOO" localSheetId="6" hidden="1">#REF!</definedName>
    <definedName name="OOO" localSheetId="8" hidden="1">#REF!</definedName>
    <definedName name="OOO" localSheetId="13" hidden="1">#REF!</definedName>
    <definedName name="OOO" localSheetId="12" hidden="1">#REF!</definedName>
    <definedName name="OOO" hidden="1">#REF!</definedName>
    <definedName name="oooooo" localSheetId="20" hidden="1">{"'자리배치도'!$AG$1:$CI$28"}</definedName>
    <definedName name="oooooo" localSheetId="3" hidden="1">{"'자리배치도'!$AG$1:$CI$28"}</definedName>
    <definedName name="oooooo" localSheetId="6" hidden="1">{"'자리배치도'!$AG$1:$CI$28"}</definedName>
    <definedName name="oooooo" localSheetId="13" hidden="1">{"'자리배치도'!$AG$1:$CI$28"}</definedName>
    <definedName name="oooooo" hidden="1">{"'자리배치도'!$AG$1:$CI$28"}</definedName>
    <definedName name="PPP" localSheetId="20" hidden="1">{#N/A,#N/A,TRUE,"토적및재료집계";#N/A,#N/A,TRUE,"토적및재료집계";#N/A,#N/A,TRUE,"단위량"}</definedName>
    <definedName name="PPP" localSheetId="3" hidden="1">{#N/A,#N/A,TRUE,"토적및재료집계";#N/A,#N/A,TRUE,"토적및재료집계";#N/A,#N/A,TRUE,"단위량"}</definedName>
    <definedName name="PPP" localSheetId="6" hidden="1">{#N/A,#N/A,TRUE,"토적및재료집계";#N/A,#N/A,TRUE,"토적및재료집계";#N/A,#N/A,TRUE,"단위량"}</definedName>
    <definedName name="PPP" localSheetId="13" hidden="1">{#N/A,#N/A,TRUE,"토적및재료집계";#N/A,#N/A,TRUE,"토적및재료집계";#N/A,#N/A,TRUE,"단위량"}</definedName>
    <definedName name="PPP" hidden="1">{#N/A,#N/A,TRUE,"토적및재료집계";#N/A,#N/A,TRUE,"토적및재료집계";#N/A,#N/A,TRUE,"단위량"}</definedName>
    <definedName name="ppppp" localSheetId="20" hidden="1">{"'자리배치도'!$AG$1:$CI$28"}</definedName>
    <definedName name="ppppp" localSheetId="3" hidden="1">{"'자리배치도'!$AG$1:$CI$28"}</definedName>
    <definedName name="ppppp" localSheetId="6" hidden="1">{"'자리배치도'!$AG$1:$CI$28"}</definedName>
    <definedName name="ppppp" localSheetId="13" hidden="1">{"'자리배치도'!$AG$1:$CI$28"}</definedName>
    <definedName name="ppppp" hidden="1">{"'자리배치도'!$AG$1:$CI$28"}</definedName>
    <definedName name="_xlnm.Print_Area" localSheetId="1">'0.설계서'!$A$1:$H$52</definedName>
    <definedName name="_xlnm.Print_Area" localSheetId="5">'0.표지'!$A$1:$M$18</definedName>
    <definedName name="_xlnm.Print_Area" localSheetId="7">'2.표지'!$A$1:$M$18</definedName>
    <definedName name="_xlnm.Print_Area" localSheetId="14">'3.표지'!$A$1:$M$18</definedName>
    <definedName name="_xlnm.Print_Area" localSheetId="17">'4.표지'!$A$1:$M$18</definedName>
    <definedName name="_xlnm.Print_Area" localSheetId="19">'5.표지'!$A$1:$M$18</definedName>
    <definedName name="_xlnm.Print_Area" localSheetId="10">'공사비내역 집계표'!$C$1:$N$30</definedName>
    <definedName name="_xlnm.Print_Area" localSheetId="11">'공사비내역서(현장장비)'!$C$1:$O$48</definedName>
    <definedName name="_xlnm.Print_Area" localSheetId="9">'관급자재비(3자단가)'!$C$1:$O$27</definedName>
    <definedName name="_xlnm.Print_Area" localSheetId="22">'관급자재비수량집계표(현장장비)'!$C$1:$O$27</definedName>
    <definedName name="_xlnm.Print_Area" localSheetId="18">단가비교표!$A$1:$Q$46</definedName>
    <definedName name="_xlnm.Print_Area" localSheetId="4">목차!$A$1:$M$47</definedName>
    <definedName name="_xlnm.Print_Area" localSheetId="3">설계설명서!$A$1:$M$23</definedName>
    <definedName name="_xlnm.Print_Area" localSheetId="6">원가계산서!$A$1:$H$32</definedName>
    <definedName name="_xlnm.Print_Area" localSheetId="16">일위대가!$C$1:$P$314</definedName>
    <definedName name="_xlnm.Print_Area" localSheetId="15">'일위대가 집계표'!$C$1:$P$52</definedName>
    <definedName name="_xlnm.Print_Area" localSheetId="8">총괄집계표!$D$1:$O$27</definedName>
    <definedName name="_xlnm.Print_Area" localSheetId="13">'폐기물처리비 내역서'!$C$1:$O$27</definedName>
    <definedName name="_xlnm.Print_Area" localSheetId="12">'폐기물처리비 집계표'!$C$1:$N$28</definedName>
    <definedName name="_xlnm.Print_Area" localSheetId="2">'표지 (설계설명서)'!$A$1:$M$18</definedName>
    <definedName name="PRINT_TILIES" localSheetId="22">#REF!,#REF!,#REF!,#REF!,#REF!</definedName>
    <definedName name="PRINT_TILIES">#REF!,#REF!,#REF!,#REF!,#REF!</definedName>
    <definedName name="PRINT_TILLES">[7]우수!$A$1:$IV$3,[7]우수!$A$1:$D$65536</definedName>
    <definedName name="_xlnm.Print_Titles" localSheetId="10">'공사비내역 집계표'!$C:$N,'공사비내역 집계표'!$1:$4</definedName>
    <definedName name="_xlnm.Print_Titles" localSheetId="11">'공사비내역서(현장장비)'!$1:$4</definedName>
    <definedName name="_xlnm.Print_Titles" localSheetId="9">'관급자재비(3자단가)'!$1:$4</definedName>
    <definedName name="_xlnm.Print_Titles" localSheetId="22">'관급자재비수량집계표(현장장비)'!$1:$4</definedName>
    <definedName name="_xlnm.Print_Titles" localSheetId="18">단가비교표!$1:$4</definedName>
    <definedName name="_xlnm.Print_Titles" localSheetId="16">일위대가!$1:$4</definedName>
    <definedName name="_xlnm.Print_Titles" localSheetId="15">'일위대가 집계표'!$1:$4</definedName>
    <definedName name="_xlnm.Print_Titles" localSheetId="8">총괄집계표!$D:$O,총괄집계표!$1:$4</definedName>
    <definedName name="_xlnm.Print_Titles" localSheetId="13">'폐기물처리비 내역서'!$1:$4</definedName>
    <definedName name="_xlnm.Print_Titles" localSheetId="12">'폐기물처리비 집계표'!$C:$N,'폐기물처리비 집계표'!$1:$4</definedName>
    <definedName name="qk" localSheetId="20" hidden="1">{"'자리배치도'!$AG$1:$CI$28"}</definedName>
    <definedName name="qk" localSheetId="3" hidden="1">{"'자리배치도'!$AG$1:$CI$28"}</definedName>
    <definedName name="qk" localSheetId="6" hidden="1">{"'자리배치도'!$AG$1:$CI$28"}</definedName>
    <definedName name="qk" localSheetId="13" hidden="1">{"'자리배치도'!$AG$1:$CI$28"}</definedName>
    <definedName name="qk" hidden="1">{"'자리배치도'!$AG$1:$CI$28"}</definedName>
    <definedName name="qq" localSheetId="20" hidden="1">{#N/A,#N/A,FALSE,"단가표지"}</definedName>
    <definedName name="qq" localSheetId="3" hidden="1">{#N/A,#N/A,FALSE,"단가표지"}</definedName>
    <definedName name="qq" localSheetId="6" hidden="1">{#N/A,#N/A,FALSE,"단가표지"}</definedName>
    <definedName name="qq" localSheetId="13" hidden="1">{#N/A,#N/A,FALSE,"단가표지"}</definedName>
    <definedName name="qq" hidden="1">{#N/A,#N/A,FALSE,"단가표지"}</definedName>
    <definedName name="QW" localSheetId="20" hidden="1">{#N/A,#N/A,TRUE,"토적및재료집계";#N/A,#N/A,TRUE,"토적및재료집계";#N/A,#N/A,TRUE,"단위량"}</definedName>
    <definedName name="QW" localSheetId="3" hidden="1">{#N/A,#N/A,TRUE,"토적및재료집계";#N/A,#N/A,TRUE,"토적및재료집계";#N/A,#N/A,TRUE,"단위량"}</definedName>
    <definedName name="QW" localSheetId="6" hidden="1">{#N/A,#N/A,TRUE,"토적및재료집계";#N/A,#N/A,TRUE,"토적및재료집계";#N/A,#N/A,TRUE,"단위량"}</definedName>
    <definedName name="QW" localSheetId="13" hidden="1">{#N/A,#N/A,TRUE,"토적및재료집계";#N/A,#N/A,TRUE,"토적및재료집계";#N/A,#N/A,TRUE,"단위량"}</definedName>
    <definedName name="QW" hidden="1">{#N/A,#N/A,TRUE,"토적및재료집계";#N/A,#N/A,TRUE,"토적및재료집계";#N/A,#N/A,TRUE,"단위량"}</definedName>
    <definedName name="QWS" localSheetId="10" hidden="1">#REF!</definedName>
    <definedName name="QWS" localSheetId="11" hidden="1">#REF!</definedName>
    <definedName name="QWS" localSheetId="22" hidden="1">#REF!</definedName>
    <definedName name="QWS" localSheetId="20" hidden="1">#REF!</definedName>
    <definedName name="QWS" localSheetId="6" hidden="1">#REF!</definedName>
    <definedName name="QWS" localSheetId="8" hidden="1">#REF!</definedName>
    <definedName name="QWS" localSheetId="13" hidden="1">#REF!</definedName>
    <definedName name="QWS" localSheetId="12" hidden="1">#REF!</definedName>
    <definedName name="QWS" hidden="1">#REF!</definedName>
    <definedName name="REG" hidden="1">'[4]도체종-상수표'!$S$51:$AV$51</definedName>
    <definedName name="rhkstp" localSheetId="20" hidden="1">{#N/A,#N/A,FALSE,"DAOCM 2차 검토"}</definedName>
    <definedName name="rhkstp" localSheetId="3" hidden="1">{#N/A,#N/A,FALSE,"DAOCM 2차 검토"}</definedName>
    <definedName name="rhkstp" localSheetId="6" hidden="1">{#N/A,#N/A,FALSE,"DAOCM 2차 검토"}</definedName>
    <definedName name="rhkstp" localSheetId="13" hidden="1">{#N/A,#N/A,FALSE,"DAOCM 2차 검토"}</definedName>
    <definedName name="rhkstp" hidden="1">{#N/A,#N/A,FALSE,"DAOCM 2차 검토"}</definedName>
    <definedName name="RK" localSheetId="5" hidden="1">[6]수량산출!#REF!</definedName>
    <definedName name="RK" localSheetId="19" hidden="1">[6]수량산출!#REF!</definedName>
    <definedName name="RK" localSheetId="10" hidden="1">[6]수량산출!#REF!</definedName>
    <definedName name="RK" localSheetId="11" hidden="1">[6]수량산출!#REF!</definedName>
    <definedName name="RK" localSheetId="9" hidden="1">[6]수량산출!#REF!</definedName>
    <definedName name="RK" localSheetId="22" hidden="1">[6]수량산출!#REF!</definedName>
    <definedName name="RK" localSheetId="20" hidden="1">[6]수량산출!#REF!</definedName>
    <definedName name="RK" localSheetId="6" hidden="1">[6]수량산출!#REF!</definedName>
    <definedName name="RK" localSheetId="8" hidden="1">[6]수량산출!#REF!</definedName>
    <definedName name="RK" localSheetId="13" hidden="1">[6]수량산출!#REF!</definedName>
    <definedName name="RK" localSheetId="12" hidden="1">[6]수량산출!#REF!</definedName>
    <definedName name="RK" localSheetId="2" hidden="1">[6]수량산출!#REF!</definedName>
    <definedName name="RK" hidden="1">[6]수량산출!#REF!</definedName>
    <definedName name="rrrrrr" localSheetId="20" hidden="1">{"'자리배치도'!$AG$1:$CI$28"}</definedName>
    <definedName name="rrrrrr" localSheetId="3" hidden="1">{"'자리배치도'!$AG$1:$CI$28"}</definedName>
    <definedName name="rrrrrr" localSheetId="6" hidden="1">{"'자리배치도'!$AG$1:$CI$28"}</definedName>
    <definedName name="rrrrrr" localSheetId="13" hidden="1">{"'자리배치도'!$AG$1:$CI$28"}</definedName>
    <definedName name="rrrrrr" hidden="1">{"'자리배치도'!$AG$1:$CI$28"}</definedName>
    <definedName name="ss" localSheetId="20" hidden="1">{#N/A,#N/A,FALSE,"운반시간"}</definedName>
    <definedName name="ss" localSheetId="3" hidden="1">{#N/A,#N/A,FALSE,"운반시간"}</definedName>
    <definedName name="ss" localSheetId="6" hidden="1">{#N/A,#N/A,FALSE,"운반시간"}</definedName>
    <definedName name="ss" localSheetId="13" hidden="1">{#N/A,#N/A,FALSE,"운반시간"}</definedName>
    <definedName name="ss" hidden="1">{#N/A,#N/A,FALSE,"운반시간"}</definedName>
    <definedName name="SSVSS" hidden="1">[5]Sheet14!$M$201:$M$270</definedName>
    <definedName name="SUM_A" localSheetId="22">[8]!SUM_A</definedName>
    <definedName name="SUM_A">[8]!SUM_A</definedName>
    <definedName name="TC" hidden="1">[1]Sheet14!$M$61:$M$130</definedName>
    <definedName name="tt" localSheetId="20" hidden="1">{#N/A,#N/A,FALSE,"단가표지"}</definedName>
    <definedName name="tt" localSheetId="3" hidden="1">{#N/A,#N/A,FALSE,"단가표지"}</definedName>
    <definedName name="tt" localSheetId="6" hidden="1">{#N/A,#N/A,FALSE,"단가표지"}</definedName>
    <definedName name="tt" localSheetId="13" hidden="1">{#N/A,#N/A,FALSE,"단가표지"}</definedName>
    <definedName name="tt" hidden="1">{#N/A,#N/A,FALSE,"단가표지"}</definedName>
    <definedName name="TTTT" localSheetId="10" hidden="1">#REF!</definedName>
    <definedName name="TTTT" localSheetId="11" hidden="1">#REF!</definedName>
    <definedName name="TTTT" localSheetId="22" hidden="1">#REF!</definedName>
    <definedName name="TTTT" localSheetId="20" hidden="1">#REF!</definedName>
    <definedName name="TTTT" localSheetId="6" hidden="1">#REF!</definedName>
    <definedName name="TTTT" localSheetId="8" hidden="1">#REF!</definedName>
    <definedName name="TTTT" localSheetId="13" hidden="1">#REF!</definedName>
    <definedName name="TTTT" localSheetId="12" hidden="1">#REF!</definedName>
    <definedName name="TTTT" hidden="1">#REF!</definedName>
    <definedName name="tttttt" localSheetId="20" hidden="1">{"'자리배치도'!$AG$1:$CI$28"}</definedName>
    <definedName name="tttttt" localSheetId="3" hidden="1">{"'자리배치도'!$AG$1:$CI$28"}</definedName>
    <definedName name="tttttt" localSheetId="6" hidden="1">{"'자리배치도'!$AG$1:$CI$28"}</definedName>
    <definedName name="tttttt" localSheetId="13" hidden="1">{"'자리배치도'!$AG$1:$CI$28"}</definedName>
    <definedName name="tttttt" hidden="1">{"'자리배치도'!$AG$1:$CI$28"}</definedName>
    <definedName name="TUR" hidden="1">'[4]도체종-상수표'!$O$272:$O$341</definedName>
    <definedName name="UI" hidden="1">'[4]도체종-상수표'!$O$64:$O$131</definedName>
    <definedName name="uuuuuu" localSheetId="20" hidden="1">{"'자리배치도'!$AG$1:$CI$28"}</definedName>
    <definedName name="uuuuuu" localSheetId="3" hidden="1">{"'자리배치도'!$AG$1:$CI$28"}</definedName>
    <definedName name="uuuuuu" localSheetId="6" hidden="1">{"'자리배치도'!$AG$1:$CI$28"}</definedName>
    <definedName name="uuuuuu" localSheetId="13" hidden="1">{"'자리배치도'!$AG$1:$CI$28"}</definedName>
    <definedName name="uuuuuu" hidden="1">{"'자리배치도'!$AG$1:$CI$28"}</definedName>
    <definedName name="VV" localSheetId="20" hidden="1">{"'자리배치도'!$AG$1:$CI$28"}</definedName>
    <definedName name="VV" localSheetId="3" hidden="1">{"'자리배치도'!$AG$1:$CI$28"}</definedName>
    <definedName name="VV" localSheetId="6" hidden="1">{"'자리배치도'!$AG$1:$CI$28"}</definedName>
    <definedName name="VV" localSheetId="13" hidden="1">{"'자리배치도'!$AG$1:$CI$28"}</definedName>
    <definedName name="VV" hidden="1">{"'자리배치도'!$AG$1:$CI$28"}</definedName>
    <definedName name="wm.조골재1" localSheetId="20" hidden="1">{#N/A,#N/A,FALSE,"조골재"}</definedName>
    <definedName name="wm.조골재1" localSheetId="3" hidden="1">{#N/A,#N/A,FALSE,"조골재"}</definedName>
    <definedName name="wm.조골재1" localSheetId="6" hidden="1">{#N/A,#N/A,FALSE,"조골재"}</definedName>
    <definedName name="wm.조골재1" localSheetId="13" hidden="1">{#N/A,#N/A,FALSE,"조골재"}</definedName>
    <definedName name="wm.조골재1" hidden="1">{#N/A,#N/A,FALSE,"조골재"}</definedName>
    <definedName name="woogi" localSheetId="10" hidden="1">#REF!</definedName>
    <definedName name="woogi" localSheetId="11" hidden="1">#REF!</definedName>
    <definedName name="woogi" localSheetId="22" hidden="1">#REF!</definedName>
    <definedName name="woogi" localSheetId="20" hidden="1">#REF!</definedName>
    <definedName name="woogi" localSheetId="6" hidden="1">#REF!</definedName>
    <definedName name="woogi" localSheetId="8" hidden="1">#REF!</definedName>
    <definedName name="woogi" localSheetId="13" hidden="1">#REF!</definedName>
    <definedName name="woogi" localSheetId="12" hidden="1">#REF!</definedName>
    <definedName name="woogi" hidden="1">#REF!</definedName>
    <definedName name="woogi2" localSheetId="10" hidden="1">#REF!</definedName>
    <definedName name="woogi2" localSheetId="11" hidden="1">#REF!</definedName>
    <definedName name="woogi2" localSheetId="22" hidden="1">#REF!</definedName>
    <definedName name="woogi2" localSheetId="20" hidden="1">#REF!</definedName>
    <definedName name="woogi2" localSheetId="6" hidden="1">#REF!</definedName>
    <definedName name="woogi2" localSheetId="8" hidden="1">#REF!</definedName>
    <definedName name="woogi2" localSheetId="13" hidden="1">#REF!</definedName>
    <definedName name="woogi2" localSheetId="12" hidden="1">#REF!</definedName>
    <definedName name="woogi2" hidden="1">#REF!</definedName>
    <definedName name="WRITE" localSheetId="20" hidden="1">{#N/A,#N/A,FALSE,"CCTV"}</definedName>
    <definedName name="WRITE" localSheetId="6" hidden="1">{#N/A,#N/A,FALSE,"CCTV"}</definedName>
    <definedName name="WRITE" localSheetId="13" hidden="1">{#N/A,#N/A,FALSE,"CCTV"}</definedName>
    <definedName name="WRITE" hidden="1">{#N/A,#N/A,FALSE,"CCTV"}</definedName>
    <definedName name="wrn.2번." localSheetId="20" hidden="1">{#N/A,#N/A,FALSE,"2~8번"}</definedName>
    <definedName name="wrn.2번." localSheetId="3" hidden="1">{#N/A,#N/A,FALSE,"2~8번"}</definedName>
    <definedName name="wrn.2번." localSheetId="6" hidden="1">{#N/A,#N/A,FALSE,"2~8번"}</definedName>
    <definedName name="wrn.2번." localSheetId="13" hidden="1">{#N/A,#N/A,FALSE,"2~8번"}</definedName>
    <definedName name="wrn.2번." hidden="1">{#N/A,#N/A,FALSE,"2~8번"}</definedName>
    <definedName name="wrn.97년._.사업계획._.및._.예산지침." localSheetId="20" hidden="1">{#N/A,#N/A,TRUE,"1";#N/A,#N/A,TRUE,"2";#N/A,#N/A,TRUE,"3";#N/A,#N/A,TRUE,"4";#N/A,#N/A,TRUE,"5";#N/A,#N/A,TRUE,"6";#N/A,#N/A,TRUE,"7"}</definedName>
    <definedName name="wrn.97년._.사업계획._.및._.예산지침." localSheetId="3" hidden="1">{#N/A,#N/A,TRUE,"1";#N/A,#N/A,TRUE,"2";#N/A,#N/A,TRUE,"3";#N/A,#N/A,TRUE,"4";#N/A,#N/A,TRUE,"5";#N/A,#N/A,TRUE,"6";#N/A,#N/A,TRUE,"7"}</definedName>
    <definedName name="wrn.97년._.사업계획._.및._.예산지침." localSheetId="6" hidden="1">{#N/A,#N/A,TRUE,"1";#N/A,#N/A,TRUE,"2";#N/A,#N/A,TRUE,"3";#N/A,#N/A,TRUE,"4";#N/A,#N/A,TRUE,"5";#N/A,#N/A,TRUE,"6";#N/A,#N/A,TRUE,"7"}</definedName>
    <definedName name="wrn.97년._.사업계획._.및._.예산지침." localSheetId="13" hidden="1">{#N/A,#N/A,TRUE,"1";#N/A,#N/A,TRUE,"2";#N/A,#N/A,TRUE,"3";#N/A,#N/A,TRUE,"4";#N/A,#N/A,TRUE,"5";#N/A,#N/A,TRUE,"6";#N/A,#N/A,TRUE,"7"}</definedName>
    <definedName name="wrn.97년._.사업계획._.및._.예산지침." hidden="1">{#N/A,#N/A,TRUE,"1";#N/A,#N/A,TRUE,"2";#N/A,#N/A,TRUE,"3";#N/A,#N/A,TRUE,"4";#N/A,#N/A,TRUE,"5";#N/A,#N/A,TRUE,"6";#N/A,#N/A,TRUE,"7"}</definedName>
    <definedName name="wrn.BM." localSheetId="20" hidden="1">{#N/A,#N/A,FALSE,"CCTV"}</definedName>
    <definedName name="wrn.BM." localSheetId="6" hidden="1">{#N/A,#N/A,FALSE,"CCTV"}</definedName>
    <definedName name="wrn.BM." localSheetId="13" hidden="1">{#N/A,#N/A,FALSE,"CCTV"}</definedName>
    <definedName name="wrn.BM." hidden="1">{#N/A,#N/A,FALSE,"CCTV"}</definedName>
    <definedName name="wrn.DACOM._.광전송장치._.투찰가._.검토." localSheetId="20" hidden="1">{#N/A,#N/A,FALSE,"DAOCM 2차 검토"}</definedName>
    <definedName name="wrn.DACOM._.광전송장치._.투찰가._.검토." localSheetId="3" hidden="1">{#N/A,#N/A,FALSE,"DAOCM 2차 검토"}</definedName>
    <definedName name="wrn.DACOM._.광전송장치._.투찰가._.검토." localSheetId="6" hidden="1">{#N/A,#N/A,FALSE,"DAOCM 2차 검토"}</definedName>
    <definedName name="wrn.DACOM._.광전송장치._.투찰가._.검토." localSheetId="13" hidden="1">{#N/A,#N/A,FALSE,"DAOCM 2차 검토"}</definedName>
    <definedName name="wrn.DACOM._.광전송장치._.투찰가._.검토." hidden="1">{#N/A,#N/A,FALSE,"DAOCM 2차 검토"}</definedName>
    <definedName name="wrn.test1." localSheetId="20" hidden="1">{#N/A,#N/A,FALSE,"명세표"}</definedName>
    <definedName name="wrn.test1." localSheetId="3" hidden="1">{#N/A,#N/A,FALSE,"명세표"}</definedName>
    <definedName name="wrn.test1." localSheetId="6" hidden="1">{#N/A,#N/A,FALSE,"명세표"}</definedName>
    <definedName name="wrn.test1." localSheetId="13" hidden="1">{#N/A,#N/A,FALSE,"명세표"}</definedName>
    <definedName name="wrn.test1." hidden="1">{#N/A,#N/A,FALSE,"명세표"}</definedName>
    <definedName name="wrn.골재소요량." localSheetId="20" hidden="1">{#N/A,#N/A,FALSE,"골재소요량";#N/A,#N/A,FALSE,"골재소요량"}</definedName>
    <definedName name="wrn.골재소요량." localSheetId="3" hidden="1">{#N/A,#N/A,FALSE,"골재소요량";#N/A,#N/A,FALSE,"골재소요량"}</definedName>
    <definedName name="wrn.골재소요량." localSheetId="6" hidden="1">{#N/A,#N/A,FALSE,"골재소요량";#N/A,#N/A,FALSE,"골재소요량"}</definedName>
    <definedName name="wrn.골재소요량." localSheetId="13" hidden="1">{#N/A,#N/A,FALSE,"골재소요량";#N/A,#N/A,FALSE,"골재소요량"}</definedName>
    <definedName name="wrn.골재소요량." hidden="1">{#N/A,#N/A,FALSE,"골재소요량";#N/A,#N/A,FALSE,"골재소요량"}</definedName>
    <definedName name="wrn.교육청." localSheetId="20" hidden="1">{#N/A,#N/A,FALSE,"전력간선"}</definedName>
    <definedName name="wrn.교육청." localSheetId="3" hidden="1">{#N/A,#N/A,FALSE,"전력간선"}</definedName>
    <definedName name="wrn.교육청." localSheetId="6" hidden="1">{#N/A,#N/A,FALSE,"전력간선"}</definedName>
    <definedName name="wrn.교육청." localSheetId="13" hidden="1">{#N/A,#N/A,FALSE,"전력간선"}</definedName>
    <definedName name="wrn.교육청." hidden="1">{#N/A,#N/A,FALSE,"전력간선"}</definedName>
    <definedName name="wrn.구조2." localSheetId="20" hidden="1">{#N/A,#N/A,FALSE,"구조2"}</definedName>
    <definedName name="wrn.구조2." localSheetId="3" hidden="1">{#N/A,#N/A,FALSE,"구조2"}</definedName>
    <definedName name="wrn.구조2." localSheetId="6" hidden="1">{#N/A,#N/A,FALSE,"구조2"}</definedName>
    <definedName name="wrn.구조2." localSheetId="13" hidden="1">{#N/A,#N/A,FALSE,"구조2"}</definedName>
    <definedName name="wrn.구조2." hidden="1">{#N/A,#N/A,FALSE,"구조2"}</definedName>
    <definedName name="wrn.단가표지." localSheetId="20" hidden="1">{#N/A,#N/A,FALSE,"단가표지"}</definedName>
    <definedName name="wrn.단가표지." localSheetId="3" hidden="1">{#N/A,#N/A,FALSE,"단가표지"}</definedName>
    <definedName name="wrn.단가표지." localSheetId="6" hidden="1">{#N/A,#N/A,FALSE,"단가표지"}</definedName>
    <definedName name="wrn.단가표지." localSheetId="13" hidden="1">{#N/A,#N/A,FALSE,"단가표지"}</definedName>
    <definedName name="wrn.단가표지." hidden="1">{#N/A,#N/A,FALSE,"단가표지"}</definedName>
    <definedName name="wrn.배수1." localSheetId="20" hidden="1">{#N/A,#N/A,FALSE,"배수1"}</definedName>
    <definedName name="wrn.배수1." localSheetId="3" hidden="1">{#N/A,#N/A,FALSE,"배수1"}</definedName>
    <definedName name="wrn.배수1." localSheetId="6" hidden="1">{#N/A,#N/A,FALSE,"배수1"}</definedName>
    <definedName name="wrn.배수1." localSheetId="13" hidden="1">{#N/A,#N/A,FALSE,"배수1"}</definedName>
    <definedName name="wrn.배수1." hidden="1">{#N/A,#N/A,FALSE,"배수1"}</definedName>
    <definedName name="wrn.배수2." localSheetId="20" hidden="1">{#N/A,#N/A,FALSE,"배수2"}</definedName>
    <definedName name="wrn.배수2." localSheetId="3" hidden="1">{#N/A,#N/A,FALSE,"배수2"}</definedName>
    <definedName name="wrn.배수2." localSheetId="6" hidden="1">{#N/A,#N/A,FALSE,"배수2"}</definedName>
    <definedName name="wrn.배수2." localSheetId="13" hidden="1">{#N/A,#N/A,FALSE,"배수2"}</definedName>
    <definedName name="wrn.배수2." hidden="1">{#N/A,#N/A,FALSE,"배수2"}</definedName>
    <definedName name="wrn.부대1." localSheetId="20" hidden="1">{#N/A,#N/A,FALSE,"부대1"}</definedName>
    <definedName name="wrn.부대1." localSheetId="3" hidden="1">{#N/A,#N/A,FALSE,"부대1"}</definedName>
    <definedName name="wrn.부대1." localSheetId="6" hidden="1">{#N/A,#N/A,FALSE,"부대1"}</definedName>
    <definedName name="wrn.부대1." localSheetId="13" hidden="1">{#N/A,#N/A,FALSE,"부대1"}</definedName>
    <definedName name="wrn.부대1." hidden="1">{#N/A,#N/A,FALSE,"부대1"}</definedName>
    <definedName name="wrn.부대2." localSheetId="20" hidden="1">{#N/A,#N/A,FALSE,"부대2"}</definedName>
    <definedName name="wrn.부대2." localSheetId="3" hidden="1">{#N/A,#N/A,FALSE,"부대2"}</definedName>
    <definedName name="wrn.부대2." localSheetId="6" hidden="1">{#N/A,#N/A,FALSE,"부대2"}</definedName>
    <definedName name="wrn.부대2." localSheetId="13" hidden="1">{#N/A,#N/A,FALSE,"부대2"}</definedName>
    <definedName name="wrn.부대2." hidden="1">{#N/A,#N/A,FALSE,"부대2"}</definedName>
    <definedName name="wrn.속도." localSheetId="20" hidden="1">{#N/A,#N/A,FALSE,"속도"}</definedName>
    <definedName name="wrn.속도." localSheetId="3" hidden="1">{#N/A,#N/A,FALSE,"속도"}</definedName>
    <definedName name="wrn.속도." localSheetId="6" hidden="1">{#N/A,#N/A,FALSE,"속도"}</definedName>
    <definedName name="wrn.속도." localSheetId="13" hidden="1">{#N/A,#N/A,FALSE,"속도"}</definedName>
    <definedName name="wrn.속도." hidden="1">{#N/A,#N/A,FALSE,"속도"}</definedName>
    <definedName name="wrn.손익보고." localSheetId="20"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3"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6"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13"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신용찬." localSheetId="20" hidden="1">{#N/A,#N/A,TRUE,"토적및재료집계";#N/A,#N/A,TRUE,"토적및재료집계";#N/A,#N/A,TRUE,"단위량"}</definedName>
    <definedName name="wrn.신용찬." localSheetId="3" hidden="1">{#N/A,#N/A,TRUE,"토적및재료집계";#N/A,#N/A,TRUE,"토적및재료집계";#N/A,#N/A,TRUE,"단위량"}</definedName>
    <definedName name="wrn.신용찬." localSheetId="6" hidden="1">{#N/A,#N/A,TRUE,"토적및재료집계";#N/A,#N/A,TRUE,"토적및재료집계";#N/A,#N/A,TRUE,"단위량"}</definedName>
    <definedName name="wrn.신용찬." localSheetId="13" hidden="1">{#N/A,#N/A,TRUE,"토적및재료집계";#N/A,#N/A,TRUE,"토적및재료집계";#N/A,#N/A,TRUE,"단위량"}</definedName>
    <definedName name="wrn.신용찬." hidden="1">{#N/A,#N/A,TRUE,"토적및재료집계";#N/A,#N/A,TRUE,"토적및재료집계";#N/A,#N/A,TRUE,"단위량"}</definedName>
    <definedName name="wrn.운반시간." localSheetId="20" hidden="1">{#N/A,#N/A,FALSE,"운반시간"}</definedName>
    <definedName name="wrn.운반시간." localSheetId="3" hidden="1">{#N/A,#N/A,FALSE,"운반시간"}</definedName>
    <definedName name="wrn.운반시간." localSheetId="6" hidden="1">{#N/A,#N/A,FALSE,"운반시간"}</definedName>
    <definedName name="wrn.운반시간." localSheetId="13" hidden="1">{#N/A,#N/A,FALSE,"운반시간"}</definedName>
    <definedName name="wrn.운반시간." hidden="1">{#N/A,#N/A,FALSE,"운반시간"}</definedName>
    <definedName name="wrn.이정표." localSheetId="20" hidden="1">{#N/A,#N/A,FALSE,"이정표"}</definedName>
    <definedName name="wrn.이정표." localSheetId="3" hidden="1">{#N/A,#N/A,FALSE,"이정표"}</definedName>
    <definedName name="wrn.이정표." localSheetId="6" hidden="1">{#N/A,#N/A,FALSE,"이정표"}</definedName>
    <definedName name="wrn.이정표." localSheetId="13" hidden="1">{#N/A,#N/A,FALSE,"이정표"}</definedName>
    <definedName name="wrn.이정표." hidden="1">{#N/A,#N/A,FALSE,"이정표"}</definedName>
    <definedName name="wrn.조골재." localSheetId="20" hidden="1">{#N/A,#N/A,FALSE,"조골재"}</definedName>
    <definedName name="wrn.조골재." localSheetId="3" hidden="1">{#N/A,#N/A,FALSE,"조골재"}</definedName>
    <definedName name="wrn.조골재." localSheetId="6" hidden="1">{#N/A,#N/A,FALSE,"조골재"}</definedName>
    <definedName name="wrn.조골재." localSheetId="13" hidden="1">{#N/A,#N/A,FALSE,"조골재"}</definedName>
    <definedName name="wrn.조골재." hidden="1">{#N/A,#N/A,FALSE,"조골재"}</definedName>
    <definedName name="wrn.토공1." localSheetId="20" hidden="1">{#N/A,#N/A,FALSE,"구조1"}</definedName>
    <definedName name="wrn.토공1." localSheetId="3" hidden="1">{#N/A,#N/A,FALSE,"구조1"}</definedName>
    <definedName name="wrn.토공1." localSheetId="6" hidden="1">{#N/A,#N/A,FALSE,"구조1"}</definedName>
    <definedName name="wrn.토공1." localSheetId="13" hidden="1">{#N/A,#N/A,FALSE,"구조1"}</definedName>
    <definedName name="wrn.토공1." hidden="1">{#N/A,#N/A,FALSE,"구조1"}</definedName>
    <definedName name="wrn.토공2." localSheetId="20" hidden="1">{#N/A,#N/A,FALSE,"토공2"}</definedName>
    <definedName name="wrn.토공2." localSheetId="3" hidden="1">{#N/A,#N/A,FALSE,"토공2"}</definedName>
    <definedName name="wrn.토공2." localSheetId="6" hidden="1">{#N/A,#N/A,FALSE,"토공2"}</definedName>
    <definedName name="wrn.토공2." localSheetId="13" hidden="1">{#N/A,#N/A,FALSE,"토공2"}</definedName>
    <definedName name="wrn.토공2." hidden="1">{#N/A,#N/A,FALSE,"토공2"}</definedName>
    <definedName name="wrn.포장1." localSheetId="20" hidden="1">{#N/A,#N/A,FALSE,"포장1";#N/A,#N/A,FALSE,"포장1"}</definedName>
    <definedName name="wrn.포장1." localSheetId="3" hidden="1">{#N/A,#N/A,FALSE,"포장1";#N/A,#N/A,FALSE,"포장1"}</definedName>
    <definedName name="wrn.포장1." localSheetId="6" hidden="1">{#N/A,#N/A,FALSE,"포장1";#N/A,#N/A,FALSE,"포장1"}</definedName>
    <definedName name="wrn.포장1." localSheetId="13" hidden="1">{#N/A,#N/A,FALSE,"포장1";#N/A,#N/A,FALSE,"포장1"}</definedName>
    <definedName name="wrn.포장1." hidden="1">{#N/A,#N/A,FALSE,"포장1";#N/A,#N/A,FALSE,"포장1"}</definedName>
    <definedName name="wrn.포장2." localSheetId="20" hidden="1">{#N/A,#N/A,FALSE,"포장2"}</definedName>
    <definedName name="wrn.포장2." localSheetId="3" hidden="1">{#N/A,#N/A,FALSE,"포장2"}</definedName>
    <definedName name="wrn.포장2." localSheetId="6" hidden="1">{#N/A,#N/A,FALSE,"포장2"}</definedName>
    <definedName name="wrn.포장2." localSheetId="13" hidden="1">{#N/A,#N/A,FALSE,"포장2"}</definedName>
    <definedName name="wrn.포장2." hidden="1">{#N/A,#N/A,FALSE,"포장2"}</definedName>
    <definedName name="wrn.표지." localSheetId="20" hidden="1">{#N/A,#N/A,FALSE,"표지"}</definedName>
    <definedName name="wrn.표지." localSheetId="3" hidden="1">{#N/A,#N/A,FALSE,"표지"}</definedName>
    <definedName name="wrn.표지." localSheetId="6" hidden="1">{#N/A,#N/A,FALSE,"표지"}</definedName>
    <definedName name="wrn.표지." localSheetId="13" hidden="1">{#N/A,#N/A,FALSE,"표지"}</definedName>
    <definedName name="wrn.표지." hidden="1">{#N/A,#N/A,FALSE,"표지"}</definedName>
    <definedName name="wrn.표지목차." localSheetId="20" hidden="1">{#N/A,#N/A,FALSE,"표지목차"}</definedName>
    <definedName name="wrn.표지목차." localSheetId="3" hidden="1">{#N/A,#N/A,FALSE,"표지목차"}</definedName>
    <definedName name="wrn.표지목차." localSheetId="6" hidden="1">{#N/A,#N/A,FALSE,"표지목차"}</definedName>
    <definedName name="wrn.표지목차." localSheetId="13" hidden="1">{#N/A,#N/A,FALSE,"표지목차"}</definedName>
    <definedName name="wrn.표지목차." hidden="1">{#N/A,#N/A,FALSE,"표지목차"}</definedName>
    <definedName name="wrn.혼합골재." localSheetId="20" hidden="1">{#N/A,#N/A,FALSE,"혼합골재"}</definedName>
    <definedName name="wrn.혼합골재." localSheetId="3" hidden="1">{#N/A,#N/A,FALSE,"혼합골재"}</definedName>
    <definedName name="wrn.혼합골재." localSheetId="6" hidden="1">{#N/A,#N/A,FALSE,"혼합골재"}</definedName>
    <definedName name="wrn.혼합골재." localSheetId="13" hidden="1">{#N/A,#N/A,FALSE,"혼합골재"}</definedName>
    <definedName name="wrn.혼합골재." hidden="1">{#N/A,#N/A,FALSE,"혼합골재"}</definedName>
    <definedName name="WW" localSheetId="20" hidden="1">{#N/A,#N/A,FALSE,"전력간선"}</definedName>
    <definedName name="WW" localSheetId="3" hidden="1">{#N/A,#N/A,FALSE,"전력간선"}</definedName>
    <definedName name="WW" localSheetId="6" hidden="1">{#N/A,#N/A,FALSE,"전력간선"}</definedName>
    <definedName name="WW" localSheetId="13" hidden="1">{#N/A,#N/A,FALSE,"전력간선"}</definedName>
    <definedName name="WW" hidden="1">{#N/A,#N/A,FALSE,"전력간선"}</definedName>
    <definedName name="wwwwww" localSheetId="20" hidden="1">{"'자리배치도'!$AG$1:$CI$28"}</definedName>
    <definedName name="wwwwww" localSheetId="3" hidden="1">{"'자리배치도'!$AG$1:$CI$28"}</definedName>
    <definedName name="wwwwww" localSheetId="6" hidden="1">{"'자리배치도'!$AG$1:$CI$28"}</definedName>
    <definedName name="wwwwww" localSheetId="13" hidden="1">{"'자리배치도'!$AG$1:$CI$28"}</definedName>
    <definedName name="wwwwww" hidden="1">{"'자리배치도'!$AG$1:$CI$28"}</definedName>
    <definedName name="yyy" hidden="1">[9]수량산출!$A$1:$A$8561</definedName>
    <definedName name="yyyyyy" localSheetId="20" hidden="1">{"'자리배치도'!$AG$1:$CI$28"}</definedName>
    <definedName name="yyyyyy" localSheetId="3" hidden="1">{"'자리배치도'!$AG$1:$CI$28"}</definedName>
    <definedName name="yyyyyy" localSheetId="6" hidden="1">{"'자리배치도'!$AG$1:$CI$28"}</definedName>
    <definedName name="yyyyyy" localSheetId="13" hidden="1">{"'자리배치도'!$AG$1:$CI$28"}</definedName>
    <definedName name="yyyyyy" hidden="1">{"'자리배치도'!$AG$1:$CI$28"}</definedName>
    <definedName name="ㄱ" localSheetId="20" hidden="1">{#N/A,#N/A,TRUE,"토적및재료집계";#N/A,#N/A,TRUE,"토적및재료집계";#N/A,#N/A,TRUE,"단위량"}</definedName>
    <definedName name="ㄱ" localSheetId="3" hidden="1">{#N/A,#N/A,TRUE,"토적및재료집계";#N/A,#N/A,TRUE,"토적및재료집계";#N/A,#N/A,TRUE,"단위량"}</definedName>
    <definedName name="ㄱ" localSheetId="6" hidden="1">{#N/A,#N/A,TRUE,"토적및재료집계";#N/A,#N/A,TRUE,"토적및재료집계";#N/A,#N/A,TRUE,"단위량"}</definedName>
    <definedName name="ㄱ" localSheetId="13" hidden="1">{#N/A,#N/A,TRUE,"토적및재료집계";#N/A,#N/A,TRUE,"토적및재료집계";#N/A,#N/A,TRUE,"단위량"}</definedName>
    <definedName name="ㄱ" hidden="1">{#N/A,#N/A,TRUE,"토적및재료집계";#N/A,#N/A,TRUE,"토적및재료집계";#N/A,#N/A,TRUE,"단위량"}</definedName>
    <definedName name="가S_O" localSheetId="20" hidden="1">{#N/A,#N/A,FALSE,"DAOCM 2차 검토"}</definedName>
    <definedName name="가S_O" localSheetId="3" hidden="1">{#N/A,#N/A,FALSE,"DAOCM 2차 검토"}</definedName>
    <definedName name="가S_O" localSheetId="6" hidden="1">{#N/A,#N/A,FALSE,"DAOCM 2차 검토"}</definedName>
    <definedName name="가S_O" localSheetId="13" hidden="1">{#N/A,#N/A,FALSE,"DAOCM 2차 검토"}</definedName>
    <definedName name="가S_O" hidden="1">{#N/A,#N/A,FALSE,"DAOCM 2차 검토"}</definedName>
    <definedName name="가로등부표1" localSheetId="22">[10]!Macro13</definedName>
    <definedName name="가로등부표1">[10]!Macro13</definedName>
    <definedName name="가로등부표2" localSheetId="22">#REF!,#REF!</definedName>
    <definedName name="가로등부표2">#REF!,#REF!</definedName>
    <definedName name="가아" localSheetId="5" hidden="1">[11]수량산출!#REF!</definedName>
    <definedName name="가아" localSheetId="19" hidden="1">[11]수량산출!#REF!</definedName>
    <definedName name="가아" localSheetId="10" hidden="1">[11]수량산출!#REF!</definedName>
    <definedName name="가아" localSheetId="11" hidden="1">[11]수량산출!#REF!</definedName>
    <definedName name="가아" localSheetId="9" hidden="1">[11]수량산출!#REF!</definedName>
    <definedName name="가아" localSheetId="22" hidden="1">[11]수량산출!#REF!</definedName>
    <definedName name="가아" localSheetId="20" hidden="1">[11]수량산출!#REF!</definedName>
    <definedName name="가아" localSheetId="6" hidden="1">[11]수량산출!#REF!</definedName>
    <definedName name="가아" localSheetId="8" hidden="1">[11]수량산출!#REF!</definedName>
    <definedName name="가아" localSheetId="13" hidden="1">[11]수량산출!#REF!</definedName>
    <definedName name="가아" localSheetId="12" hidden="1">[11]수량산출!#REF!</definedName>
    <definedName name="가아" localSheetId="2" hidden="1">[11]수량산출!#REF!</definedName>
    <definedName name="가아" hidden="1">[11]수량산출!#REF!</definedName>
    <definedName name="강아지" localSheetId="5" hidden="1">#REF!</definedName>
    <definedName name="강아지" localSheetId="19" hidden="1">#REF!</definedName>
    <definedName name="강아지" localSheetId="10" hidden="1">#REF!</definedName>
    <definedName name="강아지" localSheetId="11" hidden="1">#REF!</definedName>
    <definedName name="강아지" localSheetId="9" hidden="1">#REF!</definedName>
    <definedName name="강아지" localSheetId="22" hidden="1">#REF!</definedName>
    <definedName name="강아지" localSheetId="20" hidden="1">#REF!</definedName>
    <definedName name="강아지" localSheetId="6" hidden="1">#REF!</definedName>
    <definedName name="강아지" localSheetId="8" hidden="1">#REF!</definedName>
    <definedName name="강아지" localSheetId="13" hidden="1">#REF!</definedName>
    <definedName name="강아지" localSheetId="12" hidden="1">#REF!</definedName>
    <definedName name="강아지" localSheetId="2" hidden="1">#REF!</definedName>
    <definedName name="강아지" hidden="1">#REF!</definedName>
    <definedName name="거ㅏ" hidden="1">[12]수량산출!$A$3:$H$8539</definedName>
    <definedName name="건축원가" hidden="1">[13]전기!$B$4:$B$163</definedName>
    <definedName name="견적" hidden="1">'[14]내역서1999.8최종'!$A$1:$A$2438</definedName>
    <definedName name="공가원가VMS\" localSheetId="20" hidden="1">{#N/A,#N/A,TRUE,"토적및재료집계";#N/A,#N/A,TRUE,"토적및재료집계";#N/A,#N/A,TRUE,"단위량"}</definedName>
    <definedName name="공가원가VMS\" localSheetId="3" hidden="1">{#N/A,#N/A,TRUE,"토적및재료집계";#N/A,#N/A,TRUE,"토적및재료집계";#N/A,#N/A,TRUE,"단위량"}</definedName>
    <definedName name="공가원가VMS\" localSheetId="6" hidden="1">{#N/A,#N/A,TRUE,"토적및재료집계";#N/A,#N/A,TRUE,"토적및재료집계";#N/A,#N/A,TRUE,"단위량"}</definedName>
    <definedName name="공가원가VMS\" localSheetId="13" hidden="1">{#N/A,#N/A,TRUE,"토적및재료집계";#N/A,#N/A,TRUE,"토적및재료집계";#N/A,#N/A,TRUE,"단위량"}</definedName>
    <definedName name="공가원가VMS\" hidden="1">{#N/A,#N/A,TRUE,"토적및재료집계";#N/A,#N/A,TRUE,"토적및재료집계";#N/A,#N/A,TRUE,"단위량"}</definedName>
    <definedName name="관급" localSheetId="22">#REF!,#REF!,#REF!</definedName>
    <definedName name="관급">#REF!,#REF!,#REF!</definedName>
    <definedName name="관급노후">'[15]관급자재비(노후)'!$B:$L</definedName>
    <definedName name="관급단가">단가비교표!$R:$S</definedName>
    <definedName name="관급비상벨">'[16]관급자재비(현장장비-3자단가)'!$B$5:$O$234</definedName>
    <definedName name="관급산출벨">'[17]수량산출서(관급자재-비상벨)'!$B$7:$M$154</definedName>
    <definedName name="관급총액" localSheetId="22">'관급자재비수량집계표(현장장비)'!$B:$L</definedName>
    <definedName name="관급총액">'관급자재비(3자단가)'!$B:$L</definedName>
    <definedName name="광" localSheetId="20" hidden="1">{#N/A,#N/A,TRUE,"토적및재료집계";#N/A,#N/A,TRUE,"토적및재료집계";#N/A,#N/A,TRUE,"단위량"}</definedName>
    <definedName name="광" localSheetId="3" hidden="1">{#N/A,#N/A,TRUE,"토적및재료집계";#N/A,#N/A,TRUE,"토적및재료집계";#N/A,#N/A,TRUE,"단위량"}</definedName>
    <definedName name="광" localSheetId="6" hidden="1">{#N/A,#N/A,TRUE,"토적및재료집계";#N/A,#N/A,TRUE,"토적및재료집계";#N/A,#N/A,TRUE,"단위량"}</definedName>
    <definedName name="광" localSheetId="13" hidden="1">{#N/A,#N/A,TRUE,"토적및재료집계";#N/A,#N/A,TRUE,"토적및재료집계";#N/A,#N/A,TRUE,"단위량"}</definedName>
    <definedName name="광" hidden="1">{#N/A,#N/A,TRUE,"토적및재료집계";#N/A,#N/A,TRUE,"토적및재료집계";#N/A,#N/A,TRUE,"단위량"}</definedName>
    <definedName name="그림" localSheetId="20" hidden="1">{#N/A,#N/A,FALSE,"전력간선"}</definedName>
    <definedName name="그림" localSheetId="3" hidden="1">{#N/A,#N/A,FALSE,"전력간선"}</definedName>
    <definedName name="그림" localSheetId="6" hidden="1">{#N/A,#N/A,FALSE,"전력간선"}</definedName>
    <definedName name="그림" localSheetId="13" hidden="1">{#N/A,#N/A,FALSE,"전력간선"}</definedName>
    <definedName name="그림" hidden="1">{#N/A,#N/A,FALSE,"전력간선"}</definedName>
    <definedName name="기계경비산출">#REF!</definedName>
    <definedName name="기계실행" localSheetId="20" hidden="1">{#N/A,#N/A,FALSE,"CCTV"}</definedName>
    <definedName name="기계실행" localSheetId="6" hidden="1">{#N/A,#N/A,FALSE,"CCTV"}</definedName>
    <definedName name="기계실행" localSheetId="13" hidden="1">{#N/A,#N/A,FALSE,"CCTV"}</definedName>
    <definedName name="기계실행" hidden="1">{#N/A,#N/A,FALSE,"CCTV"}</definedName>
    <definedName name="기타경비" localSheetId="20" hidden="1">{#N/A,#N/A,TRUE,"토적및재료집계";#N/A,#N/A,TRUE,"토적및재료집계";#N/A,#N/A,TRUE,"단위량"}</definedName>
    <definedName name="기타경비" localSheetId="3" hidden="1">{#N/A,#N/A,TRUE,"토적및재료집계";#N/A,#N/A,TRUE,"토적및재료집계";#N/A,#N/A,TRUE,"단위량"}</definedName>
    <definedName name="기타경비" localSheetId="6" hidden="1">{#N/A,#N/A,TRUE,"토적및재료집계";#N/A,#N/A,TRUE,"토적및재료집계";#N/A,#N/A,TRUE,"단위량"}</definedName>
    <definedName name="기타경비" localSheetId="13" hidden="1">{#N/A,#N/A,TRUE,"토적및재료집계";#N/A,#N/A,TRUE,"토적및재료집계";#N/A,#N/A,TRUE,"단위량"}</definedName>
    <definedName name="기타경비" hidden="1">{#N/A,#N/A,TRUE,"토적및재료집계";#N/A,#N/A,TRUE,"토적및재료집계";#N/A,#N/A,TRUE,"단위량"}</definedName>
    <definedName name="기흥도서관산출">#REF!</definedName>
    <definedName name="긴급전화" localSheetId="20" hidden="1">{#N/A,#N/A,TRUE,"토적및재료집계";#N/A,#N/A,TRUE,"토적및재료집계";#N/A,#N/A,TRUE,"단위량"}</definedName>
    <definedName name="긴급전화" localSheetId="3" hidden="1">{#N/A,#N/A,TRUE,"토적및재료집계";#N/A,#N/A,TRUE,"토적및재료집계";#N/A,#N/A,TRUE,"단위량"}</definedName>
    <definedName name="긴급전화" localSheetId="6" hidden="1">{#N/A,#N/A,TRUE,"토적및재료집계";#N/A,#N/A,TRUE,"토적및재료집계";#N/A,#N/A,TRUE,"단위량"}</definedName>
    <definedName name="긴급전화" localSheetId="13" hidden="1">{#N/A,#N/A,TRUE,"토적및재료집계";#N/A,#N/A,TRUE,"토적및재료집계";#N/A,#N/A,TRUE,"단위량"}</definedName>
    <definedName name="긴급전화" hidden="1">{#N/A,#N/A,TRUE,"토적및재료집계";#N/A,#N/A,TRUE,"토적및재료집계";#N/A,#N/A,TRUE,"단위량"}</definedName>
    <definedName name="ㄴㄴㄴㄴ" localSheetId="5" hidden="1">#REF!</definedName>
    <definedName name="ㄴㄴㄴㄴ" localSheetId="19" hidden="1">#REF!</definedName>
    <definedName name="ㄴㄴㄴㄴ" localSheetId="10" hidden="1">#REF!</definedName>
    <definedName name="ㄴㄴㄴㄴ" localSheetId="11" hidden="1">#REF!</definedName>
    <definedName name="ㄴㄴㄴㄴ" localSheetId="9" hidden="1">#REF!</definedName>
    <definedName name="ㄴㄴㄴㄴ" localSheetId="22" hidden="1">#REF!</definedName>
    <definedName name="ㄴㄴㄴㄴ" localSheetId="20" hidden="1">#REF!</definedName>
    <definedName name="ㄴㄴㄴㄴ" localSheetId="6" hidden="1">#REF!</definedName>
    <definedName name="ㄴㄴㄴㄴ" localSheetId="8" hidden="1">#REF!</definedName>
    <definedName name="ㄴㄴㄴㄴ" localSheetId="13" hidden="1">#REF!</definedName>
    <definedName name="ㄴㄴㄴㄴ" localSheetId="12" hidden="1">#REF!</definedName>
    <definedName name="ㄴㄴㄴㄴ" localSheetId="2" hidden="1">#REF!</definedName>
    <definedName name="ㄴㄴㄴㄴ" hidden="1">#REF!</definedName>
    <definedName name="ㄴㄴㄴㄴㄴ" localSheetId="10" hidden="1">#REF!</definedName>
    <definedName name="ㄴㄴㄴㄴㄴ" localSheetId="11" hidden="1">#REF!</definedName>
    <definedName name="ㄴㄴㄴㄴㄴ" localSheetId="22" hidden="1">#REF!</definedName>
    <definedName name="ㄴㄴㄴㄴㄴ" localSheetId="20" hidden="1">#REF!</definedName>
    <definedName name="ㄴㄴㄴㄴㄴ" localSheetId="6" hidden="1">#REF!</definedName>
    <definedName name="ㄴㄴㄴㄴㄴ" localSheetId="8" hidden="1">#REF!</definedName>
    <definedName name="ㄴㄴㄴㄴㄴ" localSheetId="13" hidden="1">#REF!</definedName>
    <definedName name="ㄴㄴㄴㄴㄴ" localSheetId="12" hidden="1">#REF!</definedName>
    <definedName name="ㄴㄴㄴㄴㄴ" hidden="1">#REF!</definedName>
    <definedName name="ㄴㅁㄹㅈㄹ" localSheetId="10" hidden="1">#REF!</definedName>
    <definedName name="ㄴㅁㄹㅈㄹ" localSheetId="11" hidden="1">#REF!</definedName>
    <definedName name="ㄴㅁㄹㅈㄹ" localSheetId="22" hidden="1">#REF!</definedName>
    <definedName name="ㄴㅁㄹㅈㄹ" localSheetId="20" hidden="1">#REF!</definedName>
    <definedName name="ㄴㅁㄹㅈㄹ" localSheetId="6" hidden="1">#REF!</definedName>
    <definedName name="ㄴㅁㄹㅈㄹ" localSheetId="8" hidden="1">#REF!</definedName>
    <definedName name="ㄴㅁㄹㅈㄹ" localSheetId="13" hidden="1">#REF!</definedName>
    <definedName name="ㄴㅁㄹㅈㄹ" localSheetId="12" hidden="1">#REF!</definedName>
    <definedName name="ㄴㅁㄹㅈㄹ" hidden="1">#REF!</definedName>
    <definedName name="ㄴㅇㄹㄴㅇㄹㄴㄹ" localSheetId="20" hidden="1">{#N/A,#N/A,FALSE,"CCTV"}</definedName>
    <definedName name="ㄴㅇㄹㄴㅇㄹㄴㄹ" localSheetId="6" hidden="1">{#N/A,#N/A,FALSE,"CCTV"}</definedName>
    <definedName name="ㄴㅇㄹㄴㅇㄹㄴㄹ" localSheetId="13" hidden="1">{#N/A,#N/A,FALSE,"CCTV"}</definedName>
    <definedName name="ㄴㅇㄹㄴㅇㄹㄴㄹ" hidden="1">{#N/A,#N/A,FALSE,"CCTV"}</definedName>
    <definedName name="ㄴㅌㄴㅌ" localSheetId="20" hidden="1">{#N/A,#N/A,FALSE,"CCTV"}</definedName>
    <definedName name="ㄴㅌㄴㅌ" localSheetId="6" hidden="1">{#N/A,#N/A,FALSE,"CCTV"}</definedName>
    <definedName name="ㄴㅌㄴㅌ" localSheetId="13" hidden="1">{#N/A,#N/A,FALSE,"CCTV"}</definedName>
    <definedName name="ㄴㅌㄴㅌ" hidden="1">{#N/A,#N/A,FALSE,"CCTV"}</definedName>
    <definedName name="나" localSheetId="20" hidden="1">{"'자리배치도'!$AG$1:$CI$28"}</definedName>
    <definedName name="나" localSheetId="3" hidden="1">{"'자리배치도'!$AG$1:$CI$28"}</definedName>
    <definedName name="나" localSheetId="6" hidden="1">{"'자리배치도'!$AG$1:$CI$28"}</definedName>
    <definedName name="나" localSheetId="13" hidden="1">{"'자리배치도'!$AG$1:$CI$28"}</definedName>
    <definedName name="나" hidden="1">{"'자리배치도'!$AG$1:$CI$28"}</definedName>
    <definedName name="내역" localSheetId="20" hidden="1">{#N/A,#N/A,FALSE,"CCTV"}</definedName>
    <definedName name="내역" localSheetId="6" hidden="1">{#N/A,#N/A,FALSE,"CCTV"}</definedName>
    <definedName name="내역" localSheetId="13" hidden="1">{#N/A,#N/A,FALSE,"CCTV"}</definedName>
    <definedName name="내역" hidden="1">{#N/A,#N/A,FALSE,"CCTV"}</definedName>
    <definedName name="내역서" localSheetId="20" hidden="1">{#N/A,#N/A,FALSE,"전력간선"}</definedName>
    <definedName name="내역서" localSheetId="3" hidden="1">{#N/A,#N/A,FALSE,"전력간선"}</definedName>
    <definedName name="내역서" localSheetId="6" hidden="1">{#N/A,#N/A,FALSE,"전력간선"}</definedName>
    <definedName name="내역서" localSheetId="13" hidden="1">{#N/A,#N/A,FALSE,"전력간선"}</definedName>
    <definedName name="내역서" hidden="1">{#N/A,#N/A,FALSE,"전력간선"}</definedName>
    <definedName name="내역서입니다" localSheetId="20" hidden="1">{#N/A,#N/A,TRUE,"1";#N/A,#N/A,TRUE,"2";#N/A,#N/A,TRUE,"3";#N/A,#N/A,TRUE,"4";#N/A,#N/A,TRUE,"5";#N/A,#N/A,TRUE,"6";#N/A,#N/A,TRUE,"7"}</definedName>
    <definedName name="내역서입니다" localSheetId="3" hidden="1">{#N/A,#N/A,TRUE,"1";#N/A,#N/A,TRUE,"2";#N/A,#N/A,TRUE,"3";#N/A,#N/A,TRUE,"4";#N/A,#N/A,TRUE,"5";#N/A,#N/A,TRUE,"6";#N/A,#N/A,TRUE,"7"}</definedName>
    <definedName name="내역서입니다" localSheetId="6" hidden="1">{#N/A,#N/A,TRUE,"1";#N/A,#N/A,TRUE,"2";#N/A,#N/A,TRUE,"3";#N/A,#N/A,TRUE,"4";#N/A,#N/A,TRUE,"5";#N/A,#N/A,TRUE,"6";#N/A,#N/A,TRUE,"7"}</definedName>
    <definedName name="내역서입니다" localSheetId="13" hidden="1">{#N/A,#N/A,TRUE,"1";#N/A,#N/A,TRUE,"2";#N/A,#N/A,TRUE,"3";#N/A,#N/A,TRUE,"4";#N/A,#N/A,TRUE,"5";#N/A,#N/A,TRUE,"6";#N/A,#N/A,TRUE,"7"}</definedName>
    <definedName name="내역서입니다" hidden="1">{#N/A,#N/A,TRUE,"1";#N/A,#N/A,TRUE,"2";#N/A,#N/A,TRUE,"3";#N/A,#N/A,TRUE,"4";#N/A,#N/A,TRUE,"5";#N/A,#N/A,TRUE,"6";#N/A,#N/A,TRUE,"7"}</definedName>
    <definedName name="너" localSheetId="20" hidden="1">{"'자리배치도'!$AG$1:$CI$28"}</definedName>
    <definedName name="너" localSheetId="3" hidden="1">{"'자리배치도'!$AG$1:$CI$28"}</definedName>
    <definedName name="너" localSheetId="6" hidden="1">{"'자리배치도'!$AG$1:$CI$28"}</definedName>
    <definedName name="너" localSheetId="13" hidden="1">{"'자리배치도'!$AG$1:$CI$28"}</definedName>
    <definedName name="너" hidden="1">{"'자리배치도'!$AG$1:$CI$28"}</definedName>
    <definedName name="노후">'[15]수량산출서(노후)'!$B:$AI</definedName>
    <definedName name="ㄷ" localSheetId="20" hidden="1">{#N/A,#N/A,TRUE,"토적및재료집계";#N/A,#N/A,TRUE,"토적및재료집계";#N/A,#N/A,TRUE,"단위량"}</definedName>
    <definedName name="ㄷ" localSheetId="3" hidden="1">{#N/A,#N/A,TRUE,"토적및재료집계";#N/A,#N/A,TRUE,"토적및재료집계";#N/A,#N/A,TRUE,"단위량"}</definedName>
    <definedName name="ㄷ" localSheetId="6" hidden="1">{#N/A,#N/A,TRUE,"토적및재료집계";#N/A,#N/A,TRUE,"토적및재료집계";#N/A,#N/A,TRUE,"단위량"}</definedName>
    <definedName name="ㄷ" localSheetId="13" hidden="1">{#N/A,#N/A,TRUE,"토적및재료집계";#N/A,#N/A,TRUE,"토적및재료집계";#N/A,#N/A,TRUE,"단위량"}</definedName>
    <definedName name="ㄷ" hidden="1">{#N/A,#N/A,TRUE,"토적및재료집계";#N/A,#N/A,TRUE,"토적및재료집계";#N/A,#N/A,TRUE,"단위량"}</definedName>
    <definedName name="ㄷㄱㄷ" localSheetId="20" hidden="1">{#N/A,#N/A,FALSE,"전력간선"}</definedName>
    <definedName name="ㄷㄱㄷ" localSheetId="3" hidden="1">{#N/A,#N/A,FALSE,"전력간선"}</definedName>
    <definedName name="ㄷㄱㄷ" localSheetId="6" hidden="1">{#N/A,#N/A,FALSE,"전력간선"}</definedName>
    <definedName name="ㄷㄱㄷ" localSheetId="13" hidden="1">{#N/A,#N/A,FALSE,"전력간선"}</definedName>
    <definedName name="ㄷㄱㄷ" hidden="1">{#N/A,#N/A,FALSE,"전력간선"}</definedName>
    <definedName name="ㄷㄷ" localSheetId="5" hidden="1">#REF!</definedName>
    <definedName name="ㄷㄷ" localSheetId="19" hidden="1">#REF!</definedName>
    <definedName name="ㄷㄷ" localSheetId="10" hidden="1">#REF!</definedName>
    <definedName name="ㄷㄷ" localSheetId="11" hidden="1">#REF!</definedName>
    <definedName name="ㄷㄷ" localSheetId="9" hidden="1">#REF!</definedName>
    <definedName name="ㄷㄷ" localSheetId="22" hidden="1">#REF!</definedName>
    <definedName name="ㄷㄷ" localSheetId="20" hidden="1">#REF!</definedName>
    <definedName name="ㄷㄷ" localSheetId="6" hidden="1">#REF!</definedName>
    <definedName name="ㄷㄷ" localSheetId="8" hidden="1">#REF!</definedName>
    <definedName name="ㄷㄷ" localSheetId="13" hidden="1">#REF!</definedName>
    <definedName name="ㄷㄷ" localSheetId="12" hidden="1">#REF!</definedName>
    <definedName name="ㄷㄷ" localSheetId="2" hidden="1">#REF!</definedName>
    <definedName name="ㄷㄷ" hidden="1">#REF!</definedName>
    <definedName name="ㄷㄻㅂㄷㅇㄹ">'[18]관급자재비(현장장비)'!$B:$L</definedName>
    <definedName name="ㄷㅎㄹㅇ" localSheetId="10" hidden="1">#REF!</definedName>
    <definedName name="ㄷㅎㄹㅇ" localSheetId="11" hidden="1">#REF!</definedName>
    <definedName name="ㄷㅎㄹㅇ" localSheetId="22" hidden="1">#REF!</definedName>
    <definedName name="ㄷㅎㄹㅇ" localSheetId="20" hidden="1">#REF!</definedName>
    <definedName name="ㄷㅎㄹㅇ" localSheetId="6" hidden="1">#REF!</definedName>
    <definedName name="ㄷㅎㄹㅇ" localSheetId="8" hidden="1">#REF!</definedName>
    <definedName name="ㄷㅎㄹㅇ" localSheetId="13" hidden="1">#REF!</definedName>
    <definedName name="ㄷㅎㄹㅇ" localSheetId="12" hidden="1">#REF!</definedName>
    <definedName name="ㄷㅎㄹㅇ" hidden="1">#REF!</definedName>
    <definedName name="단가">단가비교표!$R$5:$S$479</definedName>
    <definedName name="단가1">[19]단가비교표!$R:$S</definedName>
    <definedName name="단가비교표" localSheetId="22">#REF!,#REF!</definedName>
    <definedName name="단가비교표">#REF!,#REF!</definedName>
    <definedName name="더" localSheetId="20" hidden="1">{"'자리배치도'!$AG$1:$CI$28"}</definedName>
    <definedName name="더" localSheetId="3" hidden="1">{"'자리배치도'!$AG$1:$CI$28"}</definedName>
    <definedName name="더" localSheetId="6" hidden="1">{"'자리배치도'!$AG$1:$CI$28"}</definedName>
    <definedName name="더" localSheetId="13" hidden="1">{"'자리배치도'!$AG$1:$CI$28"}</definedName>
    <definedName name="더" hidden="1">{"'자리배치도'!$AG$1:$CI$28"}</definedName>
    <definedName name="도급" localSheetId="11">'공사비내역서(현장장비)'!$B:$L</definedName>
    <definedName name="도급" localSheetId="22">#REF!</definedName>
    <definedName name="도급" localSheetId="13">'폐기물처리비 내역서'!$B:$L</definedName>
    <definedName name="도급">#REF!</definedName>
    <definedName name="도급노후" localSheetId="11">'공사비내역서(현장장비)'!$B:$L</definedName>
    <definedName name="도급노후">'[15]공사비내역서(노후)'!$B:$L</definedName>
    <definedName name="도급신설">'공사비내역서(현장장비)'!$B$5:$O$48</definedName>
    <definedName name="도급철거" localSheetId="22">#REF!</definedName>
    <definedName name="도급철거">#REF!</definedName>
    <definedName name="ㄹ" localSheetId="20" hidden="1">{#N/A,#N/A,TRUE,"토적및재료집계";#N/A,#N/A,TRUE,"토적및재료집계";#N/A,#N/A,TRUE,"단위량"}</definedName>
    <definedName name="ㄹ" localSheetId="3" hidden="1">{#N/A,#N/A,TRUE,"토적및재료집계";#N/A,#N/A,TRUE,"토적및재료집계";#N/A,#N/A,TRUE,"단위량"}</definedName>
    <definedName name="ㄹ" localSheetId="6" hidden="1">{#N/A,#N/A,TRUE,"토적및재료집계";#N/A,#N/A,TRUE,"토적및재료집계";#N/A,#N/A,TRUE,"단위량"}</definedName>
    <definedName name="ㄹ" localSheetId="13" hidden="1">{#N/A,#N/A,TRUE,"토적및재료집계";#N/A,#N/A,TRUE,"토적및재료집계";#N/A,#N/A,TRUE,"단위량"}</definedName>
    <definedName name="ㄹ" hidden="1">{#N/A,#N/A,TRUE,"토적및재료집계";#N/A,#N/A,TRUE,"토적및재료집계";#N/A,#N/A,TRUE,"단위량"}</definedName>
    <definedName name="ㄹㄹ" localSheetId="5" hidden="1">#REF!</definedName>
    <definedName name="ㄹㄹ" localSheetId="19" hidden="1">#REF!</definedName>
    <definedName name="ㄹㄹ" localSheetId="10" hidden="1">#REF!</definedName>
    <definedName name="ㄹㄹ" localSheetId="11" hidden="1">#REF!</definedName>
    <definedName name="ㄹㄹ" localSheetId="9" hidden="1">#REF!</definedName>
    <definedName name="ㄹㄹ" localSheetId="22" hidden="1">#REF!</definedName>
    <definedName name="ㄹㄹ" localSheetId="20" hidden="1">#REF!</definedName>
    <definedName name="ㄹㄹ" localSheetId="6" hidden="1">#REF!</definedName>
    <definedName name="ㄹㄹ" localSheetId="8" hidden="1">#REF!</definedName>
    <definedName name="ㄹㄹ" localSheetId="13" hidden="1">#REF!</definedName>
    <definedName name="ㄹㄹ" localSheetId="12" hidden="1">#REF!</definedName>
    <definedName name="ㄹㄹ" localSheetId="2" hidden="1">#REF!</definedName>
    <definedName name="ㄹㄹ" hidden="1">#REF!</definedName>
    <definedName name="ㄹㅇㄶ" localSheetId="10" hidden="1">#REF!</definedName>
    <definedName name="ㄹㅇㄶ" localSheetId="11" hidden="1">#REF!</definedName>
    <definedName name="ㄹㅇㄶ" localSheetId="22" hidden="1">#REF!</definedName>
    <definedName name="ㄹㅇㄶ" localSheetId="20" hidden="1">#REF!</definedName>
    <definedName name="ㄹㅇㄶ" localSheetId="6" hidden="1">#REF!</definedName>
    <definedName name="ㄹㅇㄶ" localSheetId="8" hidden="1">#REF!</definedName>
    <definedName name="ㄹㅇㄶ" localSheetId="13" hidden="1">#REF!</definedName>
    <definedName name="ㄹㅇㄶ" localSheetId="12" hidden="1">#REF!</definedName>
    <definedName name="ㄹㅇㄶ" hidden="1">#REF!</definedName>
    <definedName name="ㄹㅇㄶ옿" hidden="1">'[20]N賃率-職'!$I$5:$I$30</definedName>
    <definedName name="ㄹㅇㄹㅇ" localSheetId="5" hidden="1">#REF!</definedName>
    <definedName name="ㄹㅇㄹㅇ" localSheetId="19" hidden="1">#REF!</definedName>
    <definedName name="ㄹㅇㄹㅇ" localSheetId="10" hidden="1">#REF!</definedName>
    <definedName name="ㄹㅇㄹㅇ" localSheetId="11" hidden="1">#REF!</definedName>
    <definedName name="ㄹㅇㄹㅇ" localSheetId="9" hidden="1">#REF!</definedName>
    <definedName name="ㄹㅇㄹㅇ" localSheetId="22" hidden="1">#REF!</definedName>
    <definedName name="ㄹㅇㄹㅇ" localSheetId="20" hidden="1">#REF!</definedName>
    <definedName name="ㄹㅇㄹㅇ" localSheetId="6" hidden="1">#REF!</definedName>
    <definedName name="ㄹㅇㄹㅇ" localSheetId="8" hidden="1">#REF!</definedName>
    <definedName name="ㄹㅇㄹㅇ" localSheetId="13" hidden="1">#REF!</definedName>
    <definedName name="ㄹㅇㄹㅇ" localSheetId="12" hidden="1">#REF!</definedName>
    <definedName name="ㄹㅇㄹㅇ" localSheetId="2" hidden="1">#REF!</definedName>
    <definedName name="ㄹㅇㄹㅇ" hidden="1">#REF!</definedName>
    <definedName name="라" localSheetId="20" hidden="1">{"'자리배치도'!$AG$1:$CI$28"}</definedName>
    <definedName name="라" localSheetId="3" hidden="1">{"'자리배치도'!$AG$1:$CI$28"}</definedName>
    <definedName name="라" localSheetId="6" hidden="1">{"'자리배치도'!$AG$1:$CI$28"}</definedName>
    <definedName name="라" localSheetId="13" hidden="1">{"'자리배치도'!$AG$1:$CI$28"}</definedName>
    <definedName name="라" hidden="1">{"'자리배치도'!$AG$1:$CI$28"}</definedName>
    <definedName name="러" localSheetId="20" hidden="1">{"'자리배치도'!$AG$1:$CI$28"}</definedName>
    <definedName name="러" localSheetId="3" hidden="1">{"'자리배치도'!$AG$1:$CI$28"}</definedName>
    <definedName name="러" localSheetId="6" hidden="1">{"'자리배치도'!$AG$1:$CI$28"}</definedName>
    <definedName name="러" localSheetId="13" hidden="1">{"'자리배치도'!$AG$1:$CI$28"}</definedName>
    <definedName name="러" hidden="1">{"'자리배치도'!$AG$1:$CI$28"}</definedName>
    <definedName name="ㅁ" localSheetId="10" hidden="1">#REF!</definedName>
    <definedName name="ㅁ" localSheetId="11" hidden="1">#REF!</definedName>
    <definedName name="ㅁ" localSheetId="22" hidden="1">#REF!</definedName>
    <definedName name="ㅁ" localSheetId="20" hidden="1">#REF!</definedName>
    <definedName name="ㅁ" localSheetId="6" hidden="1">#REF!</definedName>
    <definedName name="ㅁ" localSheetId="8" hidden="1">#REF!</definedName>
    <definedName name="ㅁ" localSheetId="13" hidden="1">#REF!</definedName>
    <definedName name="ㅁ" localSheetId="12" hidden="1">#REF!</definedName>
    <definedName name="ㅁ" hidden="1">#REF!</definedName>
    <definedName name="ㅁㄴㅇㄻㄴㅇㄻㄴㄹ" localSheetId="20" hidden="1">{#N/A,#N/A,FALSE,"명세표"}</definedName>
    <definedName name="ㅁㄴㅇㄻㄴㅇㄻㄴㄹ" localSheetId="3" hidden="1">{#N/A,#N/A,FALSE,"명세표"}</definedName>
    <definedName name="ㅁㄴㅇㄻㄴㅇㄻㄴㄹ" localSheetId="6" hidden="1">{#N/A,#N/A,FALSE,"명세표"}</definedName>
    <definedName name="ㅁㄴㅇㄻㄴㅇㄻㄴㄹ" localSheetId="13" hidden="1">{#N/A,#N/A,FALSE,"명세표"}</definedName>
    <definedName name="ㅁㄴㅇㄻㄴㅇㄻㄴㄹ" hidden="1">{#N/A,#N/A,FALSE,"명세표"}</definedName>
    <definedName name="ㅁㄴㅌㄴ" localSheetId="20" hidden="1">{"'자리배치도'!$AG$1:$CI$28"}</definedName>
    <definedName name="ㅁㄴㅌㄴ" localSheetId="3" hidden="1">{"'자리배치도'!$AG$1:$CI$28"}</definedName>
    <definedName name="ㅁㄴㅌㄴ" localSheetId="6" hidden="1">{"'자리배치도'!$AG$1:$CI$28"}</definedName>
    <definedName name="ㅁㄴㅌㄴ" localSheetId="13" hidden="1">{"'자리배치도'!$AG$1:$CI$28"}</definedName>
    <definedName name="ㅁㄴㅌㄴ" hidden="1">{"'자리배치도'!$AG$1:$CI$28"}</definedName>
    <definedName name="ㅁㅈㄴ" localSheetId="20" hidden="1">{#N/A,#N/A,FALSE,"CCTV"}</definedName>
    <definedName name="ㅁㅈㄴ" localSheetId="6" hidden="1">{#N/A,#N/A,FALSE,"CCTV"}</definedName>
    <definedName name="ㅁㅈㄴ" localSheetId="13" hidden="1">{#N/A,#N/A,FALSE,"CCTV"}</definedName>
    <definedName name="ㅁㅈㄴ" hidden="1">{#N/A,#N/A,FALSE,"CCTV"}</definedName>
    <definedName name="머" localSheetId="20" hidden="1">{"'자리배치도'!$AG$1:$CI$28"}</definedName>
    <definedName name="머" localSheetId="3" hidden="1">{"'자리배치도'!$AG$1:$CI$28"}</definedName>
    <definedName name="머" localSheetId="6" hidden="1">{"'자리배치도'!$AG$1:$CI$28"}</definedName>
    <definedName name="머" localSheetId="13" hidden="1">{"'자리배치도'!$AG$1:$CI$28"}</definedName>
    <definedName name="머" hidden="1">{"'자리배치도'!$AG$1:$CI$28"}</definedName>
    <definedName name="몰라" localSheetId="20" hidden="1">{#N/A,#N/A,FALSE,"명세표"}</definedName>
    <definedName name="몰라" localSheetId="3" hidden="1">{#N/A,#N/A,FALSE,"명세표"}</definedName>
    <definedName name="몰라" localSheetId="6" hidden="1">{#N/A,#N/A,FALSE,"명세표"}</definedName>
    <definedName name="몰라" localSheetId="13" hidden="1">{#N/A,#N/A,FALSE,"명세표"}</definedName>
    <definedName name="몰라" hidden="1">{#N/A,#N/A,FALSE,"명세표"}</definedName>
    <definedName name="뮻" localSheetId="20" hidden="1">{"'자리배치도'!$AG$1:$CI$28"}</definedName>
    <definedName name="뮻" localSheetId="3" hidden="1">{"'자리배치도'!$AG$1:$CI$28"}</definedName>
    <definedName name="뮻" localSheetId="6" hidden="1">{"'자리배치도'!$AG$1:$CI$28"}</definedName>
    <definedName name="뮻" localSheetId="13" hidden="1">{"'자리배치도'!$AG$1:$CI$28"}</definedName>
    <definedName name="뮻" hidden="1">{"'자리배치도'!$AG$1:$CI$28"}</definedName>
    <definedName name="ㅂ" localSheetId="20" hidden="1">{#N/A,#N/A,FALSE,"DAOCM 2차 검토"}</definedName>
    <definedName name="ㅂ" localSheetId="3" hidden="1">{#N/A,#N/A,FALSE,"DAOCM 2차 검토"}</definedName>
    <definedName name="ㅂ" localSheetId="6" hidden="1">{#N/A,#N/A,FALSE,"DAOCM 2차 검토"}</definedName>
    <definedName name="ㅂ" localSheetId="13" hidden="1">{#N/A,#N/A,FALSE,"DAOCM 2차 검토"}</definedName>
    <definedName name="ㅂ" hidden="1">{#N/A,#N/A,FALSE,"DAOCM 2차 검토"}</definedName>
    <definedName name="ㅂㅂ" localSheetId="20" hidden="1">{#N/A,#N/A,TRUE,"토적및재료집계";#N/A,#N/A,TRUE,"토적및재료집계";#N/A,#N/A,TRUE,"단위량"}</definedName>
    <definedName name="ㅂㅂ" localSheetId="3" hidden="1">{#N/A,#N/A,TRUE,"토적및재료집계";#N/A,#N/A,TRUE,"토적및재료집계";#N/A,#N/A,TRUE,"단위량"}</definedName>
    <definedName name="ㅂㅂ" localSheetId="6" hidden="1">{#N/A,#N/A,TRUE,"토적및재료집계";#N/A,#N/A,TRUE,"토적및재료집계";#N/A,#N/A,TRUE,"단위량"}</definedName>
    <definedName name="ㅂㅂ" localSheetId="13" hidden="1">{#N/A,#N/A,TRUE,"토적및재료집계";#N/A,#N/A,TRUE,"토적및재료집계";#N/A,#N/A,TRUE,"단위량"}</definedName>
    <definedName name="ㅂㅂ" hidden="1">{#N/A,#N/A,TRUE,"토적및재료집계";#N/A,#N/A,TRUE,"토적및재료집계";#N/A,#N/A,TRUE,"단위량"}</definedName>
    <definedName name="ㅂㅂㅂ" localSheetId="20" hidden="1">{#N/A,#N/A,TRUE,"토적및재료집계";#N/A,#N/A,TRUE,"토적및재료집계";#N/A,#N/A,TRUE,"단위량"}</definedName>
    <definedName name="ㅂㅂㅂ" localSheetId="3" hidden="1">{#N/A,#N/A,TRUE,"토적및재료집계";#N/A,#N/A,TRUE,"토적및재료집계";#N/A,#N/A,TRUE,"단위량"}</definedName>
    <definedName name="ㅂㅂㅂ" localSheetId="6" hidden="1">{#N/A,#N/A,TRUE,"토적및재료집계";#N/A,#N/A,TRUE,"토적및재료집계";#N/A,#N/A,TRUE,"단위량"}</definedName>
    <definedName name="ㅂㅂㅂ" localSheetId="13" hidden="1">{#N/A,#N/A,TRUE,"토적및재료집계";#N/A,#N/A,TRUE,"토적및재료집계";#N/A,#N/A,TRUE,"단위량"}</definedName>
    <definedName name="ㅂㅂㅂ" hidden="1">{#N/A,#N/A,TRUE,"토적및재료집계";#N/A,#N/A,TRUE,"토적및재료집계";#N/A,#N/A,TRUE,"단위량"}</definedName>
    <definedName name="바" localSheetId="20" hidden="1">{"'자리배치도'!$AG$1:$CI$28"}</definedName>
    <definedName name="바" localSheetId="3" hidden="1">{"'자리배치도'!$AG$1:$CI$28"}</definedName>
    <definedName name="바" localSheetId="6" hidden="1">{"'자리배치도'!$AG$1:$CI$28"}</definedName>
    <definedName name="바" localSheetId="13" hidden="1">{"'자리배치도'!$AG$1:$CI$28"}</definedName>
    <definedName name="바" hidden="1">{"'자리배치도'!$AG$1:$CI$28"}</definedName>
    <definedName name="배관공수율" hidden="1">'[21]N賃率-職'!$I$5:$I$30</definedName>
    <definedName name="배관및굴착" localSheetId="20" hidden="1">{"'자리배치도'!$AG$1:$CI$28"}</definedName>
    <definedName name="배관및굴착" localSheetId="3" hidden="1">{"'자리배치도'!$AG$1:$CI$28"}</definedName>
    <definedName name="배관및굴착" localSheetId="6" hidden="1">{"'자리배치도'!$AG$1:$CI$28"}</definedName>
    <definedName name="배관및굴착" localSheetId="13" hidden="1">{"'자리배치도'!$AG$1:$CI$28"}</definedName>
    <definedName name="배관및굴착" hidden="1">{"'자리배치도'!$AG$1:$CI$28"}</definedName>
    <definedName name="범위" localSheetId="22">#REF!,#REF!,#REF!</definedName>
    <definedName name="범위">#REF!,#REF!,#REF!</definedName>
    <definedName name="보중" localSheetId="20" hidden="1">{#N/A,#N/A,FALSE,"전력간선"}</definedName>
    <definedName name="보중" localSheetId="3" hidden="1">{#N/A,#N/A,FALSE,"전력간선"}</definedName>
    <definedName name="보중" localSheetId="6" hidden="1">{#N/A,#N/A,FALSE,"전력간선"}</definedName>
    <definedName name="보중" localSheetId="13" hidden="1">{#N/A,#N/A,FALSE,"전력간선"}</definedName>
    <definedName name="보중" hidden="1">{#N/A,#N/A,FALSE,"전력간선"}</definedName>
    <definedName name="비교" localSheetId="22">#REF!,#REF!</definedName>
    <definedName name="비교">#REF!,#REF!</definedName>
    <definedName name="비상벨">#REF!</definedName>
    <definedName name="빔제작단가개정표준도적용" localSheetId="20" hidden="1">{"'자리배치도'!$AG$1:$CI$28"}</definedName>
    <definedName name="빔제작단가개정표준도적용" localSheetId="3" hidden="1">{"'자리배치도'!$AG$1:$CI$28"}</definedName>
    <definedName name="빔제작단가개정표준도적용" localSheetId="6" hidden="1">{"'자리배치도'!$AG$1:$CI$28"}</definedName>
    <definedName name="빔제작단가개정표준도적용" localSheetId="13" hidden="1">{"'자리배치도'!$AG$1:$CI$28"}</definedName>
    <definedName name="빔제작단가개정표준도적용" hidden="1">{"'자리배치도'!$AG$1:$CI$28"}</definedName>
    <definedName name="ㅅ" localSheetId="20" hidden="1">{#N/A,#N/A,TRUE,"토적및재료집계";#N/A,#N/A,TRUE,"토적및재료집계";#N/A,#N/A,TRUE,"단위량"}</definedName>
    <definedName name="ㅅ" localSheetId="3" hidden="1">{#N/A,#N/A,TRUE,"토적및재료집계";#N/A,#N/A,TRUE,"토적및재료집계";#N/A,#N/A,TRUE,"단위량"}</definedName>
    <definedName name="ㅅ" localSheetId="6" hidden="1">{#N/A,#N/A,TRUE,"토적및재료집계";#N/A,#N/A,TRUE,"토적및재료집계";#N/A,#N/A,TRUE,"단위량"}</definedName>
    <definedName name="ㅅ" localSheetId="13" hidden="1">{#N/A,#N/A,TRUE,"토적및재료집계";#N/A,#N/A,TRUE,"토적및재료집계";#N/A,#N/A,TRUE,"단위량"}</definedName>
    <definedName name="ㅅ" hidden="1">{#N/A,#N/A,TRUE,"토적및재료집계";#N/A,#N/A,TRUE,"토적및재료집계";#N/A,#N/A,TRUE,"단위량"}</definedName>
    <definedName name="ㅅㅅ" localSheetId="20" hidden="1">{#N/A,#N/A,FALSE,"전력간선"}</definedName>
    <definedName name="ㅅㅅ" localSheetId="3" hidden="1">{#N/A,#N/A,FALSE,"전력간선"}</definedName>
    <definedName name="ㅅㅅ" localSheetId="6" hidden="1">{#N/A,#N/A,FALSE,"전력간선"}</definedName>
    <definedName name="ㅅㅅ" localSheetId="13" hidden="1">{#N/A,#N/A,FALSE,"전력간선"}</definedName>
    <definedName name="ㅅㅅ" hidden="1">{#N/A,#N/A,FALSE,"전력간선"}</definedName>
    <definedName name="ㅅㅅㅅ" localSheetId="20" hidden="1">{#N/A,#N/A,FALSE,"전력간선"}</definedName>
    <definedName name="ㅅㅅㅅ" localSheetId="3" hidden="1">{#N/A,#N/A,FALSE,"전력간선"}</definedName>
    <definedName name="ㅅㅅㅅ" localSheetId="6" hidden="1">{#N/A,#N/A,FALSE,"전력간선"}</definedName>
    <definedName name="ㅅㅅㅅ" localSheetId="13" hidden="1">{#N/A,#N/A,FALSE,"전력간선"}</definedName>
    <definedName name="ㅅㅅㅅ" hidden="1">{#N/A,#N/A,FALSE,"전력간선"}</definedName>
    <definedName name="사" localSheetId="20" hidden="1">{"'자리배치도'!$AG$1:$CI$28"}</definedName>
    <definedName name="사" localSheetId="3" hidden="1">{"'자리배치도'!$AG$1:$CI$28"}</definedName>
    <definedName name="사" localSheetId="6" hidden="1">{"'자리배치도'!$AG$1:$CI$28"}</definedName>
    <definedName name="사" localSheetId="13" hidden="1">{"'자리배치도'!$AG$1:$CI$28"}</definedName>
    <definedName name="사" hidden="1">{"'자리배치도'!$AG$1:$CI$28"}</definedName>
    <definedName name="사급" localSheetId="9">'관급자재비(3자단가)'!$B:$L</definedName>
    <definedName name="사급" localSheetId="22">'관급자재비수량집계표(현장장비)'!$B:$L</definedName>
    <definedName name="사급">#REF!</definedName>
    <definedName name="산출비상벨">'[16]수량산출서(관급자재-비상벨)'!$B$7:$M$181</definedName>
    <definedName name="삼자">#REF!</definedName>
    <definedName name="삼자1" localSheetId="22">#REF!+#REF!</definedName>
    <definedName name="삼자1">#REF!+#REF!</definedName>
    <definedName name="삼자노" localSheetId="22">#REF!</definedName>
    <definedName name="삼자노">#REF!</definedName>
    <definedName name="삼자로" localSheetId="22">#REF!</definedName>
    <definedName name="삼자로">#REF!</definedName>
    <definedName name="삼자비상벨">'[17]관급자재비(현장장비-3자단가)'!$B$6:$O$188</definedName>
    <definedName name="삼자센타" localSheetId="22">#REF!</definedName>
    <definedName name="삼자센타">#REF!</definedName>
    <definedName name="설비" localSheetId="20" hidden="1">{#N/A,#N/A,TRUE,"토적및재료집계";#N/A,#N/A,TRUE,"토적및재료집계";#N/A,#N/A,TRUE,"단위량"}</definedName>
    <definedName name="설비" localSheetId="3" hidden="1">{#N/A,#N/A,TRUE,"토적및재료집계";#N/A,#N/A,TRUE,"토적및재료집계";#N/A,#N/A,TRUE,"단위량"}</definedName>
    <definedName name="설비" localSheetId="6" hidden="1">{#N/A,#N/A,TRUE,"토적및재료집계";#N/A,#N/A,TRUE,"토적및재료집계";#N/A,#N/A,TRUE,"단위량"}</definedName>
    <definedName name="설비" localSheetId="13" hidden="1">{#N/A,#N/A,TRUE,"토적및재료집계";#N/A,#N/A,TRUE,"토적및재료집계";#N/A,#N/A,TRUE,"단위량"}</definedName>
    <definedName name="설비" hidden="1">{#N/A,#N/A,TRUE,"토적및재료집계";#N/A,#N/A,TRUE,"토적및재료집계";#N/A,#N/A,TRUE,"단위량"}</definedName>
    <definedName name="설치장소">설치장소!$A$2:$B$607</definedName>
    <definedName name="세부내역서_박" localSheetId="20" hidden="1">{"'자리배치도'!$AG$1:$CI$28"}</definedName>
    <definedName name="세부내역서_박" localSheetId="3" hidden="1">{"'자리배치도'!$AG$1:$CI$28"}</definedName>
    <definedName name="세부내역서_박" localSheetId="6" hidden="1">{"'자리배치도'!$AG$1:$CI$28"}</definedName>
    <definedName name="세부내역서_박" localSheetId="13" hidden="1">{"'자리배치도'!$AG$1:$CI$28"}</definedName>
    <definedName name="세부내역서_박" hidden="1">{"'자리배치도'!$AG$1:$CI$28"}</definedName>
    <definedName name="센터내역">'[22]물품내역서(센터)'!$B:$L</definedName>
    <definedName name="센터수량" localSheetId="22">#REF!</definedName>
    <definedName name="센터수량">#REF!</definedName>
    <definedName name="소화갑지" localSheetId="20" hidden="1">{#N/A,#N/A,FALSE,"CCTV"}</definedName>
    <definedName name="소화갑지" localSheetId="6" hidden="1">{#N/A,#N/A,FALSE,"CCTV"}</definedName>
    <definedName name="소화갑지" localSheetId="13" hidden="1">{#N/A,#N/A,FALSE,"CCTV"}</definedName>
    <definedName name="소화갑지" hidden="1">{#N/A,#N/A,FALSE,"CCTV"}</definedName>
    <definedName name="수2" localSheetId="20" hidden="1">{#N/A,#N/A,TRUE,"토적및재료집계";#N/A,#N/A,TRUE,"토적및재료집계";#N/A,#N/A,TRUE,"단위량"}</definedName>
    <definedName name="수2" localSheetId="3" hidden="1">{#N/A,#N/A,TRUE,"토적및재료집계";#N/A,#N/A,TRUE,"토적및재료집계";#N/A,#N/A,TRUE,"단위량"}</definedName>
    <definedName name="수2" localSheetId="6" hidden="1">{#N/A,#N/A,TRUE,"토적및재료집계";#N/A,#N/A,TRUE,"토적및재료집계";#N/A,#N/A,TRUE,"단위량"}</definedName>
    <definedName name="수2" localSheetId="13" hidden="1">{#N/A,#N/A,TRUE,"토적및재료집계";#N/A,#N/A,TRUE,"토적및재료집계";#N/A,#N/A,TRUE,"단위량"}</definedName>
    <definedName name="수2" hidden="1">{#N/A,#N/A,TRUE,"토적및재료집계";#N/A,#N/A,TRUE,"토적및재료집계";#N/A,#N/A,TRUE,"단위량"}</definedName>
    <definedName name="수3" localSheetId="20" hidden="1">{#N/A,#N/A,TRUE,"토적및재료집계";#N/A,#N/A,TRUE,"토적및재료집계";#N/A,#N/A,TRUE,"단위량"}</definedName>
    <definedName name="수3" localSheetId="3" hidden="1">{#N/A,#N/A,TRUE,"토적및재료집계";#N/A,#N/A,TRUE,"토적및재료집계";#N/A,#N/A,TRUE,"단위량"}</definedName>
    <definedName name="수3" localSheetId="6" hidden="1">{#N/A,#N/A,TRUE,"토적및재료집계";#N/A,#N/A,TRUE,"토적및재료집계";#N/A,#N/A,TRUE,"단위량"}</definedName>
    <definedName name="수3" localSheetId="13" hidden="1">{#N/A,#N/A,TRUE,"토적및재료집계";#N/A,#N/A,TRUE,"토적및재료집계";#N/A,#N/A,TRUE,"단위량"}</definedName>
    <definedName name="수3" hidden="1">{#N/A,#N/A,TRUE,"토적및재료집계";#N/A,#N/A,TRUE,"토적및재료집계";#N/A,#N/A,TRUE,"단위량"}</definedName>
    <definedName name="수량노후" localSheetId="22">#REF!</definedName>
    <definedName name="수량노후">#REF!</definedName>
    <definedName name="수지관급">#REF!</definedName>
    <definedName name="실행품" localSheetId="10" hidden="1">#REF!</definedName>
    <definedName name="실행품" localSheetId="11" hidden="1">#REF!</definedName>
    <definedName name="실행품" localSheetId="9" hidden="1">#REF!</definedName>
    <definedName name="실행품" localSheetId="22" hidden="1">#REF!</definedName>
    <definedName name="실행품" localSheetId="20" hidden="1">#REF!</definedName>
    <definedName name="실행품" localSheetId="6" hidden="1">#REF!</definedName>
    <definedName name="실행품" localSheetId="8" hidden="1">#REF!</definedName>
    <definedName name="실행품" localSheetId="13" hidden="1">#REF!</definedName>
    <definedName name="실행품" localSheetId="12" hidden="1">#REF!</definedName>
    <definedName name="실행품" hidden="1">#REF!</definedName>
    <definedName name="ㅇㄴㅇ" localSheetId="20" hidden="1">{"'자리배치도'!$AG$1:$CI$28"}</definedName>
    <definedName name="ㅇㄴㅇ" localSheetId="3" hidden="1">{"'자리배치도'!$AG$1:$CI$28"}</definedName>
    <definedName name="ㅇㄴㅇ" localSheetId="6" hidden="1">{"'자리배치도'!$AG$1:$CI$28"}</definedName>
    <definedName name="ㅇㄴㅇ" localSheetId="13" hidden="1">{"'자리배치도'!$AG$1:$CI$28"}</definedName>
    <definedName name="ㅇㄴㅇ" hidden="1">{"'자리배치도'!$AG$1:$CI$28"}</definedName>
    <definedName name="ㅇㄴㅇㄴ" localSheetId="20" hidden="1">{#N/A,#N/A,FALSE,"CCTV"}</definedName>
    <definedName name="ㅇㄴㅇㄴ" localSheetId="6" hidden="1">{#N/A,#N/A,FALSE,"CCTV"}</definedName>
    <definedName name="ㅇㄴㅇㄴ" localSheetId="13" hidden="1">{#N/A,#N/A,FALSE,"CCTV"}</definedName>
    <definedName name="ㅇㄴㅇㄴ" hidden="1">{#N/A,#N/A,FALSE,"CCTV"}</definedName>
    <definedName name="ㅇㄹㅇㄹ" localSheetId="10" hidden="1">#REF!</definedName>
    <definedName name="ㅇㄹㅇㄹ" localSheetId="11" hidden="1">#REF!</definedName>
    <definedName name="ㅇㄹㅇㄹ" localSheetId="22" hidden="1">#REF!</definedName>
    <definedName name="ㅇㄹㅇㄹ" localSheetId="20" hidden="1">#REF!</definedName>
    <definedName name="ㅇㄹㅇㄹ" localSheetId="6" hidden="1">#REF!</definedName>
    <definedName name="ㅇㄹㅇㄹ" localSheetId="8" hidden="1">#REF!</definedName>
    <definedName name="ㅇㄹㅇㄹ" localSheetId="13" hidden="1">#REF!</definedName>
    <definedName name="ㅇㄹㅇㄹ" localSheetId="12" hidden="1">#REF!</definedName>
    <definedName name="ㅇㄹㅇㄹ" hidden="1">#REF!</definedName>
    <definedName name="ㅇㅁㄴㄹ" localSheetId="20" hidden="1">{#N/A,#N/A,TRUE,"토적및재료집계";#N/A,#N/A,TRUE,"토적및재료집계";#N/A,#N/A,TRUE,"단위량"}</definedName>
    <definedName name="ㅇㅁㄴㄹ" localSheetId="3" hidden="1">{#N/A,#N/A,TRUE,"토적및재료집계";#N/A,#N/A,TRUE,"토적및재료집계";#N/A,#N/A,TRUE,"단위량"}</definedName>
    <definedName name="ㅇㅁㄴㄹ" localSheetId="6" hidden="1">{#N/A,#N/A,TRUE,"토적및재료집계";#N/A,#N/A,TRUE,"토적및재료집계";#N/A,#N/A,TRUE,"단위량"}</definedName>
    <definedName name="ㅇㅁㄴㄹ" localSheetId="13" hidden="1">{#N/A,#N/A,TRUE,"토적및재료집계";#N/A,#N/A,TRUE,"토적및재료집계";#N/A,#N/A,TRUE,"단위량"}</definedName>
    <definedName name="ㅇㅁㄴㄹ" hidden="1">{#N/A,#N/A,TRUE,"토적및재료집계";#N/A,#N/A,TRUE,"토적및재료집계";#N/A,#N/A,TRUE,"단위량"}</definedName>
    <definedName name="ㅇㅁㄹㅇ">'[18]공사비내역서(현장장비)'!$B$5:$O$418</definedName>
    <definedName name="ㅇㅇㄹ" localSheetId="20" hidden="1">{#N/A,#N/A,TRUE,"토적및재료집계";#N/A,#N/A,TRUE,"토적및재료집계";#N/A,#N/A,TRUE,"단위량"}</definedName>
    <definedName name="ㅇㅇㄹ" localSheetId="3" hidden="1">{#N/A,#N/A,TRUE,"토적및재료집계";#N/A,#N/A,TRUE,"토적및재료집계";#N/A,#N/A,TRUE,"단위량"}</definedName>
    <definedName name="ㅇㅇㄹ" localSheetId="6" hidden="1">{#N/A,#N/A,TRUE,"토적및재료집계";#N/A,#N/A,TRUE,"토적및재료집계";#N/A,#N/A,TRUE,"단위량"}</definedName>
    <definedName name="ㅇㅇㄹ" localSheetId="13" hidden="1">{#N/A,#N/A,TRUE,"토적및재료집계";#N/A,#N/A,TRUE,"토적및재료집계";#N/A,#N/A,TRUE,"단위량"}</definedName>
    <definedName name="ㅇㅇㄹ" hidden="1">{#N/A,#N/A,TRUE,"토적및재료집계";#N/A,#N/A,TRUE,"토적및재료집계";#N/A,#N/A,TRUE,"단위량"}</definedName>
    <definedName name="ㅇㅇㅇ" localSheetId="10" hidden="1">#REF!</definedName>
    <definedName name="ㅇㅇㅇ" localSheetId="11" hidden="1">#REF!</definedName>
    <definedName name="ㅇㅇㅇ" localSheetId="22" hidden="1">#REF!</definedName>
    <definedName name="ㅇㅇㅇ" localSheetId="20" hidden="1">#REF!</definedName>
    <definedName name="ㅇㅇㅇ" localSheetId="6" hidden="1">#REF!</definedName>
    <definedName name="ㅇㅇㅇ" localSheetId="8" hidden="1">#REF!</definedName>
    <definedName name="ㅇㅇㅇ" localSheetId="13" hidden="1">#REF!</definedName>
    <definedName name="ㅇㅇㅇ" localSheetId="12" hidden="1">#REF!</definedName>
    <definedName name="ㅇㅇㅇ" hidden="1">#REF!</definedName>
    <definedName name="아" localSheetId="20" hidden="1">{"'자리배치도'!$AG$1:$CI$28"}</definedName>
    <definedName name="아" localSheetId="3" hidden="1">{"'자리배치도'!$AG$1:$CI$28"}</definedName>
    <definedName name="아" localSheetId="6" hidden="1">{"'자리배치도'!$AG$1:$CI$28"}</definedName>
    <definedName name="아" localSheetId="13" hidden="1">{"'자리배치도'!$AG$1:$CI$28"}</definedName>
    <definedName name="아" hidden="1">{"'자리배치도'!$AG$1:$CI$28"}</definedName>
    <definedName name="양식" localSheetId="20" hidden="1">{#N/A,#N/A,FALSE,"전력간선"}</definedName>
    <definedName name="양식" localSheetId="3" hidden="1">{#N/A,#N/A,FALSE,"전력간선"}</definedName>
    <definedName name="양식" localSheetId="6" hidden="1">{#N/A,#N/A,FALSE,"전력간선"}</definedName>
    <definedName name="양식" localSheetId="13" hidden="1">{#N/A,#N/A,FALSE,"전력간선"}</definedName>
    <definedName name="양식" hidden="1">{#N/A,#N/A,FALSE,"전력간선"}</definedName>
    <definedName name="업무협력비" localSheetId="5" hidden="1">[2]합천내역!#REF!</definedName>
    <definedName name="업무협력비" localSheetId="19" hidden="1">[2]합천내역!#REF!</definedName>
    <definedName name="업무협력비" localSheetId="10" hidden="1">[2]합천내역!#REF!</definedName>
    <definedName name="업무협력비" localSheetId="11" hidden="1">[2]합천내역!#REF!</definedName>
    <definedName name="업무협력비" localSheetId="9" hidden="1">[2]합천내역!#REF!</definedName>
    <definedName name="업무협력비" localSheetId="22" hidden="1">[2]합천내역!#REF!</definedName>
    <definedName name="업무협력비" localSheetId="20" hidden="1">[2]합천내역!#REF!</definedName>
    <definedName name="업무협력비" localSheetId="6" hidden="1">[2]합천내역!#REF!</definedName>
    <definedName name="업무협력비" localSheetId="8" hidden="1">[2]합천내역!#REF!</definedName>
    <definedName name="업무협력비" localSheetId="13" hidden="1">[2]합천내역!#REF!</definedName>
    <definedName name="업무협력비" localSheetId="12" hidden="1">[2]합천내역!#REF!</definedName>
    <definedName name="업무협력비" localSheetId="2" hidden="1">[2]합천내역!#REF!</definedName>
    <definedName name="업무협력비" hidden="1">[2]합천내역!#REF!</definedName>
    <definedName name="예산서" localSheetId="11">'공사비내역서(현장장비)'!$5:$48</definedName>
    <definedName name="예산서" localSheetId="9">'관급자재비(3자단가)'!$5:$27</definedName>
    <definedName name="예산서" localSheetId="22">'관급자재비수량집계표(현장장비)'!$5:$27</definedName>
    <definedName name="예산서" localSheetId="13">'폐기물처리비 내역서'!$5:$27</definedName>
    <definedName name="예산서">#REF!</definedName>
    <definedName name="예상도급내역" localSheetId="20" hidden="1">{#N/A,#N/A,FALSE,"CCTV"}</definedName>
    <definedName name="예상도급내역" localSheetId="6" hidden="1">{#N/A,#N/A,FALSE,"CCTV"}</definedName>
    <definedName name="예상도급내역" localSheetId="13" hidden="1">{#N/A,#N/A,FALSE,"CCTV"}</definedName>
    <definedName name="예상도급내역" hidden="1">{#N/A,#N/A,FALSE,"CCTV"}</definedName>
    <definedName name="완공3" localSheetId="10" hidden="1">#REF!</definedName>
    <definedName name="완공3" localSheetId="11" hidden="1">#REF!</definedName>
    <definedName name="완공3" localSheetId="22" hidden="1">#REF!</definedName>
    <definedName name="완공3" localSheetId="20" hidden="1">#REF!</definedName>
    <definedName name="완공3" localSheetId="6" hidden="1">#REF!</definedName>
    <definedName name="완공3" localSheetId="8" hidden="1">#REF!</definedName>
    <definedName name="완공3" localSheetId="13" hidden="1">#REF!</definedName>
    <definedName name="완공3" localSheetId="12" hidden="1">#REF!</definedName>
    <definedName name="완공3" hidden="1">#REF!</definedName>
    <definedName name="우리">"AutoShape 49"</definedName>
    <definedName name="원가분석" localSheetId="20"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3"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6"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13" hidden="1">{#N/A,#N/A,FALSE,"손익표지";#N/A,#N/A,FALSE,"손익계산";#N/A,#N/A,FALSE,"일반관리비";#N/A,#N/A,FALSE,"영업외수익";#N/A,#N/A,FALSE,"영업외비용";#N/A,#N/A,FALSE,"매출액";#N/A,#N/A,FALSE,"요약손익";#N/A,#N/A,FALSE,"요약대차";#N/A,#N/A,FALSE,"매출채권현황";#N/A,#N/A,FALSE,"매출채권명세"}</definedName>
    <definedName name="원가분석" hidden="1">{#N/A,#N/A,FALSE,"손익표지";#N/A,#N/A,FALSE,"손익계산";#N/A,#N/A,FALSE,"일반관리비";#N/A,#N/A,FALSE,"영업외수익";#N/A,#N/A,FALSE,"영업외비용";#N/A,#N/A,FALSE,"매출액";#N/A,#N/A,FALSE,"요약손익";#N/A,#N/A,FALSE,"요약대차";#N/A,#N/A,FALSE,"매출채권현황";#N/A,#N/A,FALSE,"매출채권명세"}</definedName>
    <definedName name="원위치" localSheetId="22">[23]!원위치</definedName>
    <definedName name="원위치">[23]!원위치</definedName>
    <definedName name="이" localSheetId="20" hidden="1">{#N/A,#N/A,TRUE,"토적및재료집계";#N/A,#N/A,TRUE,"토적및재료집계";#N/A,#N/A,TRUE,"단위량"}</definedName>
    <definedName name="이" localSheetId="3" hidden="1">{#N/A,#N/A,TRUE,"토적및재료집계";#N/A,#N/A,TRUE,"토적및재료집계";#N/A,#N/A,TRUE,"단위량"}</definedName>
    <definedName name="이" localSheetId="6" hidden="1">{#N/A,#N/A,TRUE,"토적및재료집계";#N/A,#N/A,TRUE,"토적및재료집계";#N/A,#N/A,TRUE,"단위량"}</definedName>
    <definedName name="이" localSheetId="13" hidden="1">{#N/A,#N/A,TRUE,"토적및재료집계";#N/A,#N/A,TRUE,"토적및재료집계";#N/A,#N/A,TRUE,"단위량"}</definedName>
    <definedName name="이" hidden="1">{#N/A,#N/A,TRUE,"토적및재료집계";#N/A,#N/A,TRUE,"토적및재료집계";#N/A,#N/A,TRUE,"단위량"}</definedName>
    <definedName name="이름표" localSheetId="20" hidden="1">{#N/A,#N/A,FALSE,"단가표지"}</definedName>
    <definedName name="이름표" localSheetId="3" hidden="1">{#N/A,#N/A,FALSE,"단가표지"}</definedName>
    <definedName name="이름표" localSheetId="6" hidden="1">{#N/A,#N/A,FALSE,"단가표지"}</definedName>
    <definedName name="이름표" localSheetId="13" hidden="1">{#N/A,#N/A,FALSE,"단가표지"}</definedName>
    <definedName name="이름표" hidden="1">{#N/A,#N/A,FALSE,"단가표지"}</definedName>
    <definedName name="이릉" localSheetId="10" hidden="1">#REF!</definedName>
    <definedName name="이릉" localSheetId="11" hidden="1">#REF!</definedName>
    <definedName name="이릉" localSheetId="22" hidden="1">#REF!</definedName>
    <definedName name="이릉" localSheetId="20" hidden="1">#REF!</definedName>
    <definedName name="이릉" localSheetId="6" hidden="1">#REF!</definedName>
    <definedName name="이릉" localSheetId="8" hidden="1">#REF!</definedName>
    <definedName name="이릉" localSheetId="13" hidden="1">#REF!</definedName>
    <definedName name="이릉" localSheetId="12" hidden="1">#REF!</definedName>
    <definedName name="이릉" hidden="1">#REF!</definedName>
    <definedName name="이종훈" hidden="1">[13]전기!$A$4:$A$163</definedName>
    <definedName name="인건비">#REF!</definedName>
    <definedName name="일" localSheetId="10" hidden="1">#REF!</definedName>
    <definedName name="일" localSheetId="11" hidden="1">#REF!</definedName>
    <definedName name="일" localSheetId="22" hidden="1">#REF!</definedName>
    <definedName name="일" localSheetId="20" hidden="1">#REF!</definedName>
    <definedName name="일" localSheetId="6" hidden="1">#REF!</definedName>
    <definedName name="일" localSheetId="8" hidden="1">#REF!</definedName>
    <definedName name="일" localSheetId="13" hidden="1">#REF!</definedName>
    <definedName name="일" localSheetId="12" hidden="1">#REF!</definedName>
    <definedName name="일" hidden="1">#REF!</definedName>
    <definedName name="일기" localSheetId="22">[24]!Macro13</definedName>
    <definedName name="일기">[24]!Macro13</definedName>
    <definedName name="일위1" localSheetId="15">일위대가!$A$2:$P$533</definedName>
    <definedName name="일위1">일위대가!$A$2:$P$533</definedName>
    <definedName name="일위대가집계표">'일위대가 집계표'!#REF!</definedName>
    <definedName name="입력현황1" localSheetId="20" hidden="1">{#N/A,#N/A,FALSE,"DAOCM 2차 검토"}</definedName>
    <definedName name="입력현황1" localSheetId="3" hidden="1">{#N/A,#N/A,FALSE,"DAOCM 2차 검토"}</definedName>
    <definedName name="입력현황1" localSheetId="6" hidden="1">{#N/A,#N/A,FALSE,"DAOCM 2차 검토"}</definedName>
    <definedName name="입력현황1" localSheetId="13" hidden="1">{#N/A,#N/A,FALSE,"DAOCM 2차 검토"}</definedName>
    <definedName name="입력현황1" hidden="1">{#N/A,#N/A,FALSE,"DAOCM 2차 검토"}</definedName>
    <definedName name="ㅈ" localSheetId="20" hidden="1">{#N/A,#N/A,TRUE,"토적및재료집계";#N/A,#N/A,TRUE,"토적및재료집계";#N/A,#N/A,TRUE,"단위량"}</definedName>
    <definedName name="ㅈ" localSheetId="3" hidden="1">{#N/A,#N/A,TRUE,"토적및재료집계";#N/A,#N/A,TRUE,"토적및재료집계";#N/A,#N/A,TRUE,"단위량"}</definedName>
    <definedName name="ㅈ" localSheetId="6" hidden="1">{#N/A,#N/A,TRUE,"토적및재료집계";#N/A,#N/A,TRUE,"토적및재료집계";#N/A,#N/A,TRUE,"단위량"}</definedName>
    <definedName name="ㅈ" localSheetId="13" hidden="1">{#N/A,#N/A,TRUE,"토적및재료집계";#N/A,#N/A,TRUE,"토적및재료집계";#N/A,#N/A,TRUE,"단위량"}</definedName>
    <definedName name="ㅈ" hidden="1">{#N/A,#N/A,TRUE,"토적및재료집계";#N/A,#N/A,TRUE,"토적및재료집계";#N/A,#N/A,TRUE,"단위량"}</definedName>
    <definedName name="ㅈㅈㅈ" localSheetId="20" hidden="1">{#N/A,#N/A,TRUE,"토적및재료집계";#N/A,#N/A,TRUE,"토적및재료집계";#N/A,#N/A,TRUE,"단위량"}</definedName>
    <definedName name="ㅈㅈㅈ" localSheetId="3" hidden="1">{#N/A,#N/A,TRUE,"토적및재료집계";#N/A,#N/A,TRUE,"토적및재료집계";#N/A,#N/A,TRUE,"단위량"}</definedName>
    <definedName name="ㅈㅈㅈ" localSheetId="6" hidden="1">{#N/A,#N/A,TRUE,"토적및재료집계";#N/A,#N/A,TRUE,"토적및재료집계";#N/A,#N/A,TRUE,"단위량"}</definedName>
    <definedName name="ㅈㅈㅈ" localSheetId="13" hidden="1">{#N/A,#N/A,TRUE,"토적및재료집계";#N/A,#N/A,TRUE,"토적및재료집계";#N/A,#N/A,TRUE,"단위량"}</definedName>
    <definedName name="ㅈㅈㅈ" hidden="1">{#N/A,#N/A,TRUE,"토적및재료집계";#N/A,#N/A,TRUE,"토적및재료집계";#N/A,#N/A,TRUE,"단위량"}</definedName>
    <definedName name="자" localSheetId="20" hidden="1">{"'자리배치도'!$AG$1:$CI$28"}</definedName>
    <definedName name="자" localSheetId="3" hidden="1">{"'자리배치도'!$AG$1:$CI$28"}</definedName>
    <definedName name="자" localSheetId="6" hidden="1">{"'자리배치도'!$AG$1:$CI$28"}</definedName>
    <definedName name="자" localSheetId="13" hidden="1">{"'자리배치도'!$AG$1:$CI$28"}</definedName>
    <definedName name="자" hidden="1">{"'자리배치도'!$AG$1:$CI$28"}</definedName>
    <definedName name="정근호" localSheetId="20" hidden="1">{#N/A,#N/A,TRUE,"토적및재료집계";#N/A,#N/A,TRUE,"토적및재료집계";#N/A,#N/A,TRUE,"단위량"}</definedName>
    <definedName name="정근호" localSheetId="3" hidden="1">{#N/A,#N/A,TRUE,"토적및재료집계";#N/A,#N/A,TRUE,"토적및재료집계";#N/A,#N/A,TRUE,"단위량"}</definedName>
    <definedName name="정근호" localSheetId="6" hidden="1">{#N/A,#N/A,TRUE,"토적및재료집계";#N/A,#N/A,TRUE,"토적및재료집계";#N/A,#N/A,TRUE,"단위량"}</definedName>
    <definedName name="정근호" localSheetId="13" hidden="1">{#N/A,#N/A,TRUE,"토적및재료집계";#N/A,#N/A,TRUE,"토적및재료집계";#N/A,#N/A,TRUE,"단위량"}</definedName>
    <definedName name="정근호" hidden="1">{#N/A,#N/A,TRUE,"토적및재료집계";#N/A,#N/A,TRUE,"토적및재료집계";#N/A,#N/A,TRUE,"단위량"}</definedName>
    <definedName name="조차장" localSheetId="20" hidden="1">{#N/A,#N/A,FALSE,"명세표"}</definedName>
    <definedName name="조차장" localSheetId="3" hidden="1">{#N/A,#N/A,FALSE,"명세표"}</definedName>
    <definedName name="조차장" localSheetId="6" hidden="1">{#N/A,#N/A,FALSE,"명세표"}</definedName>
    <definedName name="조차장" localSheetId="13" hidden="1">{#N/A,#N/A,FALSE,"명세표"}</definedName>
    <definedName name="조차장" hidden="1">{#N/A,#N/A,FALSE,"명세표"}</definedName>
    <definedName name="주차장관급">[25]관급수량산출서!$B$6:$M$34</definedName>
    <definedName name="지역">#REF!</definedName>
    <definedName name="지역1">#REF!</definedName>
    <definedName name="지역본부" localSheetId="20" hidden="1">{#N/A,#N/A,FALSE,"DAOCM 2차 검토"}</definedName>
    <definedName name="지역본부" localSheetId="3" hidden="1">{#N/A,#N/A,FALSE,"DAOCM 2차 검토"}</definedName>
    <definedName name="지역본부" localSheetId="6" hidden="1">{#N/A,#N/A,FALSE,"DAOCM 2차 검토"}</definedName>
    <definedName name="지역본부" localSheetId="13" hidden="1">{#N/A,#N/A,FALSE,"DAOCM 2차 검토"}</definedName>
    <definedName name="지역본부" hidden="1">{#N/A,#N/A,FALSE,"DAOCM 2차 검토"}</definedName>
    <definedName name="직매54P" localSheetId="20" hidden="1">{#N/A,#N/A,TRUE,"토적및재료집계";#N/A,#N/A,TRUE,"토적및재료집계";#N/A,#N/A,TRUE,"단위량"}</definedName>
    <definedName name="직매54P" localSheetId="3" hidden="1">{#N/A,#N/A,TRUE,"토적및재료집계";#N/A,#N/A,TRUE,"토적및재료집계";#N/A,#N/A,TRUE,"단위량"}</definedName>
    <definedName name="직매54P" localSheetId="6" hidden="1">{#N/A,#N/A,TRUE,"토적및재료집계";#N/A,#N/A,TRUE,"토적및재료집계";#N/A,#N/A,TRUE,"단위량"}</definedName>
    <definedName name="직매54P" localSheetId="13" hidden="1">{#N/A,#N/A,TRUE,"토적및재료집계";#N/A,#N/A,TRUE,"토적및재료집계";#N/A,#N/A,TRUE,"단위량"}</definedName>
    <definedName name="직매54P" hidden="1">{#N/A,#N/A,TRUE,"토적및재료집계";#N/A,#N/A,TRUE,"토적및재료집계";#N/A,#N/A,TRUE,"단위량"}</definedName>
    <definedName name="집계" localSheetId="20" hidden="1">{#N/A,#N/A,FALSE,"명세표"}</definedName>
    <definedName name="집계" localSheetId="3" hidden="1">{#N/A,#N/A,FALSE,"명세표"}</definedName>
    <definedName name="집계" localSheetId="6" hidden="1">{#N/A,#N/A,FALSE,"명세표"}</definedName>
    <definedName name="집계" localSheetId="13" hidden="1">{#N/A,#N/A,FALSE,"명세표"}</definedName>
    <definedName name="집계" hidden="1">{#N/A,#N/A,FALSE,"명세표"}</definedName>
    <definedName name="차" localSheetId="20" hidden="1">{"'자리배치도'!$AG$1:$CI$28"}</definedName>
    <definedName name="차" localSheetId="3" hidden="1">{"'자리배치도'!$AG$1:$CI$28"}</definedName>
    <definedName name="차" localSheetId="6" hidden="1">{"'자리배치도'!$AG$1:$CI$28"}</definedName>
    <definedName name="차" localSheetId="13" hidden="1">{"'자리배치도'!$AG$1:$CI$28"}</definedName>
    <definedName name="차" hidden="1">{"'자리배치도'!$AG$1:$CI$28"}</definedName>
    <definedName name="찰샇기" localSheetId="10" hidden="1">#REF!</definedName>
    <definedName name="찰샇기" localSheetId="11" hidden="1">#REF!</definedName>
    <definedName name="찰샇기" localSheetId="22" hidden="1">#REF!</definedName>
    <definedName name="찰샇기" localSheetId="20" hidden="1">#REF!</definedName>
    <definedName name="찰샇기" localSheetId="6" hidden="1">#REF!</definedName>
    <definedName name="찰샇기" localSheetId="8" hidden="1">#REF!</definedName>
    <definedName name="찰샇기" localSheetId="13" hidden="1">#REF!</definedName>
    <definedName name="찰샇기" localSheetId="12" hidden="1">#REF!</definedName>
    <definedName name="찰샇기" hidden="1">#REF!</definedName>
    <definedName name="총괄" localSheetId="20" hidden="1">{#N/A,#N/A,FALSE,"전력간선"}</definedName>
    <definedName name="총괄" localSheetId="3" hidden="1">{#N/A,#N/A,FALSE,"전력간선"}</definedName>
    <definedName name="총괄" localSheetId="6" hidden="1">{#N/A,#N/A,FALSE,"전력간선"}</definedName>
    <definedName name="총괄" localSheetId="13" hidden="1">{#N/A,#N/A,FALSE,"전력간선"}</definedName>
    <definedName name="총괄" hidden="1">{#N/A,#N/A,FALSE,"전력간선"}</definedName>
    <definedName name="총괄도급" localSheetId="10">'공사비내역 집계표'!$A:$M</definedName>
    <definedName name="총괄도급" localSheetId="22">#REF!</definedName>
    <definedName name="총괄도급" localSheetId="12">'폐기물처리비 집계표'!$A:$M</definedName>
    <definedName name="총괄도급">#REF!</definedName>
    <definedName name="총괄도급노후" localSheetId="10">'공사비내역 집계표'!$A:$K</definedName>
    <definedName name="총괄도급노후" localSheetId="22">#REF!</definedName>
    <definedName name="총괄도급노후" localSheetId="12">'폐기물처리비 집계표'!$A:$K</definedName>
    <definedName name="총괄도급노후">#REF!</definedName>
    <definedName name="총괄사급" localSheetId="22">#REF!</definedName>
    <definedName name="총괄사급">#REF!</definedName>
    <definedName name="총액">'[17]수량산출서(관급자재-현장장비)'!$B$5:$M$64</definedName>
    <definedName name="출" localSheetId="5" hidden="1">[26]합천내역!#REF!</definedName>
    <definedName name="출" localSheetId="19" hidden="1">[26]합천내역!#REF!</definedName>
    <definedName name="출" localSheetId="10" hidden="1">[26]합천내역!#REF!</definedName>
    <definedName name="출" localSheetId="11" hidden="1">[26]합천내역!#REF!</definedName>
    <definedName name="출" localSheetId="9" hidden="1">[26]합천내역!#REF!</definedName>
    <definedName name="출" localSheetId="22" hidden="1">[26]합천내역!#REF!</definedName>
    <definedName name="출" localSheetId="20" hidden="1">[26]합천내역!#REF!</definedName>
    <definedName name="출" localSheetId="6" hidden="1">[26]합천내역!#REF!</definedName>
    <definedName name="출" localSheetId="8" hidden="1">[26]합천내역!#REF!</definedName>
    <definedName name="출" localSheetId="13" hidden="1">[26]합천내역!#REF!</definedName>
    <definedName name="출" localSheetId="12" hidden="1">[26]합천내역!#REF!</definedName>
    <definedName name="출" localSheetId="2" hidden="1">[26]합천내역!#REF!</definedName>
    <definedName name="출" hidden="1">[26]합천내역!#REF!</definedName>
    <definedName name="ㅋ" localSheetId="20" hidden="1">{#N/A,#N/A,TRUE,"토적및재료집계";#N/A,#N/A,TRUE,"토적및재료집계";#N/A,#N/A,TRUE,"단위량"}</definedName>
    <definedName name="ㅋ" localSheetId="3" hidden="1">{#N/A,#N/A,TRUE,"토적및재료집계";#N/A,#N/A,TRUE,"토적및재료집계";#N/A,#N/A,TRUE,"단위량"}</definedName>
    <definedName name="ㅋ" localSheetId="6" hidden="1">{#N/A,#N/A,TRUE,"토적및재료집계";#N/A,#N/A,TRUE,"토적및재료집계";#N/A,#N/A,TRUE,"단위량"}</definedName>
    <definedName name="ㅋ" localSheetId="13" hidden="1">{#N/A,#N/A,TRUE,"토적및재료집계";#N/A,#N/A,TRUE,"토적및재료집계";#N/A,#N/A,TRUE,"단위량"}</definedName>
    <definedName name="ㅋ" hidden="1">{#N/A,#N/A,TRUE,"토적및재료집계";#N/A,#N/A,TRUE,"토적및재료집계";#N/A,#N/A,TRUE,"단위량"}</definedName>
    <definedName name="ㅋㅋ" localSheetId="20" hidden="1">{#N/A,#N/A,FALSE,"명세표"}</definedName>
    <definedName name="ㅋㅋ" localSheetId="3" hidden="1">{#N/A,#N/A,FALSE,"명세표"}</definedName>
    <definedName name="ㅋㅋ" localSheetId="6" hidden="1">{#N/A,#N/A,FALSE,"명세표"}</definedName>
    <definedName name="ㅋㅋ" localSheetId="13" hidden="1">{#N/A,#N/A,FALSE,"명세표"}</definedName>
    <definedName name="ㅋㅋ" hidden="1">{#N/A,#N/A,FALSE,"명세표"}</definedName>
    <definedName name="ㅋㅋㅋ" localSheetId="20" hidden="1">{#N/A,#N/A,FALSE,"단가표지"}</definedName>
    <definedName name="ㅋㅋㅋ" localSheetId="3" hidden="1">{#N/A,#N/A,FALSE,"단가표지"}</definedName>
    <definedName name="ㅋㅋㅋ" localSheetId="6" hidden="1">{#N/A,#N/A,FALSE,"단가표지"}</definedName>
    <definedName name="ㅋㅋㅋ" localSheetId="13" hidden="1">{#N/A,#N/A,FALSE,"단가표지"}</definedName>
    <definedName name="ㅋㅋㅋ" hidden="1">{#N/A,#N/A,FALSE,"단가표지"}</definedName>
    <definedName name="카" localSheetId="20" hidden="1">{"'자리배치도'!$AG$1:$CI$28"}</definedName>
    <definedName name="카" localSheetId="3" hidden="1">{"'자리배치도'!$AG$1:$CI$28"}</definedName>
    <definedName name="카" localSheetId="6" hidden="1">{"'자리배치도'!$AG$1:$CI$28"}</definedName>
    <definedName name="카" localSheetId="13" hidden="1">{"'자리배치도'!$AG$1:$CI$28"}</definedName>
    <definedName name="카" hidden="1">{"'자리배치도'!$AG$1:$CI$28"}</definedName>
    <definedName name="케이블간지" localSheetId="20" hidden="1">{#N/A,#N/A,TRUE,"토적및재료집계";#N/A,#N/A,TRUE,"토적및재료집계";#N/A,#N/A,TRUE,"단위량"}</definedName>
    <definedName name="케이블간지" localSheetId="3" hidden="1">{#N/A,#N/A,TRUE,"토적및재료집계";#N/A,#N/A,TRUE,"토적및재료집계";#N/A,#N/A,TRUE,"단위량"}</definedName>
    <definedName name="케이블간지" localSheetId="6" hidden="1">{#N/A,#N/A,TRUE,"토적및재료집계";#N/A,#N/A,TRUE,"토적및재료집계";#N/A,#N/A,TRUE,"단위량"}</definedName>
    <definedName name="케이블간지" localSheetId="13" hidden="1">{#N/A,#N/A,TRUE,"토적및재료집계";#N/A,#N/A,TRUE,"토적및재료집계";#N/A,#N/A,TRUE,"단위량"}</definedName>
    <definedName name="케이블간지" hidden="1">{#N/A,#N/A,TRUE,"토적및재료집계";#N/A,#N/A,TRUE,"토적및재료집계";#N/A,#N/A,TRUE,"단위량"}</definedName>
    <definedName name="콘크리트2" localSheetId="5" hidden="1">#REF!</definedName>
    <definedName name="콘크리트2" localSheetId="19" hidden="1">#REF!</definedName>
    <definedName name="콘크리트2" localSheetId="10" hidden="1">#REF!</definedName>
    <definedName name="콘크리트2" localSheetId="11" hidden="1">#REF!</definedName>
    <definedName name="콘크리트2" localSheetId="9" hidden="1">#REF!</definedName>
    <definedName name="콘크리트2" localSheetId="22" hidden="1">#REF!</definedName>
    <definedName name="콘크리트2" localSheetId="20" hidden="1">#REF!</definedName>
    <definedName name="콘크리트2" localSheetId="6" hidden="1">#REF!</definedName>
    <definedName name="콘크리트2" localSheetId="8" hidden="1">#REF!</definedName>
    <definedName name="콘크리트2" localSheetId="13" hidden="1">#REF!</definedName>
    <definedName name="콘크리트2" localSheetId="12" hidden="1">#REF!</definedName>
    <definedName name="콘크리트2" localSheetId="2" hidden="1">#REF!</definedName>
    <definedName name="콘크리트2" hidden="1">#REF!</definedName>
    <definedName name="ㅌㅇ">[27]설치장소!$A$2:$B$314</definedName>
    <definedName name="타" localSheetId="20" hidden="1">{"'자리배치도'!$AG$1:$CI$28"}</definedName>
    <definedName name="타" localSheetId="3" hidden="1">{"'자리배치도'!$AG$1:$CI$28"}</definedName>
    <definedName name="타" localSheetId="6" hidden="1">{"'자리배치도'!$AG$1:$CI$28"}</definedName>
    <definedName name="타" localSheetId="13" hidden="1">{"'자리배치도'!$AG$1:$CI$28"}</definedName>
    <definedName name="타" hidden="1">{"'자리배치도'!$AG$1:$CI$28"}</definedName>
    <definedName name="타이틀">'[28]실행내역 (2)'!$D$67,'[28]실행내역 (2)'!$D$10</definedName>
    <definedName name="태림내역" localSheetId="20"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3"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6"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13" hidden="1">{#N/A,#N/A,FALSE,"손익표지";#N/A,#N/A,FALSE,"손익계산";#N/A,#N/A,FALSE,"일반관리비";#N/A,#N/A,FALSE,"영업외수익";#N/A,#N/A,FALSE,"영업외비용";#N/A,#N/A,FALSE,"매출액";#N/A,#N/A,FALSE,"요약손익";#N/A,#N/A,FALSE,"요약대차";#N/A,#N/A,FALSE,"매출채권현황";#N/A,#N/A,FALSE,"매출채권명세"}</definedName>
    <definedName name="태림내역" hidden="1">{#N/A,#N/A,FALSE,"손익표지";#N/A,#N/A,FALSE,"손익계산";#N/A,#N/A,FALSE,"일반관리비";#N/A,#N/A,FALSE,"영업외수익";#N/A,#N/A,FALSE,"영업외비용";#N/A,#N/A,FALSE,"매출액";#N/A,#N/A,FALSE,"요약손익";#N/A,#N/A,FALSE,"요약대차";#N/A,#N/A,FALSE,"매출채권현황";#N/A,#N/A,FALSE,"매출채권명세"}</definedName>
    <definedName name="토목설계" localSheetId="20" hidden="1">{#N/A,#N/A,FALSE,"골재소요량";#N/A,#N/A,FALSE,"골재소요량"}</definedName>
    <definedName name="토목설계" localSheetId="3" hidden="1">{#N/A,#N/A,FALSE,"골재소요량";#N/A,#N/A,FALSE,"골재소요량"}</definedName>
    <definedName name="토목설계" localSheetId="6" hidden="1">{#N/A,#N/A,FALSE,"골재소요량";#N/A,#N/A,FALSE,"골재소요량"}</definedName>
    <definedName name="토목설계" localSheetId="13" hidden="1">{#N/A,#N/A,FALSE,"골재소요량";#N/A,#N/A,FALSE,"골재소요량"}</definedName>
    <definedName name="토목설계" hidden="1">{#N/A,#N/A,FALSE,"골재소요량";#N/A,#N/A,FALSE,"골재소요량"}</definedName>
    <definedName name="파" localSheetId="20" hidden="1">{"'자리배치도'!$AG$1:$CI$28"}</definedName>
    <definedName name="파" localSheetId="3" hidden="1">{"'자리배치도'!$AG$1:$CI$28"}</definedName>
    <definedName name="파" localSheetId="6" hidden="1">{"'자리배치도'!$AG$1:$CI$28"}</definedName>
    <definedName name="파" localSheetId="13" hidden="1">{"'자리배치도'!$AG$1:$CI$28"}</definedName>
    <definedName name="파" hidden="1">{"'자리배치도'!$AG$1:$CI$28"}</definedName>
    <definedName name="폐기" localSheetId="13">'폐기물처리비 내역서'!$B$5:$O$27</definedName>
    <definedName name="폐기물">#REF!</definedName>
    <definedName name="폐기물처리비" localSheetId="13">'폐기물처리비 내역서'!$B$5:$O$27</definedName>
    <definedName name="ㅎㄴ" hidden="1">'[20]N賃率-職'!$I$5:$I$30</definedName>
    <definedName name="ㅎㅀㅀㅀㅀㄹ" localSheetId="20" hidden="1">{#N/A,#N/A,FALSE,"CCTV"}</definedName>
    <definedName name="ㅎㅀㅀㅀㅀㄹ" localSheetId="6" hidden="1">{#N/A,#N/A,FALSE,"CCTV"}</definedName>
    <definedName name="ㅎㅀㅀㅀㅀㄹ" localSheetId="13" hidden="1">{#N/A,#N/A,FALSE,"CCTV"}</definedName>
    <definedName name="ㅎㅀㅀㅀㅀㄹ" hidden="1">{#N/A,#N/A,FALSE,"CCTV"}</definedName>
    <definedName name="하" localSheetId="20" hidden="1">{"'자리배치도'!$AG$1:$CI$28"}</definedName>
    <definedName name="하" localSheetId="3" hidden="1">{"'자리배치도'!$AG$1:$CI$28"}</definedName>
    <definedName name="하" localSheetId="6" hidden="1">{"'자리배치도'!$AG$1:$CI$28"}</definedName>
    <definedName name="하" localSheetId="13" hidden="1">{"'자리배치도'!$AG$1:$CI$28"}</definedName>
    <definedName name="하" hidden="1">{"'자리배치도'!$AG$1:$CI$28"}</definedName>
    <definedName name="하자보수공종1">OFFSET([29]참조자료!$A$3,0,0,COUNTA([29]참조자료!$A$3:$A$74),1)</definedName>
    <definedName name="하하하" localSheetId="20" hidden="1">{#N/A,#N/A,FALSE,"단가표지"}</definedName>
    <definedName name="하하하" localSheetId="3" hidden="1">{#N/A,#N/A,FALSE,"단가표지"}</definedName>
    <definedName name="하하하" localSheetId="6" hidden="1">{#N/A,#N/A,FALSE,"단가표지"}</definedName>
    <definedName name="하하하" localSheetId="13" hidden="1">{#N/A,#N/A,FALSE,"단가표지"}</definedName>
    <definedName name="하하하" hidden="1">{#N/A,#N/A,FALSE,"단가표지"}</definedName>
    <definedName name="학교" localSheetId="20" hidden="1">{#N/A,#N/A,FALSE,"전력간선"}</definedName>
    <definedName name="학교" localSheetId="3" hidden="1">{#N/A,#N/A,FALSE,"전력간선"}</definedName>
    <definedName name="학교" localSheetId="6" hidden="1">{#N/A,#N/A,FALSE,"전력간선"}</definedName>
    <definedName name="학교" localSheetId="13" hidden="1">{#N/A,#N/A,FALSE,"전력간선"}</definedName>
    <definedName name="학교" hidden="1">{#N/A,#N/A,FALSE,"전력간선"}</definedName>
    <definedName name="한빛폐기물내역">'폐기물처리비 내역서'!$B$6:$O$27</definedName>
    <definedName name="한전">#REF!</definedName>
    <definedName name="합계">'[28]실행내역 (2)'!$G$6,'[28]실행내역 (2)'!$I$60,'[28]실행내역 (2)'!$I$99,'[28]실행내역 (2)'!$I$140,'[28]실행내역 (2)'!$I$184,'[28]실행내역 (2)'!$I$220</definedName>
    <definedName name="행열변환_1.행열변환_1" localSheetId="22">[30]!행열변환_1.행열변환_1</definedName>
    <definedName name="행열변환_1.행열변환_1">[30]!행열변환_1.행열변환_1</definedName>
    <definedName name="행열변환_2.행열변환_2" localSheetId="22">[30]!행열변환_2.행열변환_2</definedName>
    <definedName name="행열변환_2.행열변환_2">[30]!행열변환_2.행열변환_2</definedName>
    <definedName name="행열변환_3.행열변환_3" localSheetId="22">[31]!행열변환_3.행열변환_3</definedName>
    <definedName name="행열변환_3.행열변환_3">[31]!행열변환_3.행열변환_3</definedName>
    <definedName name="행열변환_4.행열변환_4" localSheetId="22">[32]!행열변환_4.행열변환_4</definedName>
    <definedName name="행열변환_4.행열변환_4">[32]!행열변환_4.행열변환_4</definedName>
    <definedName name="ㅏㅕ라ㅕ" hidden="1">[5]Sheet14!$Q$48:$AT$48</definedName>
    <definedName name="ㅑㅕㅑ" localSheetId="20" hidden="1">{#N/A,#N/A,FALSE,"전력간선"}</definedName>
    <definedName name="ㅑㅕㅑ" localSheetId="3" hidden="1">{#N/A,#N/A,FALSE,"전력간선"}</definedName>
    <definedName name="ㅑㅕㅑ" localSheetId="6" hidden="1">{#N/A,#N/A,FALSE,"전력간선"}</definedName>
    <definedName name="ㅑㅕㅑ" localSheetId="13" hidden="1">{#N/A,#N/A,FALSE,"전력간선"}</definedName>
    <definedName name="ㅑㅕㅑ" hidden="1">{#N/A,#N/A,FALSE,"전력간선"}</definedName>
    <definedName name="ㅓㅓㅓ" localSheetId="20" hidden="1">{#N/A,#N/A,FALSE,"전력간선"}</definedName>
    <definedName name="ㅓㅓㅓ" localSheetId="3" hidden="1">{#N/A,#N/A,FALSE,"전력간선"}</definedName>
    <definedName name="ㅓㅓㅓ" localSheetId="6" hidden="1">{#N/A,#N/A,FALSE,"전력간선"}</definedName>
    <definedName name="ㅓㅓㅓ" localSheetId="13" hidden="1">{#N/A,#N/A,FALSE,"전력간선"}</definedName>
    <definedName name="ㅓㅓㅓ" hidden="1">{#N/A,#N/A,FALSE,"전력간선"}</definedName>
    <definedName name="ㅔㅔㅔ" localSheetId="20" hidden="1">{#N/A,#N/A,TRUE,"토적및재료집계";#N/A,#N/A,TRUE,"토적및재료집계";#N/A,#N/A,TRUE,"단위량"}</definedName>
    <definedName name="ㅔㅔㅔ" localSheetId="3" hidden="1">{#N/A,#N/A,TRUE,"토적및재료집계";#N/A,#N/A,TRUE,"토적및재료집계";#N/A,#N/A,TRUE,"단위량"}</definedName>
    <definedName name="ㅔㅔㅔ" localSheetId="6" hidden="1">{#N/A,#N/A,TRUE,"토적및재료집계";#N/A,#N/A,TRUE,"토적및재료집계";#N/A,#N/A,TRUE,"단위량"}</definedName>
    <definedName name="ㅔㅔㅔ" localSheetId="13" hidden="1">{#N/A,#N/A,TRUE,"토적및재료집계";#N/A,#N/A,TRUE,"토적및재료집계";#N/A,#N/A,TRUE,"단위량"}</definedName>
    <definedName name="ㅔㅔㅔ" hidden="1">{#N/A,#N/A,TRUE,"토적및재료집계";#N/A,#N/A,TRUE,"토적및재료집계";#N/A,#N/A,TRUE,"단위량"}</definedName>
    <definedName name="ㅛㅛㅛㅛ" hidden="1">[9]수량산출!$A$1:$A$8561</definedName>
    <definedName name="ㅜ" localSheetId="5" hidden="1">[12]수량산출!#REF!</definedName>
    <definedName name="ㅜ" localSheetId="19" hidden="1">[12]수량산출!#REF!</definedName>
    <definedName name="ㅜ" localSheetId="10" hidden="1">[12]수량산출!#REF!</definedName>
    <definedName name="ㅜ" localSheetId="11" hidden="1">[12]수량산출!#REF!</definedName>
    <definedName name="ㅜ" localSheetId="9" hidden="1">[12]수량산출!#REF!</definedName>
    <definedName name="ㅜ" localSheetId="22" hidden="1">[12]수량산출!#REF!</definedName>
    <definedName name="ㅜ" localSheetId="20" hidden="1">[12]수량산출!#REF!</definedName>
    <definedName name="ㅜ" localSheetId="6" hidden="1">[12]수량산출!#REF!</definedName>
    <definedName name="ㅜ" localSheetId="8" hidden="1">[12]수량산출!#REF!</definedName>
    <definedName name="ㅜ" localSheetId="13" hidden="1">[12]수량산출!#REF!</definedName>
    <definedName name="ㅜ" localSheetId="12" hidden="1">[12]수량산출!#REF!</definedName>
    <definedName name="ㅜ" localSheetId="2" hidden="1">[12]수량산출!#REF!</definedName>
    <definedName name="ㅜ" hidden="1">[12]수량산출!#REF!</definedName>
    <definedName name="ㅜㅜㅜㅜㅜㅜㅜㅜㅜㅜㅜㅜㅜㅜㅜㅜㅜㅜㅜㅜㅜㅜㅜㅜㅜㅜㅜㅜㅜㅜㅜㅜㅜㅜㅜㅜㅜㅜㅜㅜㅜㅜ" localSheetId="20" hidden="1">{#N/A,#N/A,FALSE,"CCTV"}</definedName>
    <definedName name="ㅜㅜㅜㅜㅜㅜㅜㅜㅜㅜㅜㅜㅜㅜㅜㅜㅜㅜㅜㅜㅜㅜㅜㅜㅜㅜㅜㅜㅜㅜㅜㅜㅜㅜㅜㅜㅜㅜㅜㅜㅜㅜ" localSheetId="6" hidden="1">{#N/A,#N/A,FALSE,"CCTV"}</definedName>
    <definedName name="ㅜㅜㅜㅜㅜㅜㅜㅜㅜㅜㅜㅜㅜㅜㅜㅜㅜㅜㅜㅜㅜㅜㅜㅜㅜㅜㅜㅜㅜㅜㅜㅜㅜㅜㅜㅜㅜㅜㅜㅜㅜㅜ" localSheetId="13" hidden="1">{#N/A,#N/A,FALSE,"CCTV"}</definedName>
    <definedName name="ㅜㅜㅜㅜㅜㅜㅜㅜㅜㅜㅜㅜㅜㅜㅜㅜㅜㅜㅜㅜㅜㅜㅜㅜㅜㅜㅜㅜㅜㅜㅜㅜㅜㅜㅜㅜㅜㅜㅜㅜㅜㅜ" hidden="1">{#N/A,#N/A,FALSE,"CCTV"}</definedName>
    <definedName name="ㅠㄴㅀㅎ" hidden="1">[5]Sheet13!$N$131:$N$201</definedName>
    <definedName name="ㅠㅁㄹㅇㄹ" hidden="1">[5]Sheet13!$N$272:$N$341</definedName>
    <definedName name="ㅠ뮤ㅐ" localSheetId="10" hidden="1">#REF!</definedName>
    <definedName name="ㅠ뮤ㅐ" localSheetId="11" hidden="1">#REF!</definedName>
    <definedName name="ㅠ뮤ㅐ" localSheetId="22" hidden="1">#REF!</definedName>
    <definedName name="ㅠ뮤ㅐ" localSheetId="20" hidden="1">#REF!</definedName>
    <definedName name="ㅠ뮤ㅐ" localSheetId="6" hidden="1">#REF!</definedName>
    <definedName name="ㅠ뮤ㅐ" localSheetId="8" hidden="1">#REF!</definedName>
    <definedName name="ㅠ뮤ㅐ" localSheetId="13" hidden="1">#REF!</definedName>
    <definedName name="ㅠ뮤ㅐ" localSheetId="12" hidden="1">#REF!</definedName>
    <definedName name="ㅠ뮤ㅐ" hidden="1">#REF!</definedName>
    <definedName name="ㅠㅇㅁㄹㅇㅁ" hidden="1">[5]Sheet13!$N$202:$N$271</definedName>
    <definedName name="ㅠㅠㅠ" hidden="1">[5]Sheet13!$S$48:$AV$48</definedName>
    <definedName name="ㅣㅏㅚㅗㅓ" hidden="1">[5]Sheet14!$L$61:$L$130</definedName>
    <definedName name="ㅣㅑㅑ" localSheetId="20" hidden="1">{#N/A,#N/A,FALSE,"단가표지"}</definedName>
    <definedName name="ㅣㅑㅑ" localSheetId="3" hidden="1">{#N/A,#N/A,FALSE,"단가표지"}</definedName>
    <definedName name="ㅣㅑㅑ" localSheetId="6" hidden="1">{#N/A,#N/A,FALSE,"단가표지"}</definedName>
    <definedName name="ㅣㅑㅑ" localSheetId="13" hidden="1">{#N/A,#N/A,FALSE,"단가표지"}</definedName>
    <definedName name="ㅣㅑㅑ" hidden="1">{#N/A,#N/A,FALSE,"단가표지"}</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17" i="7" l="1"/>
  <c r="R41" i="7"/>
  <c r="R119" i="7"/>
  <c r="R131" i="7"/>
  <c r="R155" i="7"/>
  <c r="S250" i="7"/>
  <c r="S238" i="7"/>
  <c r="R227" i="7"/>
  <c r="R215" i="7"/>
  <c r="R191" i="7"/>
  <c r="R179" i="7"/>
  <c r="R34" i="7"/>
  <c r="R25" i="7"/>
  <c r="R10" i="7"/>
  <c r="R70" i="7"/>
  <c r="R59" i="7"/>
  <c r="R262" i="7"/>
  <c r="A63" i="7" l="1"/>
  <c r="F191" i="7"/>
  <c r="B188" i="7"/>
  <c r="G184" i="7"/>
  <c r="F184" i="7"/>
  <c r="E184" i="7"/>
  <c r="D184" i="7"/>
  <c r="F155" i="7"/>
  <c r="B152" i="7"/>
  <c r="G148" i="7"/>
  <c r="F148" i="7"/>
  <c r="E148" i="7"/>
  <c r="D148" i="7"/>
  <c r="R22" i="8"/>
  <c r="S22" i="8"/>
  <c r="R19" i="8"/>
  <c r="S19" i="8"/>
  <c r="R16" i="8"/>
  <c r="S16" i="8"/>
  <c r="F220" i="7"/>
  <c r="R286" i="7"/>
  <c r="F286" i="7" s="1"/>
  <c r="R274" i="7"/>
  <c r="F274" i="7" s="1"/>
  <c r="B284" i="7"/>
  <c r="G280" i="7"/>
  <c r="F280" i="7"/>
  <c r="E280" i="7"/>
  <c r="D280" i="7"/>
  <c r="B272" i="7"/>
  <c r="F227" i="7"/>
  <c r="B224" i="7"/>
  <c r="G220" i="7"/>
  <c r="E220" i="7"/>
  <c r="D220" i="7"/>
  <c r="F131" i="7"/>
  <c r="B128" i="7"/>
  <c r="G124" i="7"/>
  <c r="F124" i="7"/>
  <c r="E124" i="7"/>
  <c r="D124" i="7"/>
  <c r="F119" i="7"/>
  <c r="R21" i="8"/>
  <c r="S21" i="8"/>
  <c r="R17" i="8"/>
  <c r="S17" i="8"/>
  <c r="R203" i="7"/>
  <c r="F203" i="7" s="1"/>
  <c r="B200" i="7"/>
  <c r="G196" i="7"/>
  <c r="F196" i="7"/>
  <c r="E196" i="7"/>
  <c r="D196" i="7"/>
  <c r="B116" i="7"/>
  <c r="R7" i="8"/>
  <c r="S7" i="8"/>
  <c r="S11" i="8"/>
  <c r="R11" i="8"/>
  <c r="R143" i="7"/>
  <c r="F143" i="7" s="1"/>
  <c r="B140" i="7"/>
  <c r="G136" i="7"/>
  <c r="F136" i="7"/>
  <c r="E136" i="7"/>
  <c r="D136" i="7"/>
  <c r="R18" i="8"/>
  <c r="S18" i="8"/>
  <c r="R107" i="7"/>
  <c r="F107" i="7" s="1"/>
  <c r="R94" i="7"/>
  <c r="F94" i="7" s="1"/>
  <c r="B104" i="7"/>
  <c r="G100" i="7"/>
  <c r="F100" i="7"/>
  <c r="E100" i="7"/>
  <c r="D100" i="7"/>
  <c r="B91" i="7"/>
  <c r="B90" i="7"/>
  <c r="G86" i="7"/>
  <c r="F86" i="7"/>
  <c r="E86" i="7"/>
  <c r="D86" i="7"/>
  <c r="R81" i="7" l="1"/>
  <c r="F81" i="7" s="1"/>
  <c r="B80" i="7"/>
  <c r="G76" i="7"/>
  <c r="F76" i="7"/>
  <c r="E76" i="7"/>
  <c r="D76" i="7"/>
  <c r="A6" i="6" l="1"/>
  <c r="B7" i="134" s="1"/>
  <c r="R298" i="7"/>
  <c r="R48" i="7"/>
  <c r="F48" i="7" s="1"/>
  <c r="G44" i="7"/>
  <c r="F44" i="7"/>
  <c r="E44" i="7"/>
  <c r="D44" i="7"/>
  <c r="F34" i="7" l="1"/>
  <c r="B33" i="7"/>
  <c r="G29" i="7"/>
  <c r="F29" i="7"/>
  <c r="E29" i="7"/>
  <c r="D29" i="7"/>
  <c r="F25" i="7"/>
  <c r="F10" i="7"/>
  <c r="A13" i="7"/>
  <c r="G6" i="7"/>
  <c r="F7" i="134" s="1"/>
  <c r="F6" i="7"/>
  <c r="E6" i="7"/>
  <c r="D7" i="134" s="1"/>
  <c r="D6" i="7"/>
  <c r="C7" i="134" s="1"/>
  <c r="C6" i="7"/>
  <c r="O7" i="134" s="1"/>
  <c r="B24" i="7"/>
  <c r="G20" i="7"/>
  <c r="F20" i="7"/>
  <c r="E20" i="7"/>
  <c r="D20" i="7"/>
  <c r="A20" i="7" l="1"/>
  <c r="A29" i="7" s="1"/>
  <c r="A7" i="6"/>
  <c r="B8" i="134" s="1"/>
  <c r="C29" i="7" l="1"/>
  <c r="A9" i="6"/>
  <c r="B10" i="134" s="1"/>
  <c r="C20" i="7"/>
  <c r="A8" i="6"/>
  <c r="B9" i="134" s="1"/>
  <c r="A37" i="7"/>
  <c r="O9" i="134" l="1"/>
  <c r="F9" i="134"/>
  <c r="D9" i="134"/>
  <c r="C9" i="134"/>
  <c r="O10" i="134"/>
  <c r="F10" i="134"/>
  <c r="C10" i="134"/>
  <c r="D10" i="134"/>
  <c r="A44" i="7"/>
  <c r="A11" i="6" s="1"/>
  <c r="A10" i="6"/>
  <c r="B11" i="134" s="1"/>
  <c r="B12" i="134" l="1"/>
  <c r="D11" i="6"/>
  <c r="E11" i="6"/>
  <c r="F11" i="6"/>
  <c r="G11" i="6"/>
  <c r="C44" i="7"/>
  <c r="C11" i="6" s="1"/>
  <c r="O12" i="134" l="1"/>
  <c r="F12" i="134"/>
  <c r="C12" i="134"/>
  <c r="D12" i="134"/>
  <c r="F41" i="7"/>
  <c r="G37" i="7"/>
  <c r="F11" i="134" s="1"/>
  <c r="F37" i="7"/>
  <c r="E37" i="7"/>
  <c r="D11" i="134" s="1"/>
  <c r="D37" i="7"/>
  <c r="C11" i="134" s="1"/>
  <c r="F17" i="7"/>
  <c r="G13" i="7"/>
  <c r="F8" i="134" s="1"/>
  <c r="F13" i="7"/>
  <c r="E13" i="7"/>
  <c r="D8" i="134" s="1"/>
  <c r="D13" i="7"/>
  <c r="C8" i="134" s="1"/>
  <c r="C13" i="7"/>
  <c r="O8" i="134" s="1"/>
  <c r="C6" i="134"/>
  <c r="C37" i="7" l="1"/>
  <c r="O11" i="134" s="1"/>
  <c r="F238" i="7"/>
  <c r="B236" i="7"/>
  <c r="G232" i="7"/>
  <c r="F232" i="7"/>
  <c r="E232" i="7"/>
  <c r="D232" i="7"/>
  <c r="R28" i="8"/>
  <c r="S28" i="8"/>
  <c r="R10" i="8" l="1"/>
  <c r="S10" i="8"/>
  <c r="R9" i="8"/>
  <c r="S9" i="8"/>
  <c r="Q6" i="167" l="1"/>
  <c r="F250" i="7" l="1"/>
  <c r="R27" i="8"/>
  <c r="S27" i="8"/>
  <c r="B248" i="7"/>
  <c r="G244" i="7"/>
  <c r="F244" i="7"/>
  <c r="E244" i="7"/>
  <c r="D244" i="7"/>
  <c r="F215" i="7"/>
  <c r="B212" i="7"/>
  <c r="G208" i="7"/>
  <c r="F208" i="7"/>
  <c r="E208" i="7"/>
  <c r="D208" i="7"/>
  <c r="R15" i="8"/>
  <c r="S15" i="8"/>
  <c r="S6" i="8" l="1"/>
  <c r="R6" i="8"/>
  <c r="F298" i="7" l="1"/>
  <c r="F262" i="7"/>
  <c r="B296" i="7"/>
  <c r="G292" i="7"/>
  <c r="F292" i="7"/>
  <c r="E292" i="7"/>
  <c r="D292" i="7"/>
  <c r="G268" i="7"/>
  <c r="F268" i="7"/>
  <c r="E268" i="7"/>
  <c r="D268" i="7"/>
  <c r="B260" i="7"/>
  <c r="G256" i="7"/>
  <c r="F256" i="7"/>
  <c r="E256" i="7"/>
  <c r="D256" i="7"/>
  <c r="G112" i="7" l="1"/>
  <c r="F112" i="7"/>
  <c r="E112" i="7"/>
  <c r="D112" i="7"/>
  <c r="F59" i="7" l="1"/>
  <c r="B56" i="7"/>
  <c r="G52" i="7"/>
  <c r="F52" i="7"/>
  <c r="E52" i="7"/>
  <c r="D52" i="7"/>
  <c r="F70" i="7"/>
  <c r="B67" i="7"/>
  <c r="G63" i="7"/>
  <c r="F63" i="7"/>
  <c r="E63" i="7"/>
  <c r="D63" i="7"/>
  <c r="A12" i="6" l="1"/>
  <c r="C52" i="7"/>
  <c r="A76" i="7"/>
  <c r="B13" i="134" l="1"/>
  <c r="A13" i="6"/>
  <c r="B14" i="134" s="1"/>
  <c r="C63" i="7"/>
  <c r="O14" i="134" l="1"/>
  <c r="F14" i="134"/>
  <c r="D14" i="134"/>
  <c r="C14" i="134"/>
  <c r="F13" i="134"/>
  <c r="C13" i="134"/>
  <c r="D13" i="134"/>
  <c r="O13" i="134"/>
  <c r="A14" i="6" l="1"/>
  <c r="B15" i="134" s="1"/>
  <c r="A86" i="7"/>
  <c r="D14" i="6"/>
  <c r="G14" i="6"/>
  <c r="F14" i="6"/>
  <c r="E14" i="6"/>
  <c r="C76" i="7"/>
  <c r="C14" i="6" s="1"/>
  <c r="G13" i="6"/>
  <c r="F13" i="6"/>
  <c r="D13" i="6"/>
  <c r="E13" i="6"/>
  <c r="E12" i="6"/>
  <c r="D12" i="6"/>
  <c r="F12" i="6"/>
  <c r="G12" i="6"/>
  <c r="G8" i="6"/>
  <c r="E8" i="6"/>
  <c r="D8" i="6"/>
  <c r="F8" i="6"/>
  <c r="G10" i="6"/>
  <c r="E10" i="6"/>
  <c r="F10" i="6"/>
  <c r="D10" i="6"/>
  <c r="F7" i="6"/>
  <c r="G7" i="6"/>
  <c r="E7" i="6"/>
  <c r="D7" i="6"/>
  <c r="E9" i="6"/>
  <c r="D9" i="6"/>
  <c r="F9" i="6"/>
  <c r="G9" i="6"/>
  <c r="A15" i="6" l="1"/>
  <c r="A100" i="7"/>
  <c r="C86" i="7"/>
  <c r="C15" i="134"/>
  <c r="O15" i="134"/>
  <c r="D15" i="134"/>
  <c r="F15" i="134"/>
  <c r="C100" i="7" l="1"/>
  <c r="A16" i="6"/>
  <c r="A112" i="7"/>
  <c r="B16" i="134"/>
  <c r="G15" i="6"/>
  <c r="E15" i="6"/>
  <c r="C15" i="6"/>
  <c r="D15" i="6"/>
  <c r="F15" i="6"/>
  <c r="A124" i="7" l="1"/>
  <c r="C112" i="7"/>
  <c r="A17" i="6"/>
  <c r="C16" i="134"/>
  <c r="D16" i="134"/>
  <c r="F16" i="134"/>
  <c r="O16" i="134"/>
  <c r="B17" i="134"/>
  <c r="F16" i="6"/>
  <c r="G16" i="6"/>
  <c r="D16" i="6"/>
  <c r="E16" i="6"/>
  <c r="C16" i="6"/>
  <c r="C124" i="7" l="1"/>
  <c r="A18" i="6"/>
  <c r="A136" i="7"/>
  <c r="A148" i="7" s="1"/>
  <c r="O17" i="134"/>
  <c r="F17" i="134"/>
  <c r="C17" i="134"/>
  <c r="D17" i="134"/>
  <c r="B18" i="134"/>
  <c r="G17" i="6"/>
  <c r="F17" i="6"/>
  <c r="E17" i="6"/>
  <c r="D17" i="6"/>
  <c r="F179" i="7"/>
  <c r="B176" i="7"/>
  <c r="G172" i="7"/>
  <c r="F172" i="7"/>
  <c r="E172" i="7"/>
  <c r="D172" i="7"/>
  <c r="R167" i="7"/>
  <c r="F167" i="7" s="1"/>
  <c r="B164" i="7"/>
  <c r="C148" i="7" l="1"/>
  <c r="A20" i="6"/>
  <c r="B21" i="134" s="1"/>
  <c r="A160" i="7"/>
  <c r="A172" i="7" s="1"/>
  <c r="C136" i="7"/>
  <c r="A19" i="6"/>
  <c r="B19" i="134"/>
  <c r="D18" i="6"/>
  <c r="E18" i="6"/>
  <c r="C18" i="6"/>
  <c r="F18" i="6"/>
  <c r="G18" i="6"/>
  <c r="F21" i="134" l="1"/>
  <c r="D21" i="134"/>
  <c r="O21" i="134"/>
  <c r="C21" i="134"/>
  <c r="A184" i="7"/>
  <c r="E20" i="6"/>
  <c r="D20" i="6"/>
  <c r="F20" i="6"/>
  <c r="G20" i="6"/>
  <c r="C20" i="6"/>
  <c r="B20" i="134"/>
  <c r="D19" i="6"/>
  <c r="F19" i="6"/>
  <c r="E19" i="6"/>
  <c r="G19" i="6"/>
  <c r="C19" i="6"/>
  <c r="C19" i="134"/>
  <c r="O19" i="134"/>
  <c r="F19" i="134"/>
  <c r="D19" i="134"/>
  <c r="C184" i="7" l="1"/>
  <c r="A23" i="6"/>
  <c r="A196" i="7"/>
  <c r="A208" i="7" s="1"/>
  <c r="A220" i="7" s="1"/>
  <c r="O20" i="134"/>
  <c r="D20" i="134"/>
  <c r="C20" i="134"/>
  <c r="F20" i="134"/>
  <c r="R23" i="8"/>
  <c r="S23" i="8"/>
  <c r="R20" i="8"/>
  <c r="S20" i="8"/>
  <c r="G160" i="7"/>
  <c r="F160" i="7"/>
  <c r="E160" i="7"/>
  <c r="D160" i="7"/>
  <c r="A24" i="6" l="1"/>
  <c r="A26" i="6"/>
  <c r="C220" i="7"/>
  <c r="C196" i="7"/>
  <c r="C24" i="6" s="1"/>
  <c r="B24" i="134"/>
  <c r="D23" i="6"/>
  <c r="C23" i="6"/>
  <c r="E23" i="6"/>
  <c r="F23" i="6"/>
  <c r="G23" i="6"/>
  <c r="A232" i="7"/>
  <c r="A244" i="7" s="1"/>
  <c r="A256" i="7" s="1"/>
  <c r="B25" i="134"/>
  <c r="E24" i="6"/>
  <c r="D24" i="6"/>
  <c r="G24" i="6"/>
  <c r="F24" i="6"/>
  <c r="D26" i="6"/>
  <c r="E26" i="6"/>
  <c r="C26" i="6"/>
  <c r="B27" i="134"/>
  <c r="F26" i="6"/>
  <c r="G26" i="6"/>
  <c r="D24" i="134" l="1"/>
  <c r="C24" i="134"/>
  <c r="F24" i="134"/>
  <c r="O24" i="134"/>
  <c r="O25" i="134"/>
  <c r="D25" i="134"/>
  <c r="C25" i="134"/>
  <c r="F25" i="134"/>
  <c r="F18" i="134"/>
  <c r="C18" i="134"/>
  <c r="D18" i="134"/>
  <c r="R8" i="8" l="1"/>
  <c r="S8" i="8"/>
  <c r="O18" i="134" l="1"/>
  <c r="C10" i="6"/>
  <c r="C7" i="6"/>
  <c r="C12" i="6"/>
  <c r="C8" i="6"/>
  <c r="C13" i="6"/>
  <c r="C17" i="6"/>
  <c r="C9" i="6"/>
  <c r="E6" i="6"/>
  <c r="D6" i="6"/>
  <c r="F6" i="6"/>
  <c r="G6" i="6"/>
  <c r="L9" i="109" l="1"/>
  <c r="J9" i="109"/>
  <c r="B9" i="109"/>
  <c r="L10" i="109"/>
  <c r="J10" i="109"/>
  <c r="B10" i="109"/>
  <c r="L11" i="109"/>
  <c r="J11" i="109"/>
  <c r="B11" i="109"/>
  <c r="L8" i="109"/>
  <c r="J8" i="109"/>
  <c r="B8" i="109"/>
  <c r="C2" i="166" l="1"/>
  <c r="C2" i="167"/>
  <c r="J8" i="167" l="1"/>
  <c r="B8" i="167"/>
  <c r="J7" i="167"/>
  <c r="B7" i="167"/>
  <c r="C6" i="167"/>
  <c r="C6" i="166" s="1"/>
  <c r="C5" i="166"/>
  <c r="F6" i="166" l="1"/>
  <c r="G6" i="166" s="1"/>
  <c r="G28" i="166" s="1"/>
  <c r="H6" i="166"/>
  <c r="I6" i="166" s="1"/>
  <c r="I28" i="166" s="1"/>
  <c r="L7" i="109" l="1"/>
  <c r="J7" i="109"/>
  <c r="B7" i="109"/>
  <c r="G11" i="109" l="1"/>
  <c r="H11" i="109" s="1"/>
  <c r="N11" i="109" s="1"/>
  <c r="M11" i="109" s="1"/>
  <c r="G10" i="109"/>
  <c r="H10" i="109" s="1"/>
  <c r="N10" i="109" s="1"/>
  <c r="M10" i="109" s="1"/>
  <c r="G9" i="109"/>
  <c r="H9" i="109" s="1"/>
  <c r="N9" i="109" s="1"/>
  <c r="M9" i="109" s="1"/>
  <c r="G8" i="109"/>
  <c r="H8" i="109" s="1"/>
  <c r="N8" i="109" s="1"/>
  <c r="M8" i="109" s="1"/>
  <c r="K7" i="167" l="1"/>
  <c r="L7" i="167" s="1"/>
  <c r="K8" i="167"/>
  <c r="L8" i="167" s="1"/>
  <c r="N8" i="167" s="1"/>
  <c r="M8" i="167" s="1"/>
  <c r="N7" i="167" l="1"/>
  <c r="M7" i="167" s="1"/>
  <c r="L11" i="167"/>
  <c r="N11" i="167" l="1"/>
  <c r="J6" i="166"/>
  <c r="K6" i="166" s="1"/>
  <c r="K28" i="166" l="1"/>
  <c r="M28" i="166" s="1"/>
  <c r="M6" i="166"/>
  <c r="A16" i="30" l="1"/>
  <c r="D19" i="161" l="1"/>
  <c r="D10" i="161"/>
  <c r="D7" i="161"/>
  <c r="F6" i="161"/>
  <c r="F5" i="161"/>
  <c r="D20" i="161" l="1"/>
  <c r="D24" i="161" s="1"/>
  <c r="D26" i="161" s="1"/>
  <c r="D29" i="161" l="1"/>
  <c r="B7" i="159" l="1"/>
  <c r="N17" i="159" l="1"/>
  <c r="D9" i="159"/>
  <c r="C9" i="159"/>
  <c r="N5" i="159"/>
  <c r="C2" i="159"/>
  <c r="B9" i="159" l="1"/>
  <c r="A1" i="147" l="1"/>
  <c r="E9" i="159" l="1"/>
  <c r="E6" i="159"/>
  <c r="E8" i="159"/>
  <c r="E7" i="159"/>
  <c r="L9" i="159" l="1"/>
  <c r="J9" i="159"/>
  <c r="C2" i="134"/>
  <c r="B6" i="159" l="1"/>
  <c r="G7" i="109" l="1"/>
  <c r="H7" i="109" s="1"/>
  <c r="N7" i="109" s="1"/>
  <c r="M7" i="109" s="1"/>
  <c r="D2" i="141" l="1"/>
  <c r="B8" i="159" l="1"/>
  <c r="B2" i="8" l="1"/>
  <c r="C2" i="7"/>
  <c r="C2" i="6" l="1"/>
  <c r="C2" i="133" l="1"/>
  <c r="C2" i="109"/>
  <c r="A4" i="31"/>
  <c r="A6" i="30" s="1"/>
  <c r="A39" i="31"/>
  <c r="C4" i="115"/>
  <c r="G20" i="115" l="1"/>
  <c r="H20" i="115"/>
  <c r="F20" i="115"/>
  <c r="I16" i="115" l="1"/>
  <c r="I20" i="115" s="1"/>
  <c r="S14" i="8" l="1"/>
  <c r="D7" i="159" l="1"/>
  <c r="C7" i="159"/>
  <c r="F7" i="159"/>
  <c r="K8" i="159"/>
  <c r="L8" i="159" s="1"/>
  <c r="C8" i="159"/>
  <c r="D6" i="159"/>
  <c r="D8" i="159"/>
  <c r="F8" i="159"/>
  <c r="C6" i="159"/>
  <c r="O6" i="159"/>
  <c r="F6" i="159"/>
  <c r="G9" i="159"/>
  <c r="H9" i="159" s="1"/>
  <c r="N9" i="159" s="1"/>
  <c r="M9" i="159" s="1"/>
  <c r="H13" i="109" l="1"/>
  <c r="O7" i="159"/>
  <c r="G8" i="159" l="1"/>
  <c r="H8" i="159" s="1"/>
  <c r="I8" i="159"/>
  <c r="J8" i="159" s="1"/>
  <c r="N8" i="159" l="1"/>
  <c r="M8" i="159" s="1"/>
  <c r="K6" i="159" l="1"/>
  <c r="L6" i="159" s="1"/>
  <c r="G6" i="159"/>
  <c r="H6" i="159" s="1"/>
  <c r="I6" i="159"/>
  <c r="J6" i="159" s="1"/>
  <c r="N6" i="159" l="1"/>
  <c r="M6" i="159" s="1"/>
  <c r="E28" i="161" l="1"/>
  <c r="F28" i="161" s="1"/>
  <c r="O8" i="159"/>
  <c r="N5" i="109" l="1"/>
  <c r="K7" i="159" l="1"/>
  <c r="L7" i="159" s="1"/>
  <c r="L27" i="159" s="1"/>
  <c r="I7" i="159"/>
  <c r="J7" i="159" s="1"/>
  <c r="J11" i="159" s="1"/>
  <c r="G7" i="159" l="1"/>
  <c r="H7" i="159" s="1"/>
  <c r="N7" i="159" l="1"/>
  <c r="M7" i="159" s="1"/>
  <c r="H11" i="159"/>
  <c r="N11" i="159" s="1"/>
  <c r="N13" i="159" s="1"/>
  <c r="N15" i="159" s="1"/>
  <c r="N18" i="159" s="1"/>
  <c r="N19" i="159" s="1"/>
  <c r="N27" i="159" s="1"/>
  <c r="J13" i="109" l="1"/>
  <c r="L13" i="109" l="1"/>
  <c r="K13" i="109"/>
  <c r="N13" i="109" l="1"/>
  <c r="N15" i="109" s="1"/>
  <c r="N27" i="109" l="1"/>
  <c r="B48" i="31" l="1"/>
  <c r="E23" i="161"/>
  <c r="F23" i="161" s="1"/>
  <c r="E27" i="161" l="1"/>
  <c r="F27" i="161" s="1"/>
  <c r="F48" i="31" l="1"/>
  <c r="C6" i="6" l="1"/>
  <c r="C160" i="7" l="1"/>
  <c r="A21" i="6"/>
  <c r="B22" i="134" l="1"/>
  <c r="D21" i="6"/>
  <c r="G21" i="6"/>
  <c r="C21" i="6"/>
  <c r="E21" i="6"/>
  <c r="F21" i="6"/>
  <c r="F22" i="134" l="1"/>
  <c r="O22" i="134"/>
  <c r="C22" i="134"/>
  <c r="D22" i="134"/>
  <c r="A25" i="6"/>
  <c r="C208" i="7"/>
  <c r="O27" i="134" l="1"/>
  <c r="D27" i="134"/>
  <c r="C27" i="134"/>
  <c r="F27" i="134"/>
  <c r="D25" i="6"/>
  <c r="B26" i="134"/>
  <c r="C25" i="6"/>
  <c r="F25" i="6"/>
  <c r="G25" i="6"/>
  <c r="E25" i="6"/>
  <c r="C172" i="7"/>
  <c r="A22" i="6"/>
  <c r="B23" i="134" s="1"/>
  <c r="O23" i="134" l="1"/>
  <c r="C23" i="134"/>
  <c r="F23" i="134"/>
  <c r="D23" i="134"/>
  <c r="C26" i="134"/>
  <c r="D26" i="134"/>
  <c r="F26" i="134"/>
  <c r="O26" i="134"/>
  <c r="D22" i="6"/>
  <c r="C22" i="6"/>
  <c r="F22" i="6"/>
  <c r="E22" i="6"/>
  <c r="G22" i="6"/>
  <c r="A28" i="6" l="1"/>
  <c r="B29" i="134" s="1"/>
  <c r="C244" i="7"/>
  <c r="O29" i="134" l="1"/>
  <c r="C29" i="134"/>
  <c r="D29" i="134"/>
  <c r="F29" i="134"/>
  <c r="D28" i="6"/>
  <c r="E28" i="6"/>
  <c r="F28" i="6"/>
  <c r="G28" i="6"/>
  <c r="A27" i="6"/>
  <c r="B28" i="134" s="1"/>
  <c r="C232" i="7"/>
  <c r="C28" i="6" s="1"/>
  <c r="F28" i="134" l="1"/>
  <c r="O28" i="134"/>
  <c r="D28" i="134"/>
  <c r="C28" i="134"/>
  <c r="C27" i="6"/>
  <c r="D27" i="6"/>
  <c r="F27" i="6"/>
  <c r="G27" i="6"/>
  <c r="E27" i="6"/>
  <c r="C256" i="7" l="1"/>
  <c r="A268" i="7"/>
  <c r="A280" i="7" s="1"/>
  <c r="A31" i="6" s="1"/>
  <c r="A29" i="6"/>
  <c r="D31" i="6" l="1"/>
  <c r="E31" i="6"/>
  <c r="F31" i="6"/>
  <c r="G31" i="6"/>
  <c r="B32" i="134"/>
  <c r="C280" i="7"/>
  <c r="C31" i="6" s="1"/>
  <c r="A292" i="7"/>
  <c r="B30" i="134"/>
  <c r="D29" i="6"/>
  <c r="C29" i="6"/>
  <c r="E29" i="6"/>
  <c r="G29" i="6"/>
  <c r="F29" i="6"/>
  <c r="C268" i="7"/>
  <c r="A30" i="6"/>
  <c r="F32" i="134" l="1"/>
  <c r="D32" i="134"/>
  <c r="O32" i="134"/>
  <c r="C32" i="134"/>
  <c r="C30" i="6"/>
  <c r="D30" i="6"/>
  <c r="G30" i="6"/>
  <c r="E30" i="6"/>
  <c r="F30" i="6"/>
  <c r="B31" i="134"/>
  <c r="C292" i="7"/>
  <c r="A32" i="6"/>
  <c r="C30" i="134"/>
  <c r="F30" i="134"/>
  <c r="O30" i="134"/>
  <c r="D30" i="134"/>
  <c r="D32" i="6" l="1"/>
  <c r="C32" i="6"/>
  <c r="E32" i="6"/>
  <c r="F32" i="6"/>
  <c r="B33" i="134"/>
  <c r="G32" i="6"/>
  <c r="C31" i="134"/>
  <c r="D31" i="134"/>
  <c r="F31" i="134"/>
  <c r="O31" i="134"/>
  <c r="O33" i="134" l="1"/>
  <c r="F33" i="134"/>
  <c r="D33" i="134"/>
  <c r="C33" i="134"/>
  <c r="C6" i="133" l="1"/>
  <c r="E9" i="161" l="1"/>
  <c r="F9" i="161" s="1"/>
  <c r="E8" i="161" l="1"/>
  <c r="E10" i="161" s="1"/>
  <c r="E15" i="161"/>
  <c r="F15" i="161" s="1"/>
  <c r="E14" i="161"/>
  <c r="F14" i="161" s="1"/>
  <c r="F8" i="161" l="1"/>
  <c r="E16" i="161"/>
  <c r="F16" i="161" s="1"/>
  <c r="E12" i="161"/>
  <c r="F12" i="161" s="1"/>
  <c r="E13" i="161"/>
  <c r="F13" i="161" s="1"/>
  <c r="F10" i="161"/>
  <c r="J18" i="147" l="1"/>
  <c r="E17" i="161" s="1"/>
  <c r="F17" i="161" s="1"/>
  <c r="E4" i="161"/>
  <c r="E18" i="161"/>
  <c r="F18" i="161" s="1"/>
  <c r="F4" i="161" l="1"/>
  <c r="E7" i="161"/>
  <c r="F7" i="161" s="1"/>
  <c r="E11" i="161"/>
  <c r="F11" i="161" l="1"/>
  <c r="E19" i="161"/>
  <c r="F19" i="161" l="1"/>
  <c r="E20" i="161"/>
  <c r="F20" i="161" s="1"/>
  <c r="E21" i="161" l="1"/>
  <c r="F21" i="161" s="1"/>
  <c r="E22" i="161"/>
  <c r="F22" i="161" s="1"/>
  <c r="E24" i="161" l="1"/>
  <c r="F24" i="161" s="1"/>
  <c r="E25" i="161"/>
  <c r="F25" i="161" s="1"/>
  <c r="E26" i="161" l="1"/>
  <c r="F26" i="161" s="1"/>
  <c r="B47" i="31"/>
  <c r="F47" i="31" s="1"/>
  <c r="H26" i="161" l="1"/>
  <c r="F29" i="161"/>
  <c r="R2" i="6"/>
  <c r="Q5" i="109"/>
  <c r="E29" i="161"/>
  <c r="P5" i="133"/>
  <c r="R3" i="167"/>
  <c r="T2" i="7"/>
  <c r="Q3" i="134"/>
  <c r="R1" i="8" l="1"/>
  <c r="V2" i="7"/>
</calcChain>
</file>

<file path=xl/sharedStrings.xml><?xml version="1.0" encoding="utf-8"?>
<sst xmlns="http://schemas.openxmlformats.org/spreadsheetml/2006/main" count="869" uniqueCount="355">
  <si>
    <t>명               칭</t>
    <phoneticPr fontId="40" type="noConversion"/>
  </si>
  <si>
    <t>단위</t>
    <phoneticPr fontId="40" type="noConversion"/>
  </si>
  <si>
    <t>재  료  비</t>
    <phoneticPr fontId="40" type="noConversion"/>
  </si>
  <si>
    <t>노  무  비</t>
    <phoneticPr fontId="40" type="noConversion"/>
  </si>
  <si>
    <t>경      비</t>
    <phoneticPr fontId="40" type="noConversion"/>
  </si>
  <si>
    <t>총      액</t>
    <phoneticPr fontId="40" type="noConversion"/>
  </si>
  <si>
    <t>비     고</t>
    <phoneticPr fontId="40" type="noConversion"/>
  </si>
  <si>
    <t>단     가</t>
    <phoneticPr fontId="40" type="noConversion"/>
  </si>
  <si>
    <t>금     액</t>
    <phoneticPr fontId="40" type="noConversion"/>
  </si>
  <si>
    <t>재료비</t>
  </si>
  <si>
    <t>노무비</t>
  </si>
  <si>
    <t>품  명</t>
  </si>
  <si>
    <t>규  격</t>
  </si>
  <si>
    <t>수량</t>
  </si>
  <si>
    <t>단위</t>
  </si>
  <si>
    <t>총     액</t>
  </si>
  <si>
    <t>노  무  비</t>
  </si>
  <si>
    <t>재  료  비</t>
  </si>
  <si>
    <t>경     비</t>
  </si>
  <si>
    <t>비  고</t>
  </si>
  <si>
    <t>단가</t>
  </si>
  <si>
    <t>금  액</t>
  </si>
  <si>
    <t>호표 링크시켜!</t>
  </si>
  <si>
    <t>m</t>
  </si>
  <si>
    <t>호표</t>
  </si>
  <si>
    <t>품명</t>
  </si>
  <si>
    <t>규 격</t>
  </si>
  <si>
    <t>품   명</t>
  </si>
  <si>
    <t>규   격</t>
  </si>
  <si>
    <t>PAGE</t>
  </si>
  <si>
    <t>금   액</t>
  </si>
  <si>
    <t>재료비</t>
    <phoneticPr fontId="2" type="noConversion"/>
  </si>
  <si>
    <t>노무비</t>
    <phoneticPr fontId="2" type="noConversion"/>
  </si>
  <si>
    <t>%</t>
    <phoneticPr fontId="2" type="noConversion"/>
  </si>
  <si>
    <t>계</t>
    <phoneticPr fontId="2" type="noConversion"/>
  </si>
  <si>
    <t>공    사    비    내    역    서</t>
    <phoneticPr fontId="40" type="noConversion"/>
  </si>
  <si>
    <t>목    차</t>
    <phoneticPr fontId="40" type="noConversion"/>
  </si>
  <si>
    <t>수량</t>
    <phoneticPr fontId="40" type="noConversion"/>
  </si>
  <si>
    <t>식</t>
    <phoneticPr fontId="2" type="noConversion"/>
  </si>
  <si>
    <t>1. 공  사  원  가  계  산  서</t>
    <phoneticPr fontId="40" type="noConversion"/>
  </si>
  <si>
    <t>일    위    대    가    표</t>
    <phoneticPr fontId="2" type="noConversion"/>
  </si>
  <si>
    <t>조사가격2</t>
  </si>
  <si>
    <t>조사가격3</t>
  </si>
  <si>
    <t>원    가    계    산    서</t>
    <phoneticPr fontId="2" type="noConversion"/>
  </si>
  <si>
    <t>EA</t>
    <phoneticPr fontId="2" type="noConversion"/>
  </si>
  <si>
    <t>2. 공  사  비  총  괄  내  역  서</t>
    <phoneticPr fontId="40" type="noConversion"/>
  </si>
  <si>
    <t>공    사    비    총    괄    내    역     서</t>
    <phoneticPr fontId="2" type="noConversion"/>
  </si>
  <si>
    <t>외    부    견    적    서</t>
    <phoneticPr fontId="2" type="noConversion"/>
  </si>
  <si>
    <t>설   계   서</t>
    <phoneticPr fontId="2" type="noConversion"/>
  </si>
  <si>
    <t>심 사 자</t>
    <phoneticPr fontId="40" type="noConversion"/>
  </si>
  <si>
    <t>설 계 자</t>
    <phoneticPr fontId="40" type="noConversion"/>
  </si>
  <si>
    <t>위            치    :</t>
    <phoneticPr fontId="40" type="noConversion"/>
  </si>
  <si>
    <t>공   사   개   요  :</t>
    <phoneticPr fontId="40" type="noConversion"/>
  </si>
  <si>
    <t>단    가    비    교    표</t>
    <phoneticPr fontId="2" type="noConversion"/>
  </si>
  <si>
    <t>조사가격1</t>
    <phoneticPr fontId="2" type="noConversion"/>
  </si>
  <si>
    <t>적용단가</t>
    <phoneticPr fontId="2" type="noConversion"/>
  </si>
  <si>
    <t>설    계    설    명    서</t>
    <phoneticPr fontId="2" type="noConversion"/>
  </si>
  <si>
    <t>비 고 /
물품식별번호</t>
    <phoneticPr fontId="2" type="noConversion"/>
  </si>
  <si>
    <t>팀  장</t>
    <phoneticPr fontId="40" type="noConversion"/>
  </si>
  <si>
    <t>m</t>
    <phoneticPr fontId="2" type="noConversion"/>
  </si>
  <si>
    <t>계</t>
    <phoneticPr fontId="2" type="noConversion"/>
  </si>
  <si>
    <t>설 계 설 명 서</t>
    <phoneticPr fontId="2" type="noConversion"/>
  </si>
  <si>
    <t>1. 사업의 개요</t>
    <phoneticPr fontId="2" type="noConversion"/>
  </si>
  <si>
    <t xml:space="preserve">   가.  사 업 명</t>
    <phoneticPr fontId="2" type="noConversion"/>
  </si>
  <si>
    <t>:</t>
    <phoneticPr fontId="2" type="noConversion"/>
  </si>
  <si>
    <t xml:space="preserve">   나. 공사기간</t>
    <phoneticPr fontId="2" type="noConversion"/>
  </si>
  <si>
    <t xml:space="preserve">   다. 목    적</t>
    <phoneticPr fontId="2" type="noConversion"/>
  </si>
  <si>
    <t>○</t>
    <phoneticPr fontId="2" type="noConversion"/>
  </si>
  <si>
    <t>2. 사업의 범위</t>
    <phoneticPr fontId="2" type="noConversion"/>
  </si>
  <si>
    <t>구분</t>
    <phoneticPr fontId="2" type="noConversion"/>
  </si>
  <si>
    <t>기흥구</t>
    <phoneticPr fontId="2" type="noConversion"/>
  </si>
  <si>
    <t>처인구</t>
    <phoneticPr fontId="2" type="noConversion"/>
  </si>
  <si>
    <t>계</t>
    <phoneticPr fontId="2" type="noConversion"/>
  </si>
  <si>
    <t>비고</t>
    <phoneticPr fontId="2" type="noConversion"/>
  </si>
  <si>
    <t>비  고</t>
    <phoneticPr fontId="2" type="noConversion"/>
  </si>
  <si>
    <t>비                  목</t>
    <phoneticPr fontId="40" type="noConversion"/>
  </si>
  <si>
    <t>구                  성                  비</t>
    <phoneticPr fontId="40" type="noConversion"/>
  </si>
  <si>
    <t>비                  고</t>
    <phoneticPr fontId="40" type="noConversion"/>
  </si>
  <si>
    <t>1.  순  공  사  비</t>
    <phoneticPr fontId="40" type="noConversion"/>
  </si>
  <si>
    <t xml:space="preserve">    1) 재 료 비</t>
    <phoneticPr fontId="40" type="noConversion"/>
  </si>
  <si>
    <t xml:space="preserve">       ① 직접재료비</t>
    <phoneticPr fontId="40" type="noConversion"/>
  </si>
  <si>
    <t>인</t>
    <phoneticPr fontId="2" type="noConversion"/>
  </si>
  <si>
    <t>전선관</t>
    <phoneticPr fontId="2" type="noConversion"/>
  </si>
  <si>
    <t>잡재료비</t>
    <phoneticPr fontId="2" type="noConversion"/>
  </si>
  <si>
    <t>배관배선의</t>
    <phoneticPr fontId="2" type="noConversion"/>
  </si>
  <si>
    <t>공구손료</t>
    <phoneticPr fontId="2" type="noConversion"/>
  </si>
  <si>
    <t>노무비의</t>
    <phoneticPr fontId="2" type="noConversion"/>
  </si>
  <si>
    <t>내선전공</t>
    <phoneticPr fontId="2" type="noConversion"/>
  </si>
  <si>
    <t>[전기자재]</t>
    <phoneticPr fontId="2" type="noConversion"/>
  </si>
  <si>
    <t>가격정보</t>
    <phoneticPr fontId="2" type="noConversion"/>
  </si>
  <si>
    <t>금액</t>
    <phoneticPr fontId="2" type="noConversion"/>
  </si>
  <si>
    <t>수지구</t>
    <phoneticPr fontId="2" type="noConversion"/>
  </si>
  <si>
    <t xml:space="preserve">       ② 간접재료비</t>
    <phoneticPr fontId="40" type="noConversion"/>
  </si>
  <si>
    <t xml:space="preserve">       ③ 작업설(△)</t>
    <phoneticPr fontId="40" type="noConversion"/>
  </si>
  <si>
    <t xml:space="preserve">    2) 노 무 비</t>
    <phoneticPr fontId="40" type="noConversion"/>
  </si>
  <si>
    <t xml:space="preserve">       ① 직접노무비</t>
    <phoneticPr fontId="40" type="noConversion"/>
  </si>
  <si>
    <t xml:space="preserve">       ② 간접노무비</t>
    <phoneticPr fontId="40" type="noConversion"/>
  </si>
  <si>
    <t>&lt;직접노무비&gt; x</t>
    <phoneticPr fontId="40" type="noConversion"/>
  </si>
  <si>
    <t xml:space="preserve">    3) 경     비</t>
    <phoneticPr fontId="40" type="noConversion"/>
  </si>
  <si>
    <t xml:space="preserve">       ① 산출경비</t>
    <phoneticPr fontId="40" type="noConversion"/>
  </si>
  <si>
    <t xml:space="preserve">       ② 산재보험료</t>
    <phoneticPr fontId="40" type="noConversion"/>
  </si>
  <si>
    <t>&lt;노무비&gt; x</t>
    <phoneticPr fontId="40" type="noConversion"/>
  </si>
  <si>
    <t xml:space="preserve">       ③ 산업안전보건관리비</t>
    <phoneticPr fontId="40" type="noConversion"/>
  </si>
  <si>
    <t xml:space="preserve">       ④ 기타경비</t>
    <phoneticPr fontId="40" type="noConversion"/>
  </si>
  <si>
    <t>&lt;재료비+노무비&gt; x</t>
    <phoneticPr fontId="40" type="noConversion"/>
  </si>
  <si>
    <t xml:space="preserve">       ⑤ 고용보험료</t>
    <phoneticPr fontId="40" type="noConversion"/>
  </si>
  <si>
    <t xml:space="preserve">       ⑥ 퇴직공제부금비</t>
    <phoneticPr fontId="40" type="noConversion"/>
  </si>
  <si>
    <t xml:space="preserve">       ⑦ 건강보험료</t>
    <phoneticPr fontId="40" type="noConversion"/>
  </si>
  <si>
    <t xml:space="preserve">       ⑧ 연금보험료</t>
    <phoneticPr fontId="40" type="noConversion"/>
  </si>
  <si>
    <t xml:space="preserve">       ⑨ 환경보전비</t>
    <phoneticPr fontId="40" type="noConversion"/>
  </si>
  <si>
    <t>&lt;재료비+직접노무비+산출경비&gt; x</t>
    <phoneticPr fontId="40" type="noConversion"/>
  </si>
  <si>
    <t xml:space="preserve">       ⑩ 노인장기요양보험료</t>
    <phoneticPr fontId="40" type="noConversion"/>
  </si>
  <si>
    <t>&lt;건강보험료&gt; x</t>
    <phoneticPr fontId="40" type="noConversion"/>
  </si>
  <si>
    <t xml:space="preserve">       ⑪ 공사이행보증 수수료</t>
    <phoneticPr fontId="40" type="noConversion"/>
  </si>
  <si>
    <t>2. 일 반 관 리 비</t>
    <phoneticPr fontId="40" type="noConversion"/>
  </si>
  <si>
    <t>&lt;순공사비&gt; x</t>
    <phoneticPr fontId="40" type="noConversion"/>
  </si>
  <si>
    <t>3. 이           윤</t>
    <phoneticPr fontId="40" type="noConversion"/>
  </si>
  <si>
    <t>&lt;노무비+경비+일반관리비&gt; x</t>
    <phoneticPr fontId="40" type="noConversion"/>
  </si>
  <si>
    <t>&lt;총원가&gt; x</t>
    <phoneticPr fontId="40" type="noConversion"/>
  </si>
  <si>
    <t xml:space="preserve">   총  공  사  비</t>
    <phoneticPr fontId="40" type="noConversion"/>
  </si>
  <si>
    <t>소계</t>
    <phoneticPr fontId="2" type="noConversion"/>
  </si>
  <si>
    <t>[배관]</t>
    <phoneticPr fontId="2" type="noConversion"/>
  </si>
  <si>
    <t>[케이블, 전선]</t>
    <phoneticPr fontId="2" type="noConversion"/>
  </si>
  <si>
    <t>건명</t>
    <phoneticPr fontId="2" type="noConversion"/>
  </si>
  <si>
    <t>총      괄      집      계      표</t>
    <phoneticPr fontId="2" type="noConversion"/>
  </si>
  <si>
    <t>일   위   대   가   집   계   표</t>
    <phoneticPr fontId="2" type="noConversion"/>
  </si>
  <si>
    <t>일     위     대     가     표</t>
    <phoneticPr fontId="2" type="noConversion"/>
  </si>
  <si>
    <t>단   가   비   교   표</t>
    <phoneticPr fontId="2" type="noConversion"/>
  </si>
  <si>
    <t>공 사 금 액</t>
    <phoneticPr fontId="40" type="noConversion"/>
  </si>
  <si>
    <t>소계</t>
    <phoneticPr fontId="2" type="noConversion"/>
  </si>
  <si>
    <t>착공일로부터 70일간(장비시운전 포함)</t>
    <phoneticPr fontId="2" type="noConversion"/>
  </si>
  <si>
    <t>주택, 골목길 등 우범지역에 대한 방범과 범죄예방을 강화하고 사회안전망을 구축하기 위함.</t>
    <phoneticPr fontId="2" type="noConversion"/>
  </si>
  <si>
    <t xml:space="preserve">   가. 관제센터</t>
    <phoneticPr fontId="2" type="noConversion"/>
  </si>
  <si>
    <t>:</t>
    <phoneticPr fontId="2" type="noConversion"/>
  </si>
  <si>
    <t xml:space="preserve">   다. 지역별 장소</t>
    <phoneticPr fontId="2" type="noConversion"/>
  </si>
  <si>
    <t xml:space="preserve">   나. CCTV 설치장소 : 128개소</t>
    <phoneticPr fontId="2" type="noConversion"/>
  </si>
  <si>
    <t>CCTV 설치 장소</t>
    <phoneticPr fontId="2" type="noConversion"/>
  </si>
  <si>
    <t>DISK DRIVE 1.92PB 1EA, 통신소프트웨어 XEUS Client v2.0 3조</t>
    <phoneticPr fontId="2" type="noConversion"/>
  </si>
  <si>
    <t>소계</t>
    <phoneticPr fontId="2" type="noConversion"/>
  </si>
  <si>
    <t>1. 관급자재 수량 집계표(현장장비 총액)</t>
    <phoneticPr fontId="2" type="noConversion"/>
  </si>
  <si>
    <t>부가가치세(10%)</t>
    <phoneticPr fontId="2" type="noConversion"/>
  </si>
  <si>
    <t>계</t>
    <phoneticPr fontId="2" type="noConversion"/>
  </si>
  <si>
    <t>조달수수료(5천만원초과-1억원까지-1.07%)</t>
    <phoneticPr fontId="2" type="noConversion"/>
  </si>
  <si>
    <t>식</t>
    <phoneticPr fontId="2" type="noConversion"/>
  </si>
  <si>
    <t>조달수수료(1억원초과-10억원까지-0.76%)</t>
    <phoneticPr fontId="2" type="noConversion"/>
  </si>
  <si>
    <t>계</t>
    <phoneticPr fontId="2" type="noConversion"/>
  </si>
  <si>
    <t>백원이하 절사</t>
    <phoneticPr fontId="2" type="noConversion"/>
  </si>
  <si>
    <t>3. 일  위  대  가  표</t>
    <phoneticPr fontId="2" type="noConversion"/>
  </si>
  <si>
    <t>4. 단  가  대  비  표</t>
    <phoneticPr fontId="2" type="noConversion"/>
  </si>
  <si>
    <t>관   급   자   재   수   량   집   계   표(현장장비)</t>
    <phoneticPr fontId="2" type="noConversion"/>
  </si>
  <si>
    <t>(단위 : 원)</t>
    <phoneticPr fontId="2" type="noConversion"/>
  </si>
  <si>
    <t>비   목</t>
    <phoneticPr fontId="2" type="noConversion"/>
  </si>
  <si>
    <t>구                분</t>
    <phoneticPr fontId="2" type="noConversion"/>
  </si>
  <si>
    <t>심사대상금액</t>
    <phoneticPr fontId="2" type="noConversion"/>
  </si>
  <si>
    <t>심사금액</t>
    <phoneticPr fontId="2" type="noConversion"/>
  </si>
  <si>
    <t>조정금액</t>
    <phoneticPr fontId="2" type="noConversion"/>
  </si>
  <si>
    <t>비     고</t>
    <phoneticPr fontId="2" type="noConversion"/>
  </si>
  <si>
    <t>순   원   가</t>
    <phoneticPr fontId="2" type="noConversion"/>
  </si>
  <si>
    <t>직접재료비</t>
    <phoneticPr fontId="2" type="noConversion"/>
  </si>
  <si>
    <t>간접재료비</t>
    <phoneticPr fontId="2" type="noConversion"/>
  </si>
  <si>
    <t>작업설,부산물(△)</t>
    <phoneticPr fontId="2" type="noConversion"/>
  </si>
  <si>
    <t>직접노무비</t>
    <phoneticPr fontId="2" type="noConversion"/>
  </si>
  <si>
    <t>2018년 하반기 노임단가 적용</t>
    <phoneticPr fontId="121" type="noConversion"/>
  </si>
  <si>
    <t>간접노무비</t>
    <phoneticPr fontId="2" type="noConversion"/>
  </si>
  <si>
    <t>직접노무비 * 7.9%</t>
    <phoneticPr fontId="40" type="noConversion"/>
  </si>
  <si>
    <t/>
  </si>
  <si>
    <t>경비</t>
    <phoneticPr fontId="125" type="noConversion"/>
  </si>
  <si>
    <t>기계경비</t>
    <phoneticPr fontId="2" type="noConversion"/>
  </si>
  <si>
    <t>산재보험료</t>
    <phoneticPr fontId="2" type="noConversion"/>
  </si>
  <si>
    <t>노무비 * 4.05%</t>
    <phoneticPr fontId="40" type="noConversion"/>
  </si>
  <si>
    <t>고용보험료</t>
    <phoneticPr fontId="2" type="noConversion"/>
  </si>
  <si>
    <t>노무비 * 0.87%</t>
  </si>
  <si>
    <t>건강보험료</t>
    <phoneticPr fontId="2" type="noConversion"/>
  </si>
  <si>
    <t>직접노무비 * 3.12%</t>
    <phoneticPr fontId="40" type="noConversion"/>
  </si>
  <si>
    <t>연금보험료</t>
    <phoneticPr fontId="2" type="noConversion"/>
  </si>
  <si>
    <t>직접노무비 * 4.5%</t>
    <phoneticPr fontId="40" type="noConversion"/>
  </si>
  <si>
    <t>노인장기요양보험료</t>
    <phoneticPr fontId="2" type="noConversion"/>
  </si>
  <si>
    <t>건강보험료 * 7.38%</t>
    <phoneticPr fontId="40" type="noConversion"/>
  </si>
  <si>
    <t>산업안전보건관리비</t>
    <phoneticPr fontId="2" type="noConversion"/>
  </si>
  <si>
    <t>(재+직노+관급자재비) * 1.85%</t>
    <phoneticPr fontId="40" type="noConversion"/>
  </si>
  <si>
    <t>기타경비</t>
    <phoneticPr fontId="2" type="noConversion"/>
  </si>
  <si>
    <t>(재료비+노무비) * 5.5%</t>
    <phoneticPr fontId="40" type="noConversion"/>
  </si>
  <si>
    <t>소계</t>
    <phoneticPr fontId="2" type="noConversion"/>
  </si>
  <si>
    <t>일반관리비</t>
    <phoneticPr fontId="2" type="noConversion"/>
  </si>
  <si>
    <t>계 * 6% 이내</t>
    <phoneticPr fontId="2" type="noConversion"/>
  </si>
  <si>
    <t>이윤</t>
    <phoneticPr fontId="2" type="noConversion"/>
  </si>
  <si>
    <t>(노무비+경비+일반관리비) * 15% 이내</t>
    <phoneticPr fontId="2" type="noConversion"/>
  </si>
  <si>
    <t>폐기물처리비</t>
    <phoneticPr fontId="2" type="noConversion"/>
  </si>
  <si>
    <t>공급가액</t>
    <phoneticPr fontId="2" type="noConversion"/>
  </si>
  <si>
    <t>부가가치세</t>
    <phoneticPr fontId="2" type="noConversion"/>
  </si>
  <si>
    <t>도급금액</t>
    <phoneticPr fontId="2" type="noConversion"/>
  </si>
  <si>
    <t>조정율 :</t>
    <phoneticPr fontId="2" type="noConversion"/>
  </si>
  <si>
    <t>관급자재비</t>
    <phoneticPr fontId="2" type="noConversion"/>
  </si>
  <si>
    <t>총사업비</t>
    <phoneticPr fontId="2" type="noConversion"/>
  </si>
  <si>
    <t>■ 공사명 : 2018년 범죄사각지대 CCTV 설치</t>
    <phoneticPr fontId="2" type="noConversion"/>
  </si>
  <si>
    <t>한전불입금</t>
    <phoneticPr fontId="2" type="noConversion"/>
  </si>
  <si>
    <t>원  가  계  산  서</t>
    <phoneticPr fontId="2" type="noConversion"/>
  </si>
  <si>
    <t>원  가  계  산  서</t>
    <phoneticPr fontId="2" type="noConversion"/>
  </si>
  <si>
    <t>1. 전기공사</t>
    <phoneticPr fontId="2" type="noConversion"/>
  </si>
  <si>
    <t>2. 전기공사</t>
    <phoneticPr fontId="2" type="noConversion"/>
  </si>
  <si>
    <t>공     사     비     내     역     서</t>
    <phoneticPr fontId="2" type="noConversion"/>
  </si>
  <si>
    <t>2. 전기공사</t>
    <phoneticPr fontId="2" type="noConversion"/>
  </si>
  <si>
    <t>공   사   비   내   역   집   계   표</t>
    <phoneticPr fontId="2" type="noConversion"/>
  </si>
  <si>
    <t>7등급 기준</t>
    <phoneticPr fontId="2" type="noConversion"/>
  </si>
  <si>
    <t>1개월 이상 적용</t>
    <phoneticPr fontId="2" type="noConversion"/>
  </si>
  <si>
    <t>전기, 정보통신공사 제외</t>
    <phoneticPr fontId="2" type="noConversion"/>
  </si>
  <si>
    <t>관   급   자   재   내   역   서(3자단가)</t>
    <phoneticPr fontId="2" type="noConversion"/>
  </si>
  <si>
    <t>조달수수료(일반,.3자단가,MAS 0.54%)</t>
    <phoneticPr fontId="2" type="noConversion"/>
  </si>
  <si>
    <t>식</t>
    <phoneticPr fontId="2" type="noConversion"/>
  </si>
  <si>
    <t>소계</t>
    <phoneticPr fontId="2" type="noConversion"/>
  </si>
  <si>
    <t>계</t>
    <phoneticPr fontId="2" type="noConversion"/>
  </si>
  <si>
    <t>비  고 /
물품식별번호</t>
    <phoneticPr fontId="2" type="noConversion"/>
  </si>
  <si>
    <t>1. 관급자재 내역서(도급자설치)</t>
    <phoneticPr fontId="2" type="noConversion"/>
  </si>
  <si>
    <t>1.1 관급자재(3자단가-도급자설치)</t>
    <phoneticPr fontId="2" type="noConversion"/>
  </si>
  <si>
    <t>ton</t>
    <phoneticPr fontId="2" type="noConversion"/>
  </si>
  <si>
    <t>폐   기   물   처   리   내   역   집   계   표</t>
    <phoneticPr fontId="2" type="noConversion"/>
  </si>
  <si>
    <t>폐   기   물   처   리   내   역   서</t>
    <phoneticPr fontId="2" type="noConversion"/>
  </si>
  <si>
    <t>3. 폐기물처리비</t>
    <phoneticPr fontId="2" type="noConversion"/>
  </si>
  <si>
    <t>폐콘크리트 처리비</t>
    <phoneticPr fontId="2" type="noConversion"/>
  </si>
  <si>
    <t>폐콘크리트 운반비</t>
    <phoneticPr fontId="2" type="noConversion"/>
  </si>
  <si>
    <t>천원이하절사</t>
    <phoneticPr fontId="2" type="noConversion"/>
  </si>
  <si>
    <t>개</t>
    <phoneticPr fontId="2" type="noConversion"/>
  </si>
  <si>
    <t>전5-3</t>
    <phoneticPr fontId="2" type="noConversion"/>
  </si>
  <si>
    <t>전선관 설치</t>
    <phoneticPr fontId="121" type="noConversion"/>
  </si>
  <si>
    <t>매입등 LED 50W</t>
    <phoneticPr fontId="121" type="noConversion"/>
  </si>
  <si>
    <t>직부등 LED 50W</t>
    <phoneticPr fontId="121" type="noConversion"/>
  </si>
  <si>
    <t>칠판등 LED 25W</t>
    <phoneticPr fontId="121" type="noConversion"/>
  </si>
  <si>
    <t>다운라이트 LED 20W</t>
    <phoneticPr fontId="121" type="noConversion"/>
  </si>
  <si>
    <t>전5-1</t>
    <phoneticPr fontId="2" type="noConversion"/>
  </si>
  <si>
    <t>1.관급자재비(도급자설치)</t>
    <phoneticPr fontId="2" type="noConversion"/>
  </si>
  <si>
    <t>조명기구(L1)</t>
    <phoneticPr fontId="121" type="noConversion"/>
  </si>
  <si>
    <t>조명기구(L2)</t>
    <phoneticPr fontId="121" type="noConversion"/>
  </si>
  <si>
    <t>조명기구(L3)</t>
    <phoneticPr fontId="121" type="noConversion"/>
  </si>
  <si>
    <t>조명기구(L4)</t>
    <phoneticPr fontId="121" type="noConversion"/>
  </si>
  <si>
    <t>조명기구(L5)</t>
    <phoneticPr fontId="121" type="noConversion"/>
  </si>
  <si>
    <t>천원이하절상</t>
  </si>
  <si>
    <t>2천만원 이상 적용(도급금액+도급자관급금액)</t>
    <phoneticPr fontId="2" type="noConversion"/>
  </si>
  <si>
    <t>사각몰드</t>
    <phoneticPr fontId="2" type="noConversion"/>
  </si>
  <si>
    <t>전선</t>
  </si>
  <si>
    <t>요율</t>
  </si>
  <si>
    <t>안전관리비 비교</t>
  </si>
  <si>
    <t>①(재+직노+관급)*율</t>
    <phoneticPr fontId="40" type="noConversion"/>
  </si>
  <si>
    <t>②((재+직노)*율*1.2</t>
  </si>
  <si>
    <t>①((재+직노+관급)*1.85%) 과
②(((재+직노)*1.85%)*1.2) 값 중 적은값적용</t>
    <phoneticPr fontId="40" type="noConversion"/>
  </si>
  <si>
    <t>1억원 이상 적용(관급자관급 추정금액 미포함)</t>
    <phoneticPr fontId="2" type="noConversion"/>
  </si>
  <si>
    <t>인</t>
  </si>
  <si>
    <t>전5-4</t>
    <phoneticPr fontId="2" type="noConversion"/>
  </si>
  <si>
    <t>Pull Box 설치</t>
    <phoneticPr fontId="121" type="noConversion"/>
  </si>
  <si>
    <t>Pull Box</t>
    <phoneticPr fontId="2" type="noConversion"/>
  </si>
  <si>
    <t>전5-13</t>
    <phoneticPr fontId="2" type="noConversion"/>
  </si>
  <si>
    <t>전원케이블 포설</t>
    <phoneticPr fontId="2" type="noConversion"/>
  </si>
  <si>
    <t>케이블</t>
    <phoneticPr fontId="2" type="noConversion"/>
  </si>
  <si>
    <t>케이블</t>
  </si>
  <si>
    <t>F-CV 10sq x 4C</t>
    <phoneticPr fontId="2" type="noConversion"/>
  </si>
  <si>
    <t>F-CV 10sq x 4C x 1열</t>
    <phoneticPr fontId="2" type="noConversion"/>
  </si>
  <si>
    <t>전3-38</t>
    <phoneticPr fontId="2" type="noConversion"/>
  </si>
  <si>
    <t>접지용 비닐 절연전선</t>
    <phoneticPr fontId="2" type="noConversion"/>
  </si>
  <si>
    <t>F-GV 10㎟</t>
    <phoneticPr fontId="2" type="noConversion"/>
  </si>
  <si>
    <t>ST 16C</t>
    <phoneticPr fontId="121" type="noConversion"/>
  </si>
  <si>
    <t>저압케이블전공</t>
    <phoneticPr fontId="2" type="noConversion"/>
  </si>
  <si>
    <t>원격조명릴 설치</t>
    <phoneticPr fontId="2" type="noConversion"/>
  </si>
  <si>
    <t>전5-36</t>
    <phoneticPr fontId="2" type="noConversion"/>
  </si>
  <si>
    <t>플랜트전공</t>
    <phoneticPr fontId="2" type="noConversion"/>
  </si>
  <si>
    <t>전5-18-1</t>
    <phoneticPr fontId="2" type="noConversion"/>
  </si>
  <si>
    <t>ST 36C</t>
    <phoneticPr fontId="2" type="noConversion"/>
  </si>
  <si>
    <t>ST 36C</t>
    <phoneticPr fontId="121" type="noConversion"/>
  </si>
  <si>
    <t>케이블</t>
    <phoneticPr fontId="58" type="noConversion"/>
  </si>
  <si>
    <t>VCT 1.5sq x 3C</t>
    <phoneticPr fontId="2" type="noConversion"/>
  </si>
  <si>
    <t>200x200x100mm</t>
    <phoneticPr fontId="2" type="noConversion"/>
  </si>
  <si>
    <t>4. 총     원    가</t>
    <phoneticPr fontId="40" type="noConversion"/>
  </si>
  <si>
    <t>5. 부 가 가 치 세</t>
    <phoneticPr fontId="40" type="noConversion"/>
  </si>
  <si>
    <t>6. 도 급 공 사 비</t>
    <phoneticPr fontId="40" type="noConversion"/>
  </si>
  <si>
    <t>케이블덕트</t>
    <phoneticPr fontId="2" type="noConversion"/>
  </si>
  <si>
    <t>케이블덕트부속품</t>
    <phoneticPr fontId="2" type="noConversion"/>
  </si>
  <si>
    <t>케이블덕트 커버</t>
  </si>
  <si>
    <t>Pull Box</t>
  </si>
  <si>
    <t>과천청소년수련관 체육관 노후조명 개선공사 1식</t>
    <phoneticPr fontId="40" type="noConversion"/>
  </si>
  <si>
    <t>과천시 참마을로 9(문원동 199) 청소년 수련관 내</t>
    <phoneticPr fontId="40" type="noConversion"/>
  </si>
  <si>
    <t>(2022년 공사원가계산 제비율적용, 50억미만, 6개월이하적용)</t>
    <phoneticPr fontId="2" type="noConversion"/>
  </si>
  <si>
    <t>R-PANEL</t>
  </si>
  <si>
    <t>기존 조명기구 철거</t>
    <phoneticPr fontId="121" type="noConversion"/>
  </si>
  <si>
    <t>전5-26</t>
    <phoneticPr fontId="2" type="noConversion"/>
  </si>
  <si>
    <t>기존 전선관 철거</t>
    <phoneticPr fontId="121" type="noConversion"/>
  </si>
  <si>
    <t>안정기</t>
    <phoneticPr fontId="40" type="noConversion"/>
  </si>
  <si>
    <t>과천청소년수련관 체육관 노후조명 개선공사</t>
    <phoneticPr fontId="2" type="noConversion"/>
  </si>
  <si>
    <t>기존 전등조작반 철거</t>
    <phoneticPr fontId="121" type="noConversion"/>
  </si>
  <si>
    <t>600 x 500</t>
    <phoneticPr fontId="2" type="noConversion"/>
  </si>
  <si>
    <t>0.95*0.3</t>
    <phoneticPr fontId="2" type="noConversion"/>
  </si>
  <si>
    <t>무전극 165W</t>
    <phoneticPr fontId="2" type="noConversion"/>
  </si>
  <si>
    <t>기존 사각박스 철거</t>
    <phoneticPr fontId="58" type="noConversion"/>
  </si>
  <si>
    <t>▣ 전기공사</t>
    <phoneticPr fontId="2" type="noConversion"/>
  </si>
  <si>
    <t>0.44*1.2</t>
    <phoneticPr fontId="2" type="noConversion"/>
  </si>
  <si>
    <t>전5-7</t>
    <phoneticPr fontId="2" type="noConversion"/>
  </si>
  <si>
    <t>사각몰드 설치</t>
    <phoneticPr fontId="121" type="noConversion"/>
  </si>
  <si>
    <t>200x100 STRAIGHT</t>
    <phoneticPr fontId="2" type="noConversion"/>
  </si>
  <si>
    <t>200x100 COVER</t>
    <phoneticPr fontId="2" type="noConversion"/>
  </si>
  <si>
    <t>200x100 H/ELBOW</t>
    <phoneticPr fontId="2" type="noConversion"/>
  </si>
  <si>
    <t>전 5-8</t>
    <phoneticPr fontId="2" type="noConversion"/>
  </si>
  <si>
    <t>케이블덕트 설치</t>
    <phoneticPr fontId="2" type="noConversion"/>
  </si>
  <si>
    <t>케이블덕트부속품</t>
  </si>
  <si>
    <t>케이블덕트부속품 설치</t>
    <phoneticPr fontId="2" type="noConversion"/>
  </si>
  <si>
    <t>1.47*0.25*0.3*0.9</t>
    <phoneticPr fontId="2" type="noConversion"/>
  </si>
  <si>
    <t>0.2*0.3*0.9</t>
    <phoneticPr fontId="2" type="noConversion"/>
  </si>
  <si>
    <t>기존 케이블덕트 COVER</t>
    <phoneticPr fontId="2" type="noConversion"/>
  </si>
  <si>
    <t>재사용 철거, 설치</t>
    <phoneticPr fontId="2" type="noConversion"/>
  </si>
  <si>
    <t>(0.23*0.2)*(1+0.8+0.2)</t>
    <phoneticPr fontId="2" type="noConversion"/>
  </si>
  <si>
    <t>22 x 12mm</t>
  </si>
  <si>
    <t>22 x 12mm</t>
    <phoneticPr fontId="2" type="noConversion"/>
  </si>
  <si>
    <t>사각몰드</t>
  </si>
  <si>
    <t>케이블덕트 커버</t>
    <phoneticPr fontId="2" type="noConversion"/>
  </si>
  <si>
    <t>200x100 STRAIGHT</t>
    <phoneticPr fontId="2" type="noConversion"/>
  </si>
  <si>
    <t>200x100 H/ELBOW</t>
    <phoneticPr fontId="2" type="noConversion"/>
  </si>
  <si>
    <t>F-CV 2.5sq x 3C</t>
    <phoneticPr fontId="2" type="noConversion"/>
  </si>
  <si>
    <t>F-CV 2.5sq x 3C x 1열</t>
    <phoneticPr fontId="2" type="noConversion"/>
  </si>
  <si>
    <t>ST 54C</t>
    <phoneticPr fontId="121" type="noConversion"/>
  </si>
  <si>
    <t>ST 54C</t>
    <phoneticPr fontId="2" type="noConversion"/>
  </si>
  <si>
    <t>F-CV 2.5sq x 2C x 1열</t>
    <phoneticPr fontId="2" type="noConversion"/>
  </si>
  <si>
    <t>F-CV 2.5sq x 2C</t>
    <phoneticPr fontId="2" type="noConversion"/>
  </si>
  <si>
    <t>F-GV 2.5㎟</t>
    <phoneticPr fontId="2" type="noConversion"/>
  </si>
  <si>
    <t>300x300x100mm</t>
    <phoneticPr fontId="2" type="noConversion"/>
  </si>
  <si>
    <t>기존 안정기 철거</t>
    <phoneticPr fontId="58" type="noConversion"/>
  </si>
  <si>
    <t>F-CV 2.5sq x 2C x 2열</t>
    <phoneticPr fontId="2" type="noConversion"/>
  </si>
  <si>
    <t>0.019*1.8</t>
    <phoneticPr fontId="2" type="noConversion"/>
  </si>
  <si>
    <t>원격조명릴</t>
  </si>
  <si>
    <t>180*130*48.7mm</t>
  </si>
  <si>
    <t>무선판넬 설치</t>
    <phoneticPr fontId="2" type="noConversion"/>
  </si>
  <si>
    <t>무선판넬</t>
  </si>
  <si>
    <t>무선판넬외함</t>
  </si>
  <si>
    <t>무선판넬외함 설치</t>
    <phoneticPr fontId="2" type="noConversion"/>
  </si>
  <si>
    <t>300*400*150mm</t>
  </si>
  <si>
    <t>LED 200W 포함</t>
  </si>
  <si>
    <t>LED 200W 포함</t>
    <phoneticPr fontId="2" type="noConversion"/>
  </si>
  <si>
    <t>전기공사</t>
    <phoneticPr fontId="2" type="noConversion"/>
  </si>
  <si>
    <t>RLCP(CONTROL BOX)</t>
  </si>
  <si>
    <t>RLCP(CONTROL BOX) 설치</t>
    <phoneticPr fontId="2" type="noConversion"/>
  </si>
  <si>
    <t>F-CVV 1.5sq x 3C</t>
  </si>
  <si>
    <t>F-CVV 1.5sq x 3C</t>
    <phoneticPr fontId="2" type="noConversion"/>
  </si>
  <si>
    <t>F-CVV 1.5sq x 3C</t>
    <phoneticPr fontId="2" type="noConversion"/>
  </si>
  <si>
    <t>F-CVV 1.5sq x 3C x 1열</t>
    <phoneticPr fontId="2" type="noConversion"/>
  </si>
  <si>
    <t>F-CVV 1.5sq x 3C x 2열</t>
    <phoneticPr fontId="2" type="noConversion"/>
  </si>
  <si>
    <t>F-CV 4sq x 2C</t>
    <phoneticPr fontId="2" type="noConversion"/>
  </si>
  <si>
    <t>F-GV 4㎟</t>
    <phoneticPr fontId="2" type="noConversion"/>
  </si>
  <si>
    <t>F-CV 4sq x 2C x 1열</t>
    <phoneticPr fontId="2" type="noConversion"/>
  </si>
  <si>
    <t>부  장</t>
    <phoneticPr fontId="40" type="noConversion"/>
  </si>
  <si>
    <t>0.2*1.2</t>
    <phoneticPr fontId="2" type="noConversion"/>
  </si>
  <si>
    <t>0.34*1.2</t>
    <phoneticPr fontId="2" type="noConversion"/>
  </si>
  <si>
    <t>0.014*1.8</t>
    <phoneticPr fontId="2" type="noConversion"/>
  </si>
  <si>
    <t>0.08*0.3</t>
    <phoneticPr fontId="2" type="noConversion"/>
  </si>
  <si>
    <t>1.47*0.3*0.9</t>
    <phoneticPr fontId="2" type="noConversion"/>
  </si>
  <si>
    <t>1.1. 전기공사</t>
    <phoneticPr fontId="2" type="noConversion"/>
  </si>
  <si>
    <t xml:space="preserve">  2022년 03월</t>
    <phoneticPr fontId="40" type="noConversion"/>
  </si>
  <si>
    <t>2022. 03</t>
    <phoneticPr fontId="40" type="noConversion"/>
  </si>
  <si>
    <t>물가자료(2022.03)</t>
    <phoneticPr fontId="2" type="noConversion"/>
  </si>
  <si>
    <t>물가정보(2022.03)</t>
    <phoneticPr fontId="2" type="noConversion"/>
  </si>
  <si>
    <t>거래가격(2022.03)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</si>
</sst>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42" formatCode="_-&quot;₩&quot;* #,##0_-;\-&quot;₩&quot;* #,##0_-;_-&quot;₩&quot;* &quot;-&quot;_-;_-@_-"/>
    <numFmt numFmtId="41" formatCode="_-* #,##0_-;\-* #,##0_-;_-* &quot;-&quot;_-;_-@_-"/>
    <numFmt numFmtId="44" formatCode="_-&quot;₩&quot;* #,##0.00_-;\-&quot;₩&quot;* #,##0.00_-;_-&quot;₩&quot;* &quot;-&quot;??_-;_-@_-"/>
    <numFmt numFmtId="43" formatCode="_-* #,##0.00_-;\-* #,##0.00_-;_-* &quot;-&quot;??_-;_-@_-"/>
    <numFmt numFmtId="176" formatCode="_ * #,##0_ ;_ * \-#,##0_ ;_ * &quot;-&quot;_ ;_ @_ "/>
    <numFmt numFmtId="177" formatCode=";;;"/>
    <numFmt numFmtId="178" formatCode="#,##0_ "/>
    <numFmt numFmtId="179" formatCode="_ * #,##0.00_ ;_ * \-#,##0.00_ ;_ * &quot;-&quot;??_ ;_ @_ "/>
    <numFmt numFmtId="180" formatCode="0.0%"/>
    <numFmt numFmtId="181" formatCode="#."/>
    <numFmt numFmtId="182" formatCode="&quot;₩&quot;#,##0.00;[Red]&quot;₩&quot;\-#,##0.00"/>
    <numFmt numFmtId="183" formatCode="&quot;$&quot;#,##0_);[Red]\(&quot;$&quot;#,##0\)"/>
    <numFmt numFmtId="184" formatCode="&quot;$&quot;#,##0.00_);[Red]\(&quot;$&quot;#,##0.00\)"/>
    <numFmt numFmtId="185" formatCode="&quot;(재료비 + 직접노무비) x &quot;General&quot;% x 1.2 이내&quot;"/>
    <numFmt numFmtId="186" formatCode="&quot;(&quot;&quot;₩&quot;#,##0&quot;)&quot;"/>
    <numFmt numFmtId="187" formatCode="[DBNum4][$-412]&quot;총공사비    : &quot;&quot;일금&quot;General&quot;원정&quot;"/>
    <numFmt numFmtId="188" formatCode="0_);[Red]\(0\)"/>
    <numFmt numFmtId="189" formatCode="&quot;₩&quot;#,##0.00;[Red]&quot;₩&quot;&quot;₩&quot;\!\-#,##0.00"/>
    <numFmt numFmtId="190" formatCode="_-* #,##0.0_-;\-* #,##0.0_-;_-* &quot;-&quot;??_-;_-@_-"/>
    <numFmt numFmtId="191" formatCode="#,##0\ \ \ \ \ "/>
    <numFmt numFmtId="192" formatCode="_(&quot;$&quot;* #,##0_);_(&quot;$&quot;* \(#,##0\);_(&quot;$&quot;* &quot;-&quot;??_);_(@_)"/>
    <numFmt numFmtId="193" formatCode="_-[$€-2]* #,##0.00_-;\-[$€-2]* #,##0.00_-;_-[$€-2]* &quot;-&quot;??_-"/>
    <numFmt numFmtId="194" formatCode="_ * #,##0_ ;_ * &quot;₩&quot;&quot;₩&quot;&quot;₩&quot;&quot;₩&quot;&quot;₩&quot;\-#,##0_ ;_ * &quot;-&quot;_ ;_ @_ "/>
    <numFmt numFmtId="195" formatCode="0.00000%"/>
    <numFmt numFmtId="196" formatCode="&quot;?#,##0.00;\-&quot;&quot;?&quot;#,##0.00"/>
    <numFmt numFmtId="197" formatCode="&quot;₩&quot;#,##0;&quot;₩&quot;&quot;₩&quot;&quot;₩&quot;&quot;₩&quot;\-#,##0"/>
    <numFmt numFmtId="198" formatCode="mmm&quot;-&quot;yy"/>
    <numFmt numFmtId="199" formatCode="_ * #,##0.0000000000_ ;_ * \-#,##0.0000000000_ ;_ * &quot;-&quot;_ ;_ @_ "/>
    <numFmt numFmtId="200" formatCode="#,##0;[Red]&quot;-&quot;#,##0"/>
    <numFmt numFmtId="201" formatCode="#,##0.00000;\-#,##0.00000"/>
    <numFmt numFmtId="202" formatCode="[Blue][&lt;=0]#,##0;\-#,##0"/>
    <numFmt numFmtId="203" formatCode="#,##0\ ;[Red]&quot;-&quot;#,##0\ "/>
    <numFmt numFmtId="204" formatCode="* #,##0\ ;[Red]* &quot;-&quot;#,##0\ "/>
    <numFmt numFmtId="205" formatCode="#,##0.####;[Red]&quot;-&quot;#,##0.####"/>
    <numFmt numFmtId="206" formatCode="#,##0.0###\ ;[Red]&quot;-&quot;#,##0.0###\ "/>
    <numFmt numFmtId="207" formatCode="_-* #,##0.00_-;&quot;₩&quot;&quot;₩&quot;\-* #,##0.00_-;_-* &quot;-&quot;??_-;_-@_-"/>
    <numFmt numFmtId="208" formatCode="&quot;₩&quot;#,##0.00;&quot;₩&quot;&quot;₩&quot;&quot;₩&quot;&quot;₩&quot;\-#,##0.00"/>
    <numFmt numFmtId="209" formatCode="[DBNum4][$-412]&quot;도급공사비 : &quot;&quot;일금&quot;General&quot;원정&quot;"/>
    <numFmt numFmtId="210" formatCode="#,##0_ ;[Red]\-#,##0\ "/>
    <numFmt numFmtId="211" formatCode="0.000%"/>
    <numFmt numFmtId="212" formatCode="_(* #,##0_);_(* \(#,##0\);_(* &quot;-&quot;_);_(@_)"/>
    <numFmt numFmtId="213" formatCode="#,##0;[Red]#,##0"/>
    <numFmt numFmtId="214" formatCode="0.0000_ "/>
    <numFmt numFmtId="215" formatCode="[DBNum4][$-412]&quot;폐기물처리비 : &quot;&quot;일금&quot;General&quot;원정&quot;"/>
    <numFmt numFmtId="216" formatCode="[DBNum4][$-412]&quot;관급자재비 : &quot;&quot;일금&quot;General&quot;원정&quot;"/>
    <numFmt numFmtId="217" formatCode="0.00_ "/>
  </numFmts>
  <fonts count="130">
    <font>
      <sz val="11"/>
      <name val="돋움"/>
      <family val="3"/>
      <charset val="129"/>
    </font>
    <font>
      <sz val="11"/>
      <name val="돋움"/>
      <family val="3"/>
      <charset val="129"/>
    </font>
    <font>
      <sz val="8"/>
      <name val="돋움"/>
      <family val="3"/>
      <charset val="129"/>
    </font>
    <font>
      <sz val="12"/>
      <name val="바탕체"/>
      <family val="1"/>
      <charset val="129"/>
    </font>
    <font>
      <sz val="10"/>
      <name val="굴림"/>
      <family val="3"/>
      <charset val="129"/>
    </font>
    <font>
      <sz val="10"/>
      <name val="돋움체"/>
      <family val="3"/>
      <charset val="129"/>
    </font>
    <font>
      <sz val="10"/>
      <name val="굴림체"/>
      <family val="3"/>
      <charset val="129"/>
    </font>
    <font>
      <b/>
      <sz val="10"/>
      <name val="굴림"/>
      <family val="3"/>
      <charset val="129"/>
    </font>
    <font>
      <sz val="9"/>
      <name val="굴림"/>
      <family val="3"/>
      <charset val="129"/>
    </font>
    <font>
      <sz val="13"/>
      <name val="굴림"/>
      <family val="3"/>
      <charset val="129"/>
    </font>
    <font>
      <sz val="10"/>
      <name val="Arial"/>
      <family val="2"/>
    </font>
    <font>
      <sz val="9"/>
      <name val="맑은 고딕"/>
      <family val="3"/>
      <charset val="129"/>
    </font>
    <font>
      <sz val="11"/>
      <color indexed="8"/>
      <name val="맑은 고딕"/>
      <family val="3"/>
      <charset val="129"/>
    </font>
    <font>
      <sz val="10"/>
      <name val="바탕체"/>
      <family val="1"/>
      <charset val="129"/>
    </font>
    <font>
      <sz val="12"/>
      <name val="System"/>
      <family val="2"/>
      <charset val="129"/>
    </font>
    <font>
      <sz val="10"/>
      <name val="Helv"/>
      <family val="2"/>
    </font>
    <font>
      <sz val="1"/>
      <color indexed="16"/>
      <name val="Courier"/>
      <family val="3"/>
    </font>
    <font>
      <sz val="12"/>
      <name val="Times New Roman"/>
      <family val="1"/>
    </font>
    <font>
      <sz val="1"/>
      <color indexed="8"/>
      <name val="Courier"/>
      <family val="3"/>
    </font>
    <font>
      <sz val="12"/>
      <name val="¹UAAA¼"/>
      <family val="3"/>
      <charset val="129"/>
    </font>
    <font>
      <sz val="1"/>
      <color indexed="0"/>
      <name val="Courier"/>
      <family val="3"/>
    </font>
    <font>
      <sz val="12"/>
      <name val="ⓒoUAAA¨u"/>
      <family val="1"/>
      <charset val="129"/>
    </font>
    <font>
      <sz val="12"/>
      <name val="©öUAAA¨ù"/>
      <family val="1"/>
      <charset val="129"/>
    </font>
    <font>
      <sz val="11"/>
      <name val="￥i￠￢￠?o"/>
      <family val="3"/>
      <charset val="129"/>
    </font>
    <font>
      <sz val="11"/>
      <name val="¡¾¨u￠￢ⓒ÷A¨u"/>
      <family val="3"/>
      <charset val="129"/>
    </font>
    <font>
      <sz val="12"/>
      <name val="¡¾¨ù¢¬©÷A¨ù"/>
      <family val="3"/>
      <charset val="129"/>
    </font>
    <font>
      <sz val="12"/>
      <name val="¡§IoUAAA￠R¡×u"/>
      <family val="3"/>
      <charset val="129"/>
    </font>
    <font>
      <sz val="11"/>
      <name val="μ¸¿o"/>
      <family val="3"/>
      <charset val="129"/>
    </font>
    <font>
      <sz val="12"/>
      <name val="¹ÙÅÁÃ¼"/>
      <family val="1"/>
      <charset val="129"/>
    </font>
    <font>
      <sz val="11"/>
      <name val="µ¸¿ò"/>
      <family val="3"/>
      <charset val="129"/>
    </font>
    <font>
      <sz val="11"/>
      <name val="±¼¸²Ã¼"/>
      <family val="3"/>
      <charset val="129"/>
    </font>
    <font>
      <sz val="12"/>
      <name val="¹ÙÅÁÃ¼"/>
      <family val="1"/>
    </font>
    <font>
      <sz val="12"/>
      <name val="¹UAAA¼"/>
      <family val="1"/>
    </font>
    <font>
      <sz val="8"/>
      <name val="©öUAAA¨ù"/>
      <family val="1"/>
      <charset val="129"/>
    </font>
    <font>
      <sz val="12"/>
      <name val="¥ì¢¬¢¯oA¨ù"/>
      <family val="3"/>
      <charset val="129"/>
    </font>
    <font>
      <sz val="10"/>
      <name val="¡¾¨ù¢¬©÷A¨ù"/>
      <family val="3"/>
      <charset val="129"/>
    </font>
    <font>
      <sz val="10"/>
      <name val="©öUAAA¨ù"/>
      <family val="1"/>
      <charset val="129"/>
    </font>
    <font>
      <u/>
      <sz val="8.5"/>
      <color indexed="36"/>
      <name val="바탕체"/>
      <family val="1"/>
      <charset val="129"/>
    </font>
    <font>
      <u/>
      <sz val="8"/>
      <color indexed="12"/>
      <name val="Times New Roman"/>
      <family val="1"/>
    </font>
    <font>
      <sz val="11"/>
      <name val="맑은 고딕"/>
      <family val="3"/>
      <charset val="129"/>
    </font>
    <font>
      <sz val="8"/>
      <name val="맑은 고딕"/>
      <family val="3"/>
      <charset val="129"/>
    </font>
    <font>
      <b/>
      <sz val="10"/>
      <name val="맑은 고딕"/>
      <family val="3"/>
      <charset val="129"/>
    </font>
    <font>
      <b/>
      <sz val="9"/>
      <name val="맑은 고딕"/>
      <family val="3"/>
      <charset val="129"/>
    </font>
    <font>
      <sz val="10"/>
      <name val="맑은 고딕"/>
      <family val="3"/>
      <charset val="129"/>
    </font>
    <font>
      <sz val="9"/>
      <color indexed="8"/>
      <name val="맑은 고딕"/>
      <family val="3"/>
      <charset val="129"/>
    </font>
    <font>
      <sz val="10"/>
      <color indexed="8"/>
      <name val="맑은 고딕"/>
      <family val="3"/>
      <charset val="129"/>
    </font>
    <font>
      <sz val="24"/>
      <color indexed="8"/>
      <name val="휴먼옛체"/>
      <family val="1"/>
      <charset val="129"/>
    </font>
    <font>
      <sz val="12"/>
      <color indexed="8"/>
      <name val="휴먼옛체"/>
      <family val="1"/>
      <charset val="129"/>
    </font>
    <font>
      <sz val="28"/>
      <color indexed="8"/>
      <name val="맑은 고딕"/>
      <family val="3"/>
      <charset val="129"/>
    </font>
    <font>
      <sz val="18"/>
      <color indexed="8"/>
      <name val="맑은 고딕"/>
      <family val="3"/>
      <charset val="129"/>
    </font>
    <font>
      <sz val="24"/>
      <color indexed="8"/>
      <name val="맑은 고딕"/>
      <family val="3"/>
      <charset val="129"/>
    </font>
    <font>
      <sz val="16"/>
      <color indexed="8"/>
      <name val="맑은 고딕"/>
      <family val="3"/>
      <charset val="129"/>
    </font>
    <font>
      <sz val="15"/>
      <color indexed="8"/>
      <name val="맑은 고딕"/>
      <family val="3"/>
      <charset val="129"/>
    </font>
    <font>
      <b/>
      <sz val="12"/>
      <name val="Arial"/>
      <family val="2"/>
    </font>
    <font>
      <sz val="11"/>
      <name val="굴림"/>
      <family val="3"/>
      <charset val="129"/>
    </font>
    <font>
      <sz val="12"/>
      <name val="굴림"/>
      <family val="3"/>
      <charset val="129"/>
    </font>
    <font>
      <sz val="11"/>
      <name val="굴림체"/>
      <family val="3"/>
      <charset val="129"/>
    </font>
    <font>
      <sz val="11"/>
      <color indexed="8"/>
      <name val="맑은 고딕"/>
      <family val="3"/>
      <charset val="129"/>
    </font>
    <font>
      <sz val="8"/>
      <name val="돋움체"/>
      <family val="3"/>
      <charset val="129"/>
    </font>
    <font>
      <sz val="8"/>
      <name val="굴림"/>
      <family val="3"/>
      <charset val="129"/>
    </font>
    <font>
      <sz val="14"/>
      <name val="돋움"/>
      <family val="3"/>
      <charset val="129"/>
    </font>
    <font>
      <sz val="10"/>
      <name val="MS Sans Serif"/>
      <family val="2"/>
    </font>
    <font>
      <sz val="12"/>
      <name val="돋움체"/>
      <family val="3"/>
      <charset val="129"/>
    </font>
    <font>
      <sz val="12"/>
      <name val="굴림체"/>
      <family val="3"/>
      <charset val="129"/>
    </font>
    <font>
      <i/>
      <sz val="12"/>
      <name val="굴림체"/>
      <family val="3"/>
      <charset val="129"/>
    </font>
    <font>
      <sz val="12"/>
      <name val="¹????¼"/>
      <family val="1"/>
      <charset val="129"/>
    </font>
    <font>
      <b/>
      <sz val="12"/>
      <name val="???"/>
      <family val="1"/>
    </font>
    <font>
      <sz val="11"/>
      <name val="?¸¿?"/>
      <family val="3"/>
      <charset val="129"/>
    </font>
    <font>
      <b/>
      <sz val="12"/>
      <name val="바탕체"/>
      <family val="1"/>
      <charset val="129"/>
    </font>
    <font>
      <sz val="12"/>
      <name val="¹ÙÅÁÃ¼"/>
      <family val="1"/>
      <charset val="129"/>
    </font>
    <font>
      <b/>
      <sz val="10"/>
      <name val="Helv"/>
      <family val="2"/>
    </font>
    <font>
      <sz val="10"/>
      <name val="MS Serif"/>
      <family val="1"/>
    </font>
    <font>
      <sz val="10"/>
      <color indexed="16"/>
      <name val="MS Serif"/>
      <family val="1"/>
    </font>
    <font>
      <i/>
      <sz val="1"/>
      <color indexed="8"/>
      <name val="Courier"/>
      <family val="3"/>
    </font>
    <font>
      <sz val="8"/>
      <name val="Arial"/>
      <family val="2"/>
    </font>
    <font>
      <b/>
      <sz val="12"/>
      <name val="Helv"/>
      <family val="2"/>
    </font>
    <font>
      <b/>
      <sz val="18"/>
      <name val="Arial"/>
      <family val="2"/>
    </font>
    <font>
      <sz val="10"/>
      <name val="돋움"/>
      <family val="3"/>
      <charset val="129"/>
    </font>
    <font>
      <b/>
      <sz val="11"/>
      <name val="Helv"/>
      <family val="2"/>
    </font>
    <font>
      <sz val="7"/>
      <name val="Small Fonts"/>
      <family val="2"/>
    </font>
    <font>
      <sz val="12"/>
      <name val="Helv"/>
      <family val="2"/>
    </font>
    <font>
      <sz val="8"/>
      <name val="Helv"/>
      <family val="2"/>
    </font>
    <font>
      <b/>
      <sz val="8"/>
      <color indexed="8"/>
      <name val="Helv"/>
      <family val="2"/>
    </font>
    <font>
      <b/>
      <u/>
      <sz val="13"/>
      <name val="굴림체"/>
      <family val="3"/>
      <charset val="129"/>
    </font>
    <font>
      <sz val="8"/>
      <name val="바탕체"/>
      <family val="1"/>
      <charset val="129"/>
    </font>
    <font>
      <b/>
      <sz val="1"/>
      <color indexed="8"/>
      <name val="Courier"/>
      <family val="3"/>
    </font>
    <font>
      <b/>
      <sz val="11"/>
      <name val="바탕"/>
      <family val="1"/>
      <charset val="129"/>
    </font>
    <font>
      <u/>
      <sz val="9"/>
      <color indexed="36"/>
      <name val="돋움체"/>
      <family val="3"/>
      <charset val="129"/>
    </font>
    <font>
      <b/>
      <sz val="12"/>
      <color indexed="16"/>
      <name val="굴림체"/>
      <family val="3"/>
      <charset val="129"/>
    </font>
    <font>
      <sz val="10"/>
      <name val="명조"/>
      <family val="3"/>
      <charset val="129"/>
    </font>
    <font>
      <sz val="12"/>
      <color indexed="24"/>
      <name val="바탕체"/>
      <family val="1"/>
      <charset val="129"/>
    </font>
    <font>
      <sz val="18"/>
      <name val="돋움체"/>
      <family val="3"/>
      <charset val="129"/>
    </font>
    <font>
      <sz val="11"/>
      <color theme="1"/>
      <name val="맑은 고딕"/>
      <family val="3"/>
      <charset val="129"/>
      <scheme val="minor"/>
    </font>
    <font>
      <sz val="11"/>
      <name val="맑은 고딕"/>
      <family val="3"/>
      <charset val="129"/>
      <scheme val="minor"/>
    </font>
    <font>
      <sz val="9"/>
      <name val="맑은 고딕"/>
      <family val="3"/>
      <charset val="129"/>
      <scheme val="minor"/>
    </font>
    <font>
      <sz val="10"/>
      <name val="맑은 고딕"/>
      <family val="3"/>
      <charset val="129"/>
      <scheme val="minor"/>
    </font>
    <font>
      <sz val="9"/>
      <color rgb="FFFF0000"/>
      <name val="맑은 고딕"/>
      <family val="3"/>
      <charset val="129"/>
    </font>
    <font>
      <sz val="11"/>
      <color rgb="FF000000"/>
      <name val="맑은 고딕"/>
      <family val="3"/>
      <charset val="129"/>
    </font>
    <font>
      <sz val="28"/>
      <name val="맑은 고딕"/>
      <family val="3"/>
      <charset val="129"/>
    </font>
    <font>
      <sz val="11"/>
      <name val="휴먼옛체"/>
      <family val="1"/>
      <charset val="129"/>
    </font>
    <font>
      <sz val="18"/>
      <name val="휴먼옛체"/>
      <family val="1"/>
      <charset val="129"/>
    </font>
    <font>
      <sz val="18"/>
      <name val="맑은 고딕"/>
      <family val="3"/>
      <charset val="129"/>
    </font>
    <font>
      <b/>
      <sz val="20"/>
      <name val="HY그래픽B"/>
      <family val="1"/>
      <charset val="129"/>
    </font>
    <font>
      <b/>
      <sz val="20"/>
      <name val="HY헤드라인M"/>
      <family val="1"/>
      <charset val="129"/>
    </font>
    <font>
      <sz val="26"/>
      <name val="맑은 고딕"/>
      <family val="3"/>
      <charset val="129"/>
    </font>
    <font>
      <sz val="10"/>
      <name val="HY그래픽B"/>
      <family val="1"/>
      <charset val="129"/>
    </font>
    <font>
      <sz val="12"/>
      <name val="HY그래픽B"/>
      <family val="1"/>
      <charset val="129"/>
    </font>
    <font>
      <sz val="10"/>
      <name val="HY울릉도M"/>
      <family val="1"/>
      <charset val="129"/>
    </font>
    <font>
      <sz val="12"/>
      <name val="HY울릉도M"/>
      <family val="1"/>
      <charset val="129"/>
    </font>
    <font>
      <b/>
      <sz val="22"/>
      <name val="HY헤드라인M"/>
      <family val="1"/>
      <charset val="129"/>
    </font>
    <font>
      <sz val="18"/>
      <name val="HY헤드라인M"/>
      <family val="1"/>
      <charset val="129"/>
    </font>
    <font>
      <b/>
      <sz val="26"/>
      <name val="HY헤드라인M"/>
      <family val="1"/>
      <charset val="129"/>
    </font>
    <font>
      <sz val="10"/>
      <name val="HY헤드라인M"/>
      <family val="1"/>
      <charset val="129"/>
    </font>
    <font>
      <sz val="12"/>
      <name val="HY헤드라인M"/>
      <family val="1"/>
      <charset val="129"/>
    </font>
    <font>
      <sz val="24"/>
      <color indexed="8"/>
      <name val="HY헤드라인M"/>
      <family val="1"/>
      <charset val="129"/>
    </font>
    <font>
      <sz val="20"/>
      <name val="HY헤드라인M"/>
      <family val="1"/>
      <charset val="129"/>
    </font>
    <font>
      <sz val="28"/>
      <color indexed="8"/>
      <name val="HY헤드라인M"/>
      <family val="1"/>
      <charset val="129"/>
    </font>
    <font>
      <sz val="11"/>
      <color indexed="8"/>
      <name val="HY헤드라인M"/>
      <family val="1"/>
      <charset val="129"/>
    </font>
    <font>
      <sz val="18"/>
      <color indexed="8"/>
      <name val="HY헤드라인M"/>
      <family val="1"/>
      <charset val="129"/>
    </font>
    <font>
      <sz val="15"/>
      <color indexed="8"/>
      <name val="HY헤드라인M"/>
      <family val="1"/>
      <charset val="129"/>
    </font>
    <font>
      <sz val="16"/>
      <color indexed="8"/>
      <name val="HY헤드라인M"/>
      <family val="1"/>
      <charset val="129"/>
    </font>
    <font>
      <sz val="8"/>
      <name val="맑은 고딕"/>
      <family val="3"/>
      <charset val="129"/>
      <scheme val="minor"/>
    </font>
    <font>
      <sz val="16"/>
      <name val="HY헤드라인M"/>
      <family val="1"/>
      <charset val="129"/>
    </font>
    <font>
      <b/>
      <u/>
      <sz val="24"/>
      <name val="맑은 고딕"/>
      <family val="3"/>
      <charset val="129"/>
      <scheme val="minor"/>
    </font>
    <font>
      <b/>
      <sz val="11"/>
      <name val="맑은 고딕"/>
      <family val="3"/>
      <charset val="129"/>
      <scheme val="minor"/>
    </font>
    <font>
      <sz val="8"/>
      <name val="맑은 고딕"/>
      <family val="2"/>
      <charset val="129"/>
      <scheme val="minor"/>
    </font>
    <font>
      <b/>
      <sz val="11"/>
      <color rgb="FFFF0000"/>
      <name val="맑은 고딕"/>
      <family val="3"/>
      <charset val="129"/>
      <scheme val="minor"/>
    </font>
    <font>
      <sz val="9"/>
      <color indexed="8"/>
      <name val="맑은 고딕"/>
      <family val="3"/>
      <charset val="129"/>
      <scheme val="minor"/>
    </font>
    <font>
      <sz val="10"/>
      <color indexed="8"/>
      <name val="맑은 고딕"/>
      <family val="3"/>
      <charset val="129"/>
      <scheme val="minor"/>
    </font>
    <font>
      <b/>
      <sz val="10"/>
      <color indexed="8"/>
      <name val="맑은 고딕"/>
      <family val="3"/>
      <charset val="129"/>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s>
  <borders count="8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rgb="FFFF0000"/>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
      <left style="thick">
        <color rgb="FFFF0000"/>
      </left>
      <right style="thick">
        <color rgb="FFFF0000"/>
      </right>
      <top style="thin">
        <color indexed="64"/>
      </top>
      <bottom/>
      <diagonal/>
    </border>
    <border>
      <left style="thick">
        <color rgb="FFFF0000"/>
      </left>
      <right/>
      <top style="thin">
        <color indexed="64"/>
      </top>
      <bottom style="thick">
        <color theme="4"/>
      </bottom>
      <diagonal/>
    </border>
    <border>
      <left/>
      <right style="medium">
        <color indexed="64"/>
      </right>
      <top style="thin">
        <color indexed="64"/>
      </top>
      <bottom style="thick">
        <color theme="4"/>
      </bottom>
      <diagonal/>
    </border>
    <border>
      <left style="thick">
        <color theme="4"/>
      </left>
      <right style="thin">
        <color indexed="64"/>
      </right>
      <top style="thick">
        <color theme="4"/>
      </top>
      <bottom style="thick">
        <color theme="4"/>
      </bottom>
      <diagonal/>
    </border>
    <border>
      <left style="thin">
        <color indexed="64"/>
      </left>
      <right style="thin">
        <color indexed="64"/>
      </right>
      <top style="thick">
        <color theme="4"/>
      </top>
      <bottom style="thick">
        <color theme="4"/>
      </bottom>
      <diagonal/>
    </border>
    <border>
      <left style="thin">
        <color indexed="64"/>
      </left>
      <right/>
      <top style="thick">
        <color theme="4"/>
      </top>
      <bottom style="thick">
        <color theme="4"/>
      </bottom>
      <diagonal/>
    </border>
    <border>
      <left style="thick">
        <color rgb="FFFF0000"/>
      </left>
      <right style="thick">
        <color rgb="FFFF0000"/>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medium">
        <color indexed="64"/>
      </left>
      <right/>
      <top/>
      <bottom style="thin">
        <color indexed="64"/>
      </bottom>
      <diagonal/>
    </border>
    <border>
      <left style="thin">
        <color indexed="64"/>
      </left>
      <right style="thin">
        <color indexed="64"/>
      </right>
      <top style="thick">
        <color theme="4"/>
      </top>
      <bottom style="thin">
        <color indexed="64"/>
      </bottom>
      <diagonal/>
    </border>
    <border>
      <left style="thick">
        <color rgb="FFFF0000"/>
      </left>
      <right style="thick">
        <color rgb="FFFF0000"/>
      </right>
      <top/>
      <bottom style="thin">
        <color indexed="64"/>
      </bottom>
      <diagonal/>
    </border>
    <border>
      <left style="medium">
        <color indexed="64"/>
      </left>
      <right style="thin">
        <color indexed="64"/>
      </right>
      <top style="thin">
        <color indexed="64"/>
      </top>
      <bottom style="medium">
        <color indexed="64"/>
      </bottom>
      <diagonal/>
    </border>
    <border>
      <left style="thick">
        <color rgb="FFFF0000"/>
      </left>
      <right style="thick">
        <color rgb="FFFF0000"/>
      </right>
      <top style="thin">
        <color indexed="64"/>
      </top>
      <bottom style="thick">
        <color rgb="FFFF0000"/>
      </bottom>
      <diagonal/>
    </border>
    <border>
      <left style="thin">
        <color indexed="64"/>
      </left>
      <right style="medium">
        <color indexed="64"/>
      </right>
      <top style="thin">
        <color indexed="64"/>
      </top>
      <bottom style="medium">
        <color indexed="64"/>
      </bottom>
      <diagonal/>
    </border>
  </borders>
  <cellStyleXfs count="2709">
    <xf numFmtId="0" fontId="0" fillId="0" borderId="0"/>
    <xf numFmtId="0" fontId="13" fillId="0" borderId="0"/>
    <xf numFmtId="0" fontId="61" fillId="0" borderId="1">
      <alignment horizontal="center"/>
    </xf>
    <xf numFmtId="3" fontId="62" fillId="0" borderId="2"/>
    <xf numFmtId="0" fontId="13" fillId="0" borderId="3">
      <alignment horizontal="centerContinuous" vertical="center"/>
    </xf>
    <xf numFmtId="0" fontId="63" fillId="0" borderId="0">
      <alignment vertical="center"/>
    </xf>
    <xf numFmtId="0" fontId="64" fillId="0" borderId="0">
      <alignment vertical="center"/>
    </xf>
    <xf numFmtId="0" fontId="63" fillId="0" borderId="0">
      <alignment vertical="center"/>
    </xf>
    <xf numFmtId="0" fontId="1" fillId="0" borderId="0" applyFont="0" applyFill="0" applyBorder="0" applyAlignment="0" applyProtection="0"/>
    <xf numFmtId="0" fontId="3" fillId="0" borderId="0"/>
    <xf numFmtId="0" fontId="3" fillId="0" borderId="0"/>
    <xf numFmtId="0" fontId="65" fillId="0" borderId="0" applyFont="0" applyFill="0" applyBorder="0" applyAlignment="0" applyProtection="0"/>
    <xf numFmtId="0" fontId="65" fillId="0" borderId="0" applyFont="0" applyFill="0" applyBorder="0" applyAlignment="0" applyProtection="0"/>
    <xf numFmtId="0" fontId="65" fillId="0" borderId="0"/>
    <xf numFmtId="0" fontId="66" fillId="0" borderId="0" applyFont="0" applyFill="0" applyBorder="0" applyAlignment="0" applyProtection="0"/>
    <xf numFmtId="0" fontId="65" fillId="0" borderId="0" applyFont="0" applyFill="0" applyBorder="0" applyAlignment="0" applyProtection="0"/>
    <xf numFmtId="0" fontId="67" fillId="0" borderId="0" applyFon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xf numFmtId="0" fontId="6" fillId="0" borderId="0"/>
    <xf numFmtId="0" fontId="10" fillId="0" borderId="0"/>
    <xf numFmtId="0" fontId="61" fillId="0" borderId="0"/>
    <xf numFmtId="0" fontId="10" fillId="0" borderId="0"/>
    <xf numFmtId="0" fontId="1" fillId="0" borderId="0"/>
    <xf numFmtId="0" fontId="10" fillId="0" borderId="0"/>
    <xf numFmtId="0" fontId="15"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61" fillId="0" borderId="0"/>
    <xf numFmtId="0" fontId="1" fillId="0" borderId="0"/>
    <xf numFmtId="0" fontId="1" fillId="0" borderId="0"/>
    <xf numFmtId="0" fontId="61" fillId="0" borderId="0"/>
    <xf numFmtId="0" fontId="10" fillId="0" borderId="0"/>
    <xf numFmtId="0" fontId="1" fillId="0" borderId="0"/>
    <xf numFmtId="0" fontId="10"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Font="0" applyFill="0" applyBorder="0" applyAlignment="0" applyProtection="0"/>
    <xf numFmtId="0" fontId="1" fillId="0" borderId="0"/>
    <xf numFmtId="0" fontId="10"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0" fillId="0" borderId="0"/>
    <xf numFmtId="0" fontId="10" fillId="0" borderId="0"/>
    <xf numFmtId="0" fontId="1" fillId="0" borderId="0"/>
    <xf numFmtId="0" fontId="10" fillId="0" borderId="0"/>
    <xf numFmtId="0" fontId="6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0" fillId="0" borderId="0"/>
    <xf numFmtId="0" fontId="1" fillId="0" borderId="0"/>
    <xf numFmtId="0" fontId="1" fillId="0" borderId="0"/>
    <xf numFmtId="0" fontId="6" fillId="0" borderId="0"/>
    <xf numFmtId="189" fontId="3" fillId="0" borderId="0" applyFont="0" applyFill="0" applyBorder="0" applyAlignment="0" applyProtection="0"/>
    <xf numFmtId="0" fontId="61" fillId="0" borderId="0"/>
    <xf numFmtId="0" fontId="1" fillId="0" borderId="0"/>
    <xf numFmtId="0" fontId="61" fillId="0" borderId="0"/>
    <xf numFmtId="0" fontId="17" fillId="0" borderId="0"/>
    <xf numFmtId="0" fontId="10" fillId="0" borderId="0" applyFont="0" applyFill="0" applyBorder="0" applyAlignment="0" applyProtection="0"/>
    <xf numFmtId="0" fontId="10" fillId="0" borderId="0" applyFont="0" applyFill="0" applyBorder="0" applyAlignment="0" applyProtection="0"/>
    <xf numFmtId="0" fontId="17" fillId="0" borderId="0"/>
    <xf numFmtId="0" fontId="63" fillId="0" borderId="0">
      <alignment vertical="center"/>
    </xf>
    <xf numFmtId="0" fontId="63" fillId="0" borderId="0">
      <alignment vertical="center"/>
    </xf>
    <xf numFmtId="0" fontId="16" fillId="0" borderId="0">
      <protection locked="0"/>
    </xf>
    <xf numFmtId="0" fontId="16" fillId="0" borderId="0">
      <protection locked="0"/>
    </xf>
    <xf numFmtId="3" fontId="62" fillId="0" borderId="2"/>
    <xf numFmtId="3" fontId="62" fillId="0" borderId="2"/>
    <xf numFmtId="0" fontId="63" fillId="0" borderId="0"/>
    <xf numFmtId="0" fontId="10" fillId="0" borderId="0" applyNumberFormat="0" applyFill="0" applyBorder="0" applyAlignment="0" applyProtection="0"/>
    <xf numFmtId="176" fontId="68" fillId="0" borderId="0" applyFont="0" applyFill="0" applyBorder="0" applyAlignment="0" applyProtection="0"/>
    <xf numFmtId="0" fontId="3" fillId="0" borderId="0"/>
    <xf numFmtId="9" fontId="3" fillId="0" borderId="0">
      <protection locked="0"/>
    </xf>
    <xf numFmtId="0" fontId="1" fillId="0" borderId="0" applyFont="0" applyFill="0" applyBorder="0" applyAlignment="0" applyProtection="0"/>
    <xf numFmtId="0" fontId="1" fillId="0" borderId="0" applyFont="0" applyFill="0" applyBorder="0" applyAlignment="0" applyProtection="0"/>
    <xf numFmtId="0" fontId="21" fillId="0" borderId="0" applyFont="0" applyFill="0" applyBorder="0" applyAlignment="0" applyProtection="0"/>
    <xf numFmtId="0" fontId="22" fillId="0" borderId="0" applyFont="0" applyFill="0" applyBorder="0" applyAlignment="0" applyProtection="0"/>
    <xf numFmtId="0" fontId="23" fillId="0" borderId="0" applyFont="0" applyFill="0" applyBorder="0" applyAlignment="0" applyProtection="0"/>
    <xf numFmtId="0" fontId="22" fillId="0" borderId="0" applyFont="0" applyFill="0" applyBorder="0" applyAlignment="0" applyProtection="0"/>
    <xf numFmtId="0" fontId="10" fillId="0" borderId="0" applyFont="0" applyFill="0" applyBorder="0" applyAlignment="0" applyProtection="0"/>
    <xf numFmtId="0" fontId="22" fillId="0" borderId="0" applyFont="0" applyFill="0" applyBorder="0" applyAlignment="0" applyProtection="0"/>
    <xf numFmtId="41" fontId="24" fillId="0" borderId="0" applyFont="0" applyFill="0" applyBorder="0" applyAlignment="0" applyProtection="0"/>
    <xf numFmtId="0" fontId="21" fillId="0" borderId="0" applyFont="0" applyFill="0" applyBorder="0" applyAlignment="0" applyProtection="0"/>
    <xf numFmtId="0" fontId="22" fillId="0" borderId="0" applyFont="0" applyFill="0" applyBorder="0" applyAlignment="0" applyProtection="0"/>
    <xf numFmtId="0" fontId="23" fillId="0" borderId="0" applyFont="0" applyFill="0" applyBorder="0" applyAlignment="0" applyProtection="0"/>
    <xf numFmtId="0" fontId="25" fillId="0" borderId="0" applyFont="0" applyFill="0" applyBorder="0" applyAlignment="0" applyProtection="0"/>
    <xf numFmtId="0" fontId="10" fillId="0" borderId="0" applyFont="0" applyFill="0" applyBorder="0" applyAlignment="0" applyProtection="0"/>
    <xf numFmtId="0" fontId="22" fillId="0" borderId="0" applyFont="0" applyFill="0" applyBorder="0" applyAlignment="0" applyProtection="0"/>
    <xf numFmtId="43" fontId="24"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56" fillId="0" borderId="4" applyProtection="0">
      <alignment horizontal="left" vertical="center" wrapText="1"/>
    </xf>
    <xf numFmtId="181" fontId="18" fillId="0" borderId="0">
      <protection locked="0"/>
    </xf>
    <xf numFmtId="0" fontId="27" fillId="0" borderId="0" applyFont="0" applyFill="0" applyBorder="0" applyAlignment="0" applyProtection="0"/>
    <xf numFmtId="0" fontId="69" fillId="0" borderId="0" applyFont="0" applyFill="0" applyBorder="0" applyAlignment="0" applyProtection="0"/>
    <xf numFmtId="0" fontId="19" fillId="0" borderId="0" applyFont="0" applyFill="0" applyBorder="0" applyAlignment="0" applyProtection="0"/>
    <xf numFmtId="42" fontId="30" fillId="0" borderId="0" applyFont="0" applyFill="0" applyBorder="0" applyAlignment="0" applyProtection="0"/>
    <xf numFmtId="0" fontId="1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19" fillId="0" borderId="0" applyFont="0" applyFill="0" applyBorder="0" applyAlignment="0" applyProtection="0"/>
    <xf numFmtId="0" fontId="28" fillId="0" borderId="0" applyFont="0" applyFill="0" applyBorder="0" applyAlignment="0" applyProtection="0"/>
    <xf numFmtId="0" fontId="19" fillId="0" borderId="0" applyFont="0" applyFill="0" applyBorder="0" applyAlignment="0" applyProtection="0"/>
    <xf numFmtId="0" fontId="32" fillId="0" borderId="0" applyFont="0" applyFill="0" applyBorder="0" applyAlignment="0" applyProtection="0"/>
    <xf numFmtId="0" fontId="69" fillId="0" borderId="0" applyFont="0" applyFill="0" applyBorder="0" applyAlignment="0" applyProtection="0"/>
    <xf numFmtId="0" fontId="19" fillId="0" borderId="0" applyFont="0" applyFill="0" applyBorder="0" applyAlignment="0" applyProtection="0"/>
    <xf numFmtId="44" fontId="30" fillId="0" borderId="0" applyFont="0" applyFill="0" applyBorder="0" applyAlignment="0" applyProtection="0"/>
    <xf numFmtId="0" fontId="1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19" fillId="0" borderId="0" applyFont="0" applyFill="0" applyBorder="0" applyAlignment="0" applyProtection="0"/>
    <xf numFmtId="0" fontId="28" fillId="0" borderId="0" applyFont="0" applyFill="0" applyBorder="0" applyAlignment="0" applyProtection="0"/>
    <xf numFmtId="0" fontId="19"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181" fontId="18" fillId="0" borderId="0">
      <protection locked="0"/>
    </xf>
    <xf numFmtId="0" fontId="21" fillId="0" borderId="0" applyFont="0" applyFill="0" applyBorder="0" applyAlignment="0" applyProtection="0"/>
    <xf numFmtId="0" fontId="2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6" fillId="0" borderId="0">
      <protection locked="0"/>
    </xf>
    <xf numFmtId="0" fontId="61" fillId="0" borderId="0"/>
    <xf numFmtId="0" fontId="27" fillId="0" borderId="0" applyFont="0" applyFill="0" applyBorder="0" applyAlignment="0" applyProtection="0"/>
    <xf numFmtId="0" fontId="69" fillId="0" borderId="0" applyFont="0" applyFill="0" applyBorder="0" applyAlignment="0" applyProtection="0"/>
    <xf numFmtId="0" fontId="27" fillId="0" borderId="0" applyFont="0" applyFill="0" applyBorder="0" applyAlignment="0" applyProtection="0"/>
    <xf numFmtId="41" fontId="30" fillId="0" borderId="0" applyFont="0" applyFill="0" applyBorder="0" applyAlignment="0" applyProtection="0"/>
    <xf numFmtId="0" fontId="1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6" fontId="19" fillId="0" borderId="0" applyFont="0" applyFill="0" applyBorder="0" applyAlignment="0" applyProtection="0"/>
    <xf numFmtId="0" fontId="28" fillId="0" borderId="0" applyFont="0" applyFill="0" applyBorder="0" applyAlignment="0" applyProtection="0"/>
    <xf numFmtId="0" fontId="19" fillId="0" borderId="0" applyFont="0" applyFill="0" applyBorder="0" applyAlignment="0" applyProtection="0"/>
    <xf numFmtId="0" fontId="32" fillId="0" borderId="0" applyFont="0" applyFill="0" applyBorder="0" applyAlignment="0" applyProtection="0"/>
    <xf numFmtId="0" fontId="69" fillId="0" borderId="0" applyFont="0" applyFill="0" applyBorder="0" applyAlignment="0" applyProtection="0"/>
    <xf numFmtId="0" fontId="27" fillId="0" borderId="0" applyFont="0" applyFill="0" applyBorder="0" applyAlignment="0" applyProtection="0"/>
    <xf numFmtId="43" fontId="30" fillId="0" borderId="0" applyFont="0" applyFill="0" applyBorder="0" applyAlignment="0" applyProtection="0"/>
    <xf numFmtId="0" fontId="1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9" fontId="19" fillId="0" borderId="0" applyFont="0" applyFill="0" applyBorder="0" applyAlignment="0" applyProtection="0"/>
    <xf numFmtId="0" fontId="29" fillId="0" borderId="0" applyFont="0" applyFill="0" applyBorder="0" applyAlignment="0" applyProtection="0"/>
    <xf numFmtId="0" fontId="19" fillId="0" borderId="0" applyFont="0" applyFill="0" applyBorder="0" applyAlignment="0" applyProtection="0"/>
    <xf numFmtId="0" fontId="16" fillId="0" borderId="0">
      <protection locked="0"/>
    </xf>
    <xf numFmtId="0" fontId="14" fillId="0" borderId="0"/>
    <xf numFmtId="0" fontId="33" fillId="0" borderId="0"/>
    <xf numFmtId="0" fontId="21" fillId="0" borderId="0"/>
    <xf numFmtId="0" fontId="34" fillId="0" borderId="0"/>
    <xf numFmtId="0" fontId="21" fillId="0" borderId="0"/>
    <xf numFmtId="0" fontId="22" fillId="0" borderId="0"/>
    <xf numFmtId="0" fontId="21" fillId="0" borderId="0"/>
    <xf numFmtId="0" fontId="22" fillId="0" borderId="0"/>
    <xf numFmtId="0" fontId="1" fillId="0" borderId="0"/>
    <xf numFmtId="0" fontId="35" fillId="0" borderId="0"/>
    <xf numFmtId="0" fontId="23" fillId="0" borderId="0"/>
    <xf numFmtId="0" fontId="22" fillId="0" borderId="0"/>
    <xf numFmtId="0" fontId="21" fillId="0" borderId="0"/>
    <xf numFmtId="0" fontId="36" fillId="0" borderId="0"/>
    <xf numFmtId="0" fontId="1" fillId="0" borderId="0"/>
    <xf numFmtId="0" fontId="32" fillId="0" borderId="0"/>
    <xf numFmtId="0" fontId="69" fillId="0" borderId="0"/>
    <xf numFmtId="0" fontId="19" fillId="0" borderId="0"/>
    <xf numFmtId="0" fontId="14" fillId="0" borderId="0"/>
    <xf numFmtId="0" fontId="14" fillId="0" borderId="0"/>
    <xf numFmtId="0" fontId="29" fillId="0" borderId="0"/>
    <xf numFmtId="49" fontId="19" fillId="0" borderId="0" applyBorder="0"/>
    <xf numFmtId="0" fontId="28" fillId="0" borderId="0"/>
    <xf numFmtId="0" fontId="19" fillId="0" borderId="0"/>
    <xf numFmtId="0" fontId="31" fillId="0" borderId="0"/>
    <xf numFmtId="0" fontId="32" fillId="0" borderId="0"/>
    <xf numFmtId="0" fontId="31" fillId="0" borderId="0"/>
    <xf numFmtId="0" fontId="19" fillId="0" borderId="0"/>
    <xf numFmtId="0" fontId="69" fillId="0" borderId="0"/>
    <xf numFmtId="0" fontId="19" fillId="0" borderId="0"/>
    <xf numFmtId="0" fontId="1" fillId="0" borderId="0" applyFill="0" applyBorder="0" applyAlignment="0"/>
    <xf numFmtId="0" fontId="70" fillId="0" borderId="0"/>
    <xf numFmtId="176" fontId="68" fillId="0" borderId="0" applyFont="0" applyFill="0" applyBorder="0" applyAlignment="0" applyProtection="0"/>
    <xf numFmtId="182" fontId="1" fillId="0" borderId="0">
      <protection locked="0"/>
    </xf>
    <xf numFmtId="38" fontId="10" fillId="0" borderId="0" applyFont="0" applyFill="0" applyBorder="0" applyAlignment="0" applyProtection="0"/>
    <xf numFmtId="190" fontId="1" fillId="0" borderId="0"/>
    <xf numFmtId="40" fontId="15" fillId="0" borderId="0" applyFont="0" applyFill="0" applyBorder="0" applyAlignment="0" applyProtection="0"/>
    <xf numFmtId="3" fontId="10" fillId="0" borderId="0" applyFont="0" applyFill="0" applyBorder="0" applyAlignment="0" applyProtection="0"/>
    <xf numFmtId="0" fontId="71" fillId="0" borderId="0" applyNumberFormat="0" applyAlignment="0">
      <alignment horizontal="left"/>
    </xf>
    <xf numFmtId="0" fontId="6" fillId="0" borderId="0" applyFont="0" applyFill="0" applyBorder="0" applyAlignment="0" applyProtection="0"/>
    <xf numFmtId="182" fontId="1" fillId="0" borderId="0">
      <protection locked="0"/>
    </xf>
    <xf numFmtId="183" fontId="10" fillId="0" borderId="0" applyFont="0" applyFill="0" applyBorder="0" applyAlignment="0" applyProtection="0"/>
    <xf numFmtId="0" fontId="3" fillId="0" borderId="2" applyFill="0" applyBorder="0" applyAlignment="0"/>
    <xf numFmtId="184" fontId="15" fillId="0" borderId="0" applyFont="0" applyFill="0" applyBorder="0" applyAlignment="0" applyProtection="0"/>
    <xf numFmtId="191" fontId="5" fillId="0" borderId="0" applyFont="0" applyFill="0" applyBorder="0" applyAlignment="0" applyProtection="0"/>
    <xf numFmtId="0" fontId="1" fillId="0" borderId="0"/>
    <xf numFmtId="0" fontId="10" fillId="0" borderId="0" applyFont="0" applyFill="0" applyBorder="0" applyAlignment="0" applyProtection="0"/>
    <xf numFmtId="192" fontId="1" fillId="0" borderId="0"/>
    <xf numFmtId="0" fontId="72" fillId="0" borderId="0" applyNumberFormat="0" applyAlignment="0">
      <alignment horizontal="left"/>
    </xf>
    <xf numFmtId="193" fontId="1" fillId="0" borderId="0" applyFont="0" applyFill="0" applyBorder="0" applyAlignment="0" applyProtection="0"/>
    <xf numFmtId="0" fontId="18" fillId="0" borderId="0">
      <protection locked="0"/>
    </xf>
    <xf numFmtId="0" fontId="18" fillId="0" borderId="0">
      <protection locked="0"/>
    </xf>
    <xf numFmtId="0" fontId="73" fillId="0" borderId="0">
      <protection locked="0"/>
    </xf>
    <xf numFmtId="0" fontId="18" fillId="0" borderId="0">
      <protection locked="0"/>
    </xf>
    <xf numFmtId="0" fontId="18" fillId="0" borderId="0">
      <protection locked="0"/>
    </xf>
    <xf numFmtId="0" fontId="18" fillId="0" borderId="0">
      <protection locked="0"/>
    </xf>
    <xf numFmtId="0" fontId="73" fillId="0" borderId="0">
      <protection locked="0"/>
    </xf>
    <xf numFmtId="2" fontId="10" fillId="0" borderId="0" applyFont="0" applyFill="0" applyBorder="0" applyAlignment="0" applyProtection="0"/>
    <xf numFmtId="0" fontId="37" fillId="0" borderId="0" applyNumberFormat="0" applyFill="0" applyBorder="0" applyAlignment="0" applyProtection="0">
      <alignment vertical="top"/>
      <protection locked="0"/>
    </xf>
    <xf numFmtId="194" fontId="3" fillId="0" borderId="0"/>
    <xf numFmtId="38" fontId="74" fillId="2" borderId="0" applyNumberFormat="0" applyBorder="0" applyAlignment="0" applyProtection="0"/>
    <xf numFmtId="0" fontId="75" fillId="0" borderId="0">
      <alignment horizontal="left"/>
    </xf>
    <xf numFmtId="0" fontId="53" fillId="0" borderId="5" applyNumberFormat="0" applyAlignment="0" applyProtection="0">
      <alignment horizontal="left" vertical="center"/>
    </xf>
    <xf numFmtId="0" fontId="53" fillId="0" borderId="6">
      <alignment horizontal="left" vertical="center"/>
    </xf>
    <xf numFmtId="0" fontId="76" fillId="0" borderId="0" applyNumberFormat="0" applyFill="0" applyBorder="0" applyAlignment="0" applyProtection="0"/>
    <xf numFmtId="0" fontId="53" fillId="0" borderId="0" applyNumberFormat="0" applyFill="0" applyBorder="0" applyAlignment="0" applyProtection="0"/>
    <xf numFmtId="195" fontId="77" fillId="0" borderId="0">
      <protection locked="0"/>
    </xf>
    <xf numFmtId="195" fontId="77" fillId="0" borderId="0">
      <protection locked="0"/>
    </xf>
    <xf numFmtId="0" fontId="38" fillId="0" borderId="0" applyNumberFormat="0" applyFill="0" applyBorder="0" applyAlignment="0" applyProtection="0">
      <alignment vertical="top"/>
      <protection locked="0"/>
    </xf>
    <xf numFmtId="10" fontId="74" fillId="2" borderId="2" applyNumberFormat="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78" fillId="0" borderId="7"/>
    <xf numFmtId="0" fontId="10" fillId="0" borderId="0" applyFont="0" applyFill="0" applyBorder="0" applyAlignment="0" applyProtection="0"/>
    <xf numFmtId="0" fontId="10" fillId="0" borderId="0" applyFont="0" applyFill="0" applyBorder="0" applyAlignment="0" applyProtection="0"/>
    <xf numFmtId="176" fontId="68" fillId="0" borderId="0" applyFont="0" applyFill="0" applyBorder="0" applyAlignment="0" applyProtection="0"/>
    <xf numFmtId="37" fontId="79" fillId="0" borderId="0"/>
    <xf numFmtId="196" fontId="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3" fillId="0" borderId="0"/>
    <xf numFmtId="0" fontId="15" fillId="0" borderId="0"/>
    <xf numFmtId="0" fontId="10" fillId="0" borderId="0" applyFont="0" applyFill="0" applyBorder="0" applyAlignment="0" applyProtection="0"/>
    <xf numFmtId="0" fontId="10" fillId="0" borderId="0" applyFont="0" applyFill="0" applyBorder="0" applyAlignment="0" applyProtection="0"/>
    <xf numFmtId="182" fontId="1" fillId="0" borderId="0">
      <protection locked="0"/>
    </xf>
    <xf numFmtId="10" fontId="10" fillId="0" borderId="0" applyFont="0" applyFill="0" applyBorder="0" applyAlignment="0" applyProtection="0"/>
    <xf numFmtId="0" fontId="1" fillId="0" borderId="0">
      <protection locked="0"/>
    </xf>
    <xf numFmtId="30" fontId="81" fillId="0" borderId="0" applyNumberFormat="0" applyFill="0" applyBorder="0" applyAlignment="0" applyProtection="0">
      <alignment horizontal="left"/>
    </xf>
    <xf numFmtId="0" fontId="78" fillId="0" borderId="0"/>
    <xf numFmtId="40" fontId="82" fillId="0" borderId="0" applyBorder="0">
      <alignment horizontal="right"/>
    </xf>
    <xf numFmtId="0" fontId="83" fillId="0" borderId="0" applyFill="0" applyBorder="0" applyProtection="0">
      <alignment horizontal="centerContinuous" vertical="center"/>
    </xf>
    <xf numFmtId="0" fontId="63" fillId="2" borderId="0" applyFill="0" applyBorder="0" applyProtection="0">
      <alignment horizontal="center" vertical="center"/>
    </xf>
    <xf numFmtId="0" fontId="10" fillId="0" borderId="8" applyNumberFormat="0" applyFont="0" applyFill="0" applyAlignment="0" applyProtection="0"/>
    <xf numFmtId="0" fontId="84" fillId="0" borderId="9">
      <alignment horizontal="left"/>
    </xf>
    <xf numFmtId="0" fontId="10" fillId="0" borderId="0" applyFont="0" applyFill="0" applyBorder="0" applyAlignment="0" applyProtection="0"/>
    <xf numFmtId="38" fontId="63" fillId="0" borderId="0"/>
    <xf numFmtId="197" fontId="3" fillId="0" borderId="0">
      <protection locked="0"/>
    </xf>
    <xf numFmtId="0" fontId="85" fillId="0" borderId="0">
      <protection locked="0"/>
    </xf>
    <xf numFmtId="0" fontId="85" fillId="0" borderId="0">
      <protection locked="0"/>
    </xf>
    <xf numFmtId="0" fontId="13" fillId="0" borderId="0" applyNumberFormat="0" applyFont="0" applyAlignment="0">
      <alignment horizontal="center" vertical="center"/>
    </xf>
    <xf numFmtId="198" fontId="56" fillId="0" borderId="0"/>
    <xf numFmtId="198" fontId="56" fillId="0" borderId="0"/>
    <xf numFmtId="198" fontId="56" fillId="0" borderId="0"/>
    <xf numFmtId="198" fontId="56" fillId="0" borderId="0"/>
    <xf numFmtId="198" fontId="56" fillId="0" borderId="0"/>
    <xf numFmtId="198" fontId="56" fillId="0" borderId="0"/>
    <xf numFmtId="198" fontId="56" fillId="0" borderId="0"/>
    <xf numFmtId="198" fontId="56" fillId="0" borderId="0"/>
    <xf numFmtId="198" fontId="56" fillId="0" borderId="0"/>
    <xf numFmtId="198" fontId="56" fillId="0" borderId="0"/>
    <xf numFmtId="198" fontId="56" fillId="0" borderId="0"/>
    <xf numFmtId="188" fontId="1" fillId="0" borderId="0" applyNumberFormat="0" applyFill="0" applyBorder="0" applyAlignment="0">
      <alignment horizontal="left"/>
    </xf>
    <xf numFmtId="199" fontId="3" fillId="0" borderId="4">
      <alignment horizontal="right" vertical="center"/>
    </xf>
    <xf numFmtId="38" fontId="56" fillId="0" borderId="0"/>
    <xf numFmtId="0" fontId="18" fillId="0" borderId="0">
      <protection locked="0"/>
    </xf>
    <xf numFmtId="0" fontId="55" fillId="0" borderId="0">
      <alignment vertical="center"/>
    </xf>
    <xf numFmtId="0" fontId="86" fillId="0" borderId="10">
      <alignment vertical="center"/>
    </xf>
    <xf numFmtId="0" fontId="54" fillId="0" borderId="4">
      <alignment horizontal="center" vertical="center"/>
    </xf>
    <xf numFmtId="0" fontId="18" fillId="0" borderId="0">
      <protection locked="0"/>
    </xf>
    <xf numFmtId="0" fontId="87" fillId="0" borderId="0" applyNumberFormat="0" applyFill="0" applyBorder="0" applyAlignment="0" applyProtection="0">
      <alignment vertical="top"/>
      <protection locked="0"/>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0" fillId="0" borderId="0">
      <protection locked="0"/>
    </xf>
    <xf numFmtId="9" fontId="56" fillId="2" borderId="0" applyFill="0" applyBorder="0" applyProtection="0">
      <alignment horizontal="right"/>
    </xf>
    <xf numFmtId="10" fontId="56" fillId="0" borderId="0" applyFill="0" applyBorder="0" applyProtection="0">
      <alignment horizontal="right"/>
    </xf>
    <xf numFmtId="9" fontId="1"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xf numFmtId="0" fontId="54" fillId="0" borderId="4">
      <alignment horizontal="center" vertical="center"/>
    </xf>
    <xf numFmtId="0" fontId="60" fillId="0" borderId="0">
      <alignment vertical="center"/>
    </xf>
    <xf numFmtId="200" fontId="88" fillId="0" borderId="0">
      <alignment vertical="center"/>
    </xf>
    <xf numFmtId="41" fontId="57" fillId="0" borderId="0" applyFont="0" applyFill="0" applyBorder="0" applyAlignment="0" applyProtection="0">
      <alignment vertical="center"/>
    </xf>
    <xf numFmtId="41" fontId="12" fillId="0" borderId="0" applyFont="0" applyFill="0" applyBorder="0" applyAlignment="0" applyProtection="0">
      <alignment vertical="center"/>
    </xf>
    <xf numFmtId="41" fontId="92" fillId="0" borderId="0" applyFont="0" applyFill="0" applyBorder="0" applyAlignment="0" applyProtection="0">
      <alignment vertical="center"/>
    </xf>
    <xf numFmtId="38" fontId="3" fillId="0" borderId="0"/>
    <xf numFmtId="0" fontId="1" fillId="0" borderId="0" applyFont="0" applyFill="0" applyBorder="0" applyAlignment="0" applyProtection="0"/>
    <xf numFmtId="0" fontId="89" fillId="0" borderId="11"/>
    <xf numFmtId="4" fontId="18" fillId="0" borderId="0">
      <protection locked="0"/>
    </xf>
    <xf numFmtId="3" fontId="90" fillId="0" borderId="0" applyFont="0" applyFill="0" applyBorder="0" applyAlignment="0" applyProtection="0"/>
    <xf numFmtId="0" fontId="3" fillId="0" borderId="0">
      <alignment vertical="center"/>
    </xf>
    <xf numFmtId="0" fontId="91" fillId="0" borderId="0">
      <alignment horizontal="centerContinuous" vertical="center"/>
    </xf>
    <xf numFmtId="0" fontId="3" fillId="0" borderId="2">
      <alignment horizontal="distributed" vertical="center"/>
    </xf>
    <xf numFmtId="0" fontId="3" fillId="0" borderId="12">
      <alignment horizontal="distributed" vertical="top"/>
    </xf>
    <xf numFmtId="0" fontId="3" fillId="0" borderId="13">
      <alignment horizontal="distributed"/>
    </xf>
    <xf numFmtId="201" fontId="77" fillId="0" borderId="0">
      <alignment vertical="center"/>
    </xf>
    <xf numFmtId="0" fontId="3" fillId="0" borderId="0"/>
    <xf numFmtId="0" fontId="54" fillId="0" borderId="4" applyFill="0" applyProtection="0">
      <alignment horizontal="center" vertical="center"/>
    </xf>
    <xf numFmtId="0" fontId="3" fillId="0" borderId="0" applyFont="0" applyFill="0" applyBorder="0" applyAlignment="0" applyProtection="0"/>
    <xf numFmtId="200" fontId="4" fillId="0" borderId="0" applyFont="0" applyFill="0" applyBorder="0" applyAlignment="0" applyProtection="0">
      <alignment vertical="center"/>
    </xf>
    <xf numFmtId="202" fontId="56" fillId="0" borderId="0" applyFont="0" applyFill="0" applyBorder="0" applyAlignment="0" applyProtection="0"/>
    <xf numFmtId="38" fontId="3" fillId="2" borderId="0" applyFill="0" applyBorder="0" applyProtection="0">
      <alignment horizontal="right"/>
    </xf>
    <xf numFmtId="203" fontId="6" fillId="0" borderId="0" applyFont="0" applyFill="0" applyBorder="0" applyAlignment="0" applyProtection="0">
      <alignment textRotation="255"/>
    </xf>
    <xf numFmtId="204" fontId="6" fillId="0" borderId="0" applyFont="0" applyFill="0" applyBorder="0" applyAlignment="0" applyProtection="0">
      <alignment textRotation="255"/>
    </xf>
    <xf numFmtId="205" fontId="6" fillId="0" borderId="0" applyFont="0" applyFill="0" applyBorder="0" applyAlignment="0" applyProtection="0">
      <alignment textRotation="255"/>
    </xf>
    <xf numFmtId="206" fontId="6" fillId="0" borderId="0" applyFont="0" applyFill="0" applyBorder="0" applyAlignment="0" applyProtection="0">
      <alignment textRotation="255"/>
    </xf>
    <xf numFmtId="0" fontId="3"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0" fontId="6" fillId="0" borderId="0" applyFont="0" applyFill="0" applyBorder="0" applyAlignment="0" applyProtection="0"/>
    <xf numFmtId="207" fontId="3" fillId="0" borderId="0">
      <protection locked="0"/>
    </xf>
    <xf numFmtId="0" fontId="62" fillId="0" borderId="13">
      <alignment horizontal="distributed"/>
    </xf>
    <xf numFmtId="0" fontId="62" fillId="0" borderId="14">
      <alignment horizontal="distributed" vertical="center"/>
    </xf>
    <xf numFmtId="0" fontId="62" fillId="0" borderId="15">
      <alignment horizontal="distributed" vertical="top"/>
    </xf>
    <xf numFmtId="0" fontId="92" fillId="0" borderId="0">
      <alignment vertical="center"/>
    </xf>
    <xf numFmtId="38" fontId="62"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 fillId="0" borderId="0"/>
    <xf numFmtId="0" fontId="3" fillId="0" borderId="0"/>
    <xf numFmtId="0" fontId="5" fillId="0" borderId="0"/>
    <xf numFmtId="0" fontId="3" fillId="0" borderId="0"/>
    <xf numFmtId="0" fontId="4" fillId="0" borderId="0"/>
    <xf numFmtId="0" fontId="5" fillId="0" borderId="0"/>
    <xf numFmtId="0" fontId="6" fillId="0" borderId="0"/>
    <xf numFmtId="0" fontId="6" fillId="0" borderId="4">
      <alignment horizontal="center" vertical="center" wrapText="1"/>
    </xf>
    <xf numFmtId="0" fontId="18" fillId="0" borderId="8">
      <protection locked="0"/>
    </xf>
    <xf numFmtId="0" fontId="3" fillId="0" borderId="0">
      <protection locked="0"/>
    </xf>
    <xf numFmtId="208" fontId="3" fillId="0" borderId="0">
      <protection locked="0"/>
    </xf>
    <xf numFmtId="0" fontId="92" fillId="0" borderId="0">
      <alignment vertical="center"/>
    </xf>
    <xf numFmtId="212" fontId="12" fillId="0" borderId="0" applyFont="0" applyFill="0" applyBorder="0" applyAlignment="0" applyProtection="0">
      <alignment vertical="center"/>
    </xf>
    <xf numFmtId="212" fontId="12" fillId="0" borderId="0" applyFont="0" applyFill="0" applyBorder="0" applyAlignment="0" applyProtection="0">
      <alignment vertical="center"/>
    </xf>
  </cellStyleXfs>
  <cellXfs count="621">
    <xf numFmtId="0" fontId="0" fillId="0" borderId="0" xfId="0"/>
    <xf numFmtId="0" fontId="7" fillId="0" borderId="0" xfId="0" applyFont="1" applyAlignment="1"/>
    <xf numFmtId="0" fontId="11" fillId="0" borderId="4" xfId="0" applyFont="1" applyBorder="1" applyAlignment="1">
      <alignment horizontal="right" vertical="center" shrinkToFit="1"/>
    </xf>
    <xf numFmtId="0" fontId="48" fillId="0" borderId="0" xfId="2687" applyFont="1">
      <alignment vertical="center"/>
    </xf>
    <xf numFmtId="0" fontId="8" fillId="0" borderId="0" xfId="0" applyFont="1" applyAlignment="1"/>
    <xf numFmtId="0" fontId="49" fillId="0" borderId="0" xfId="2687" applyFont="1">
      <alignment vertical="center"/>
    </xf>
    <xf numFmtId="0" fontId="4" fillId="0" borderId="0" xfId="0" applyFont="1" applyAlignment="1">
      <alignment horizontal="center" vertical="center"/>
    </xf>
    <xf numFmtId="0" fontId="8" fillId="0" borderId="0" xfId="0" applyFont="1" applyAlignment="1">
      <alignment horizontal="right"/>
    </xf>
    <xf numFmtId="0" fontId="8" fillId="0" borderId="0" xfId="0" applyFont="1" applyAlignment="1">
      <alignment horizontal="center"/>
    </xf>
    <xf numFmtId="0" fontId="8" fillId="3" borderId="0" xfId="0" applyFont="1" applyFill="1" applyAlignment="1">
      <alignment vertical="center"/>
    </xf>
    <xf numFmtId="0" fontId="12" fillId="0" borderId="0" xfId="2687" applyFont="1">
      <alignment vertical="center"/>
    </xf>
    <xf numFmtId="0" fontId="50" fillId="0" borderId="0" xfId="2687" applyFont="1">
      <alignment vertical="center"/>
    </xf>
    <xf numFmtId="0" fontId="46" fillId="0" borderId="0" xfId="2687" applyFont="1">
      <alignment vertical="center"/>
    </xf>
    <xf numFmtId="0" fontId="51" fillId="0" borderId="0" xfId="2687" applyFont="1">
      <alignment vertical="center"/>
    </xf>
    <xf numFmtId="0" fontId="47" fillId="0" borderId="0" xfId="2687" applyFont="1">
      <alignment vertical="center"/>
    </xf>
    <xf numFmtId="0" fontId="44" fillId="0" borderId="0" xfId="2687" applyFont="1" applyAlignment="1">
      <alignment horizontal="right" vertical="center"/>
    </xf>
    <xf numFmtId="0" fontId="44" fillId="0" borderId="0" xfId="2687" applyFont="1">
      <alignment vertical="center"/>
    </xf>
    <xf numFmtId="41" fontId="11" fillId="0" borderId="4" xfId="2656" applyFont="1" applyBorder="1" applyAlignment="1">
      <alignment vertical="center"/>
    </xf>
    <xf numFmtId="41" fontId="11" fillId="0" borderId="20" xfId="2656" applyFont="1" applyBorder="1" applyAlignment="1">
      <alignment vertical="center"/>
    </xf>
    <xf numFmtId="41" fontId="11" fillId="0" borderId="4" xfId="2656" applyFont="1" applyFill="1" applyBorder="1" applyAlignment="1">
      <alignment vertical="center"/>
    </xf>
    <xf numFmtId="178" fontId="44" fillId="0" borderId="0" xfId="2687" applyNumberFormat="1" applyFont="1">
      <alignment vertical="center"/>
    </xf>
    <xf numFmtId="0" fontId="4" fillId="0" borderId="0" xfId="2701" applyFont="1" applyAlignment="1">
      <alignment horizontal="center" vertical="center"/>
    </xf>
    <xf numFmtId="41" fontId="41" fillId="0" borderId="4" xfId="2655" applyFont="1" applyBorder="1" applyAlignment="1">
      <alignment horizontal="centerContinuous" vertical="center"/>
    </xf>
    <xf numFmtId="41" fontId="41" fillId="0" borderId="4" xfId="2655" applyFont="1" applyBorder="1" applyAlignment="1">
      <alignment horizontal="center" vertical="center"/>
    </xf>
    <xf numFmtId="0" fontId="7" fillId="0" borderId="0" xfId="2701" applyFont="1" applyAlignment="1">
      <alignment horizontal="center" vertical="center"/>
    </xf>
    <xf numFmtId="0" fontId="7" fillId="3" borderId="0" xfId="2701" applyFont="1" applyFill="1" applyAlignment="1">
      <alignment horizontal="left" vertical="center"/>
    </xf>
    <xf numFmtId="0" fontId="11" fillId="3" borderId="4" xfId="2698" applyFont="1" applyFill="1" applyBorder="1" applyAlignment="1">
      <alignment vertical="center"/>
    </xf>
    <xf numFmtId="0" fontId="11" fillId="3" borderId="4" xfId="2698" applyFont="1" applyFill="1" applyBorder="1" applyAlignment="1">
      <alignment horizontal="center" vertical="center"/>
    </xf>
    <xf numFmtId="0" fontId="11" fillId="3" borderId="4" xfId="2698" applyFont="1" applyFill="1" applyBorder="1" applyAlignment="1">
      <alignment horizontal="right" vertical="center"/>
    </xf>
    <xf numFmtId="178" fontId="11" fillId="3" borderId="4" xfId="2655" applyNumberFormat="1" applyFont="1" applyFill="1" applyBorder="1" applyAlignment="1">
      <alignment vertical="center" shrinkToFit="1"/>
    </xf>
    <xf numFmtId="178" fontId="11" fillId="3" borderId="4" xfId="2655" applyNumberFormat="1" applyFont="1" applyFill="1" applyBorder="1" applyAlignment="1">
      <alignment vertical="center"/>
    </xf>
    <xf numFmtId="0" fontId="11" fillId="0" borderId="4" xfId="2698" applyFont="1" applyFill="1" applyBorder="1" applyAlignment="1">
      <alignment vertical="center"/>
    </xf>
    <xf numFmtId="0" fontId="11" fillId="0" borderId="4" xfId="2698" applyFont="1" applyFill="1" applyBorder="1" applyAlignment="1">
      <alignment horizontal="center" vertical="center"/>
    </xf>
    <xf numFmtId="0" fontId="11" fillId="0" borderId="4" xfId="2698" applyFont="1" applyFill="1" applyBorder="1" applyAlignment="1">
      <alignment horizontal="right" vertical="center"/>
    </xf>
    <xf numFmtId="178" fontId="11" fillId="0" borderId="4" xfId="2655" applyNumberFormat="1" applyFont="1" applyFill="1" applyBorder="1" applyAlignment="1">
      <alignment vertical="center" shrinkToFit="1"/>
    </xf>
    <xf numFmtId="178" fontId="11" fillId="0" borderId="4" xfId="2655" applyNumberFormat="1" applyFont="1" applyFill="1" applyBorder="1" applyAlignment="1">
      <alignment vertical="center"/>
    </xf>
    <xf numFmtId="0" fontId="11" fillId="0" borderId="4" xfId="2699" applyFont="1" applyBorder="1" applyAlignment="1">
      <alignment vertical="center" shrinkToFit="1"/>
    </xf>
    <xf numFmtId="0" fontId="11" fillId="0" borderId="4" xfId="2699" applyFont="1" applyBorder="1" applyAlignment="1">
      <alignment horizontal="center" vertical="center"/>
    </xf>
    <xf numFmtId="178" fontId="11" fillId="0" borderId="4" xfId="2655" applyNumberFormat="1" applyFont="1" applyBorder="1" applyAlignment="1">
      <alignment vertical="center" shrinkToFit="1"/>
    </xf>
    <xf numFmtId="178" fontId="11" fillId="0" borderId="4" xfId="2655" applyNumberFormat="1" applyFont="1" applyBorder="1" applyAlignment="1">
      <alignment vertical="center"/>
    </xf>
    <xf numFmtId="0" fontId="8" fillId="0" borderId="0" xfId="2701" applyFont="1" applyAlignment="1">
      <alignment shrinkToFit="1"/>
    </xf>
    <xf numFmtId="3" fontId="11" fillId="0" borderId="4" xfId="2698" applyNumberFormat="1" applyFont="1" applyBorder="1" applyAlignment="1">
      <alignment vertical="center" shrinkToFit="1"/>
    </xf>
    <xf numFmtId="0" fontId="11" fillId="2" borderId="4" xfId="2695" applyFont="1" applyFill="1" applyBorder="1" applyAlignment="1">
      <alignment horizontal="left" vertical="center"/>
    </xf>
    <xf numFmtId="0" fontId="11" fillId="0" borderId="4" xfId="2695" applyFont="1" applyBorder="1" applyAlignment="1">
      <alignment horizontal="center" vertical="center"/>
    </xf>
    <xf numFmtId="0" fontId="4" fillId="0" borderId="0" xfId="2695" applyFont="1" applyAlignment="1">
      <alignment horizontal="center"/>
    </xf>
    <xf numFmtId="0" fontId="11" fillId="0" borderId="4" xfId="2695" applyFont="1" applyBorder="1" applyAlignment="1">
      <alignment horizontal="left" vertical="center" shrinkToFit="1"/>
    </xf>
    <xf numFmtId="41" fontId="8" fillId="0" borderId="0" xfId="2655" applyNumberFormat="1" applyFont="1" applyAlignment="1"/>
    <xf numFmtId="177" fontId="4" fillId="0" borderId="0" xfId="2695" applyNumberFormat="1" applyFont="1"/>
    <xf numFmtId="0" fontId="4" fillId="0" borderId="0" xfId="2695" applyFont="1"/>
    <xf numFmtId="177" fontId="7" fillId="0" borderId="0" xfId="2695" applyNumberFormat="1" applyFont="1" applyAlignment="1">
      <alignment horizontal="center" vertical="center"/>
    </xf>
    <xf numFmtId="0" fontId="4" fillId="0" borderId="0" xfId="2695" applyFont="1" applyBorder="1"/>
    <xf numFmtId="0" fontId="41" fillId="0" borderId="4" xfId="2695" applyFont="1" applyBorder="1" applyAlignment="1">
      <alignment horizontal="center" vertical="center"/>
    </xf>
    <xf numFmtId="3" fontId="11" fillId="0" borderId="4" xfId="2695" applyNumberFormat="1" applyFont="1" applyBorder="1" applyAlignment="1">
      <alignment horizontal="center" vertical="center"/>
    </xf>
    <xf numFmtId="3" fontId="11" fillId="0" borderId="4" xfId="2695" applyNumberFormat="1" applyFont="1" applyBorder="1" applyAlignment="1">
      <alignment horizontal="left" vertical="center"/>
    </xf>
    <xf numFmtId="0" fontId="8" fillId="0" borderId="0" xfId="2695" applyFont="1" applyAlignment="1">
      <alignment vertical="center"/>
    </xf>
    <xf numFmtId="177" fontId="8" fillId="0" borderId="0" xfId="2695" applyNumberFormat="1" applyFont="1"/>
    <xf numFmtId="0" fontId="8" fillId="0" borderId="0" xfId="2695" applyFont="1" applyBorder="1" applyAlignment="1">
      <alignment horizontal="left"/>
    </xf>
    <xf numFmtId="0" fontId="8" fillId="0" borderId="0" xfId="2695" applyFont="1" applyAlignment="1">
      <alignment horizontal="right"/>
    </xf>
    <xf numFmtId="0" fontId="8" fillId="0" borderId="0" xfId="2695" applyFont="1" applyAlignment="1">
      <alignment horizontal="center"/>
    </xf>
    <xf numFmtId="41" fontId="8" fillId="0" borderId="0" xfId="2655" applyFont="1" applyBorder="1" applyAlignment="1"/>
    <xf numFmtId="41" fontId="8" fillId="0" borderId="0" xfId="2655" applyFont="1" applyAlignment="1">
      <alignment horizontal="center"/>
    </xf>
    <xf numFmtId="0" fontId="8" fillId="0" borderId="0" xfId="2695" applyFont="1" applyBorder="1"/>
    <xf numFmtId="0" fontId="8" fillId="0" borderId="0" xfId="2695" applyFont="1"/>
    <xf numFmtId="0" fontId="8" fillId="0" borderId="0" xfId="2695" applyFont="1" applyAlignment="1">
      <alignment horizontal="left"/>
    </xf>
    <xf numFmtId="41" fontId="8" fillId="0" borderId="0" xfId="2655" applyNumberFormat="1" applyFont="1" applyAlignment="1">
      <alignment horizontal="center"/>
    </xf>
    <xf numFmtId="0" fontId="9" fillId="0" borderId="0" xfId="2695" applyFont="1"/>
    <xf numFmtId="177" fontId="4" fillId="0" borderId="0" xfId="2695" applyNumberFormat="1" applyFont="1" applyAlignment="1">
      <alignment shrinkToFit="1"/>
    </xf>
    <xf numFmtId="0" fontId="9" fillId="3" borderId="0" xfId="2695" applyFont="1" applyFill="1" applyAlignment="1">
      <alignment vertical="center"/>
    </xf>
    <xf numFmtId="177" fontId="8" fillId="3" borderId="0" xfId="2695" applyNumberFormat="1" applyFont="1" applyFill="1" applyAlignment="1">
      <alignment vertical="center" shrinkToFit="1"/>
    </xf>
    <xf numFmtId="0" fontId="8" fillId="3" borderId="0" xfId="2695" applyFont="1" applyFill="1" applyAlignment="1">
      <alignment horizontal="center" vertical="center"/>
    </xf>
    <xf numFmtId="0" fontId="8" fillId="3" borderId="0" xfId="2695" applyFont="1" applyFill="1" applyAlignment="1">
      <alignment vertical="center"/>
    </xf>
    <xf numFmtId="177" fontId="8" fillId="0" borderId="0" xfId="2695" applyNumberFormat="1" applyFont="1" applyAlignment="1">
      <alignment vertical="center" shrinkToFit="1"/>
    </xf>
    <xf numFmtId="0" fontId="11" fillId="0" borderId="4" xfId="2695" applyFont="1" applyBorder="1" applyAlignment="1">
      <alignment horizontal="right" vertical="center"/>
    </xf>
    <xf numFmtId="3" fontId="11" fillId="0" borderId="4" xfId="2695" applyNumberFormat="1" applyFont="1" applyBorder="1" applyAlignment="1">
      <alignment horizontal="center" vertical="center" wrapText="1"/>
    </xf>
    <xf numFmtId="0" fontId="8" fillId="0" borderId="0" xfId="2695" applyFont="1" applyAlignment="1">
      <alignment horizontal="center" vertical="center"/>
    </xf>
    <xf numFmtId="0" fontId="9" fillId="0" borderId="0" xfId="2695" applyFont="1" applyAlignment="1">
      <alignment vertical="center"/>
    </xf>
    <xf numFmtId="0" fontId="11" fillId="0" borderId="4" xfId="2700" applyFont="1" applyBorder="1" applyAlignment="1">
      <alignment horizontal="right" vertical="center"/>
    </xf>
    <xf numFmtId="3" fontId="11" fillId="3" borderId="4" xfId="2695" applyNumberFormat="1" applyFont="1" applyFill="1" applyBorder="1" applyAlignment="1">
      <alignment horizontal="center" vertical="center"/>
    </xf>
    <xf numFmtId="3" fontId="11" fillId="3" borderId="4" xfId="2695" applyNumberFormat="1" applyFont="1" applyFill="1" applyBorder="1" applyAlignment="1">
      <alignment horizontal="right" vertical="center"/>
    </xf>
    <xf numFmtId="0" fontId="11" fillId="0" borderId="0" xfId="2695" applyFont="1" applyAlignment="1">
      <alignment vertical="center"/>
    </xf>
    <xf numFmtId="3" fontId="11" fillId="3" borderId="4" xfId="2695" applyNumberFormat="1" applyFont="1" applyFill="1" applyBorder="1" applyAlignment="1">
      <alignment horizontal="center" vertical="center" wrapText="1"/>
    </xf>
    <xf numFmtId="0" fontId="11" fillId="3" borderId="4" xfId="2695" applyFont="1" applyFill="1" applyBorder="1" applyAlignment="1">
      <alignment horizontal="left" vertical="center" shrinkToFit="1"/>
    </xf>
    <xf numFmtId="0" fontId="11" fillId="2" borderId="4" xfId="2695" applyFont="1" applyFill="1" applyBorder="1" applyAlignment="1">
      <alignment horizontal="left" vertical="center" shrinkToFit="1"/>
    </xf>
    <xf numFmtId="0" fontId="11" fillId="0" borderId="0" xfId="2695" applyFont="1" applyAlignment="1">
      <alignment horizontal="center" vertical="center"/>
    </xf>
    <xf numFmtId="3" fontId="11" fillId="0" borderId="4" xfId="2695" applyNumberFormat="1" applyFont="1" applyBorder="1" applyAlignment="1">
      <alignment horizontal="center" vertical="center" shrinkToFit="1"/>
    </xf>
    <xf numFmtId="3" fontId="11" fillId="0" borderId="4" xfId="2698" applyNumberFormat="1" applyFont="1" applyFill="1" applyBorder="1" applyAlignment="1">
      <alignment vertical="center" shrinkToFit="1"/>
    </xf>
    <xf numFmtId="0" fontId="11" fillId="0" borderId="4" xfId="2695" applyFont="1" applyBorder="1" applyAlignment="1">
      <alignment horizontal="left" vertical="center" wrapText="1"/>
    </xf>
    <xf numFmtId="177" fontId="8" fillId="0" borderId="0" xfId="2695" applyNumberFormat="1" applyFont="1" applyAlignment="1">
      <alignment shrinkToFit="1"/>
    </xf>
    <xf numFmtId="3" fontId="4" fillId="0" borderId="0" xfId="2698" applyNumberFormat="1" applyFont="1" applyAlignment="1">
      <alignment vertical="center"/>
    </xf>
    <xf numFmtId="3" fontId="4" fillId="0" borderId="0" xfId="2698" applyNumberFormat="1" applyFont="1" applyAlignment="1">
      <alignment horizontal="center" vertical="center"/>
    </xf>
    <xf numFmtId="0" fontId="4" fillId="0" borderId="0" xfId="2698" applyFont="1"/>
    <xf numFmtId="0" fontId="4" fillId="0" borderId="0" xfId="2698" applyFont="1" applyAlignment="1">
      <alignment vertical="center"/>
    </xf>
    <xf numFmtId="0" fontId="4" fillId="0" borderId="0" xfId="2698" applyFont="1" applyBorder="1" applyAlignment="1">
      <alignment vertical="center"/>
    </xf>
    <xf numFmtId="3" fontId="8" fillId="0" borderId="0" xfId="2698" applyNumberFormat="1" applyFont="1" applyAlignment="1">
      <alignment vertical="center"/>
    </xf>
    <xf numFmtId="0" fontId="8" fillId="0" borderId="0" xfId="2698" applyFont="1"/>
    <xf numFmtId="0" fontId="8" fillId="0" borderId="0" xfId="2701" applyFont="1" applyAlignment="1">
      <alignment vertical="center"/>
    </xf>
    <xf numFmtId="3" fontId="8" fillId="0" borderId="0" xfId="2698" applyNumberFormat="1" applyFont="1" applyFill="1" applyAlignment="1">
      <alignment vertical="center"/>
    </xf>
    <xf numFmtId="0" fontId="8" fillId="0" borderId="0" xfId="2698" applyFont="1" applyFill="1"/>
    <xf numFmtId="0" fontId="8" fillId="0" borderId="0" xfId="2701" applyFont="1" applyFill="1" applyAlignment="1">
      <alignment vertical="center"/>
    </xf>
    <xf numFmtId="3" fontId="8" fillId="0" borderId="0" xfId="2698" applyNumberFormat="1" applyFont="1" applyBorder="1" applyAlignment="1">
      <alignment vertical="center"/>
    </xf>
    <xf numFmtId="3" fontId="8" fillId="0" borderId="0" xfId="2698" applyNumberFormat="1" applyFont="1" applyBorder="1" applyAlignment="1">
      <alignment horizontal="center" vertical="center"/>
    </xf>
    <xf numFmtId="3" fontId="8" fillId="0" borderId="0" xfId="2698" applyNumberFormat="1" applyFont="1" applyAlignment="1">
      <alignment horizontal="center" vertical="center"/>
    </xf>
    <xf numFmtId="0" fontId="8" fillId="0" borderId="0" xfId="2698" applyFont="1" applyBorder="1" applyAlignment="1">
      <alignment vertical="center"/>
    </xf>
    <xf numFmtId="3" fontId="4" fillId="0" borderId="0" xfId="2698" applyNumberFormat="1" applyFont="1" applyBorder="1" applyAlignment="1">
      <alignment vertical="center"/>
    </xf>
    <xf numFmtId="3" fontId="4" fillId="0" borderId="0" xfId="2698" applyNumberFormat="1" applyFont="1" applyBorder="1" applyAlignment="1">
      <alignment horizontal="center" vertical="center"/>
    </xf>
    <xf numFmtId="0" fontId="52" fillId="0" borderId="0" xfId="2687" applyFont="1">
      <alignment vertical="center"/>
    </xf>
    <xf numFmtId="178" fontId="43" fillId="0" borderId="23" xfId="2687" applyNumberFormat="1" applyFont="1" applyBorder="1" applyAlignment="1">
      <alignment horizontal="right" vertical="center"/>
    </xf>
    <xf numFmtId="0" fontId="43" fillId="0" borderId="4" xfId="2687" applyFont="1" applyBorder="1">
      <alignment vertical="center"/>
    </xf>
    <xf numFmtId="0" fontId="43" fillId="0" borderId="4" xfId="2687" applyFont="1" applyBorder="1" applyAlignment="1">
      <alignment horizontal="center" vertical="center"/>
    </xf>
    <xf numFmtId="178" fontId="43" fillId="0" borderId="4" xfId="2687" applyNumberFormat="1" applyFont="1" applyBorder="1">
      <alignment vertical="center"/>
    </xf>
    <xf numFmtId="178" fontId="43" fillId="0" borderId="4" xfId="2687" applyNumberFormat="1" applyFont="1" applyBorder="1" applyAlignment="1">
      <alignment vertical="center"/>
    </xf>
    <xf numFmtId="0" fontId="43" fillId="0" borderId="4" xfId="2687" applyFont="1" applyBorder="1" applyAlignment="1">
      <alignment horizontal="right" vertical="center"/>
    </xf>
    <xf numFmtId="178" fontId="43" fillId="0" borderId="4" xfId="2687" applyNumberFormat="1" applyFont="1" applyBorder="1" applyAlignment="1">
      <alignment horizontal="right" vertical="center"/>
    </xf>
    <xf numFmtId="0" fontId="11" fillId="0" borderId="4" xfId="2700" applyFont="1" applyBorder="1" applyAlignment="1">
      <alignment horizontal="left" vertical="center" shrinkToFit="1"/>
    </xf>
    <xf numFmtId="0" fontId="8" fillId="0" borderId="0" xfId="2695" applyFont="1" applyAlignment="1">
      <alignment horizontal="left" shrinkToFit="1"/>
    </xf>
    <xf numFmtId="41" fontId="45" fillId="0" borderId="18" xfId="2655" applyFont="1" applyBorder="1" applyAlignment="1">
      <alignment horizontal="right" vertical="center"/>
    </xf>
    <xf numFmtId="0" fontId="45" fillId="0" borderId="4" xfId="2687" applyFont="1" applyBorder="1" applyAlignment="1">
      <alignment horizontal="left" vertical="center" shrinkToFit="1"/>
    </xf>
    <xf numFmtId="0" fontId="44" fillId="0" borderId="0" xfId="2687" applyFont="1" applyAlignment="1">
      <alignment vertical="center" shrinkToFit="1"/>
    </xf>
    <xf numFmtId="0" fontId="43" fillId="0" borderId="33" xfId="2687" applyFont="1" applyBorder="1" applyAlignment="1">
      <alignment horizontal="left" vertical="center"/>
    </xf>
    <xf numFmtId="177" fontId="4" fillId="0" borderId="0" xfId="2695" applyNumberFormat="1" applyFont="1" applyAlignment="1">
      <alignment horizontal="center" vertical="center" shrinkToFit="1"/>
    </xf>
    <xf numFmtId="41" fontId="43" fillId="0" borderId="16" xfId="2655" applyFont="1" applyBorder="1" applyAlignment="1">
      <alignment horizontal="center" vertical="center"/>
    </xf>
    <xf numFmtId="0" fontId="43" fillId="0" borderId="4" xfId="2695" applyFont="1" applyBorder="1" applyAlignment="1">
      <alignment horizontal="center" vertical="center"/>
    </xf>
    <xf numFmtId="0" fontId="43" fillId="0" borderId="4" xfId="2695" applyFont="1" applyBorder="1" applyAlignment="1">
      <alignment horizontal="center" vertical="center" shrinkToFit="1"/>
    </xf>
    <xf numFmtId="0" fontId="43" fillId="0" borderId="4" xfId="2695" applyFont="1" applyBorder="1" applyAlignment="1">
      <alignment horizontal="center" vertical="center" wrapText="1"/>
    </xf>
    <xf numFmtId="0" fontId="43" fillId="0" borderId="4" xfId="2695" quotePrefix="1" applyFont="1" applyBorder="1" applyAlignment="1">
      <alignment horizontal="center" vertical="center" wrapText="1"/>
    </xf>
    <xf numFmtId="41" fontId="11" fillId="0" borderId="4" xfId="2656" applyFont="1" applyBorder="1" applyAlignment="1">
      <alignment horizontal="center" vertical="center"/>
    </xf>
    <xf numFmtId="3" fontId="42" fillId="0" borderId="4" xfId="2696" applyNumberFormat="1" applyFont="1" applyBorder="1" applyAlignment="1">
      <alignment horizontal="centerContinuous" vertical="center"/>
    </xf>
    <xf numFmtId="3" fontId="42" fillId="0" borderId="21" xfId="2696" applyNumberFormat="1" applyFont="1" applyBorder="1" applyAlignment="1">
      <alignment horizontal="center" vertical="center"/>
    </xf>
    <xf numFmtId="0" fontId="43" fillId="0" borderId="0" xfId="2687" applyFont="1" applyBorder="1">
      <alignment vertical="center"/>
    </xf>
    <xf numFmtId="0" fontId="43" fillId="0" borderId="0" xfId="2687" applyFont="1">
      <alignment vertical="center"/>
    </xf>
    <xf numFmtId="0" fontId="43" fillId="0" borderId="0" xfId="2687" applyFont="1" applyAlignment="1">
      <alignment horizontal="center" vertical="center"/>
    </xf>
    <xf numFmtId="178" fontId="43" fillId="0" borderId="0" xfId="2687" applyNumberFormat="1" applyFont="1">
      <alignment vertical="center"/>
    </xf>
    <xf numFmtId="0" fontId="43" fillId="0" borderId="4" xfId="2698" applyFont="1" applyBorder="1" applyAlignment="1">
      <alignment vertical="center"/>
    </xf>
    <xf numFmtId="0" fontId="43" fillId="0" borderId="0" xfId="2687" applyFont="1" applyAlignment="1">
      <alignment horizontal="right" vertical="center"/>
    </xf>
    <xf numFmtId="3" fontId="59" fillId="0" borderId="0" xfId="2698" applyNumberFormat="1" applyFont="1" applyAlignment="1">
      <alignment vertical="center" wrapText="1"/>
    </xf>
    <xf numFmtId="38" fontId="94" fillId="0" borderId="4" xfId="0" applyNumberFormat="1" applyFont="1" applyBorder="1" applyAlignment="1">
      <alignment horizontal="left" vertical="center" shrinkToFit="1"/>
    </xf>
    <xf numFmtId="0" fontId="41" fillId="0" borderId="4" xfId="2695" applyFont="1" applyBorder="1" applyAlignment="1">
      <alignment horizontal="left" vertical="center" shrinkToFit="1"/>
    </xf>
    <xf numFmtId="3" fontId="11" fillId="0" borderId="4" xfId="2698" applyNumberFormat="1" applyFont="1" applyBorder="1" applyAlignment="1">
      <alignment horizontal="center" vertical="center" shrinkToFit="1"/>
    </xf>
    <xf numFmtId="3" fontId="11" fillId="0" borderId="4" xfId="2697" applyNumberFormat="1" applyFont="1" applyBorder="1" applyAlignment="1">
      <alignment vertical="center" shrinkToFit="1"/>
    </xf>
    <xf numFmtId="3" fontId="11" fillId="0" borderId="4" xfId="2698" applyNumberFormat="1" applyFont="1" applyFill="1" applyBorder="1" applyAlignment="1">
      <alignment horizontal="center" vertical="center" shrinkToFit="1"/>
    </xf>
    <xf numFmtId="0" fontId="11" fillId="0" borderId="4" xfId="2698" applyFont="1" applyBorder="1" applyAlignment="1">
      <alignment horizontal="center" vertical="center" shrinkToFit="1"/>
    </xf>
    <xf numFmtId="178" fontId="43" fillId="0" borderId="23" xfId="2687" applyNumberFormat="1" applyFont="1" applyBorder="1" applyAlignment="1">
      <alignment vertical="center"/>
    </xf>
    <xf numFmtId="0" fontId="39" fillId="0" borderId="0" xfId="2692" applyFont="1">
      <alignment vertical="center"/>
    </xf>
    <xf numFmtId="0" fontId="39" fillId="0" borderId="0" xfId="2692" applyFont="1" applyAlignment="1">
      <alignment horizontal="center" vertical="center"/>
    </xf>
    <xf numFmtId="0" fontId="39" fillId="0" borderId="0" xfId="2692" applyFont="1" applyAlignment="1">
      <alignment vertical="center" wrapText="1"/>
    </xf>
    <xf numFmtId="0" fontId="39" fillId="0" borderId="0" xfId="2692" applyFont="1" applyAlignment="1">
      <alignment horizontal="center" vertical="top"/>
    </xf>
    <xf numFmtId="0" fontId="39" fillId="0" borderId="0" xfId="2692" applyFont="1" applyAlignment="1">
      <alignment vertical="top"/>
    </xf>
    <xf numFmtId="0" fontId="11" fillId="5" borderId="4" xfId="2695" applyFont="1" applyFill="1" applyBorder="1" applyAlignment="1">
      <alignment horizontal="left" vertical="center" shrinkToFit="1"/>
    </xf>
    <xf numFmtId="0" fontId="11" fillId="5" borderId="4" xfId="2700" applyFont="1" applyFill="1" applyBorder="1" applyAlignment="1">
      <alignment horizontal="right" vertical="center"/>
    </xf>
    <xf numFmtId="0" fontId="11" fillId="5" borderId="4" xfId="2656" applyNumberFormat="1" applyFont="1" applyFill="1" applyBorder="1" applyAlignment="1">
      <alignment horizontal="left" vertical="center" shrinkToFit="1"/>
    </xf>
    <xf numFmtId="41" fontId="11" fillId="0" borderId="9" xfId="2687" applyNumberFormat="1" applyFont="1" applyBorder="1">
      <alignment vertical="center"/>
    </xf>
    <xf numFmtId="41" fontId="11" fillId="0" borderId="21" xfId="2687" applyNumberFormat="1" applyFont="1" applyBorder="1">
      <alignment vertical="center"/>
    </xf>
    <xf numFmtId="180" fontId="11" fillId="0" borderId="24" xfId="2687" applyNumberFormat="1" applyFont="1" applyBorder="1" applyAlignment="1">
      <alignment horizontal="left" vertical="center"/>
    </xf>
    <xf numFmtId="10" fontId="11" fillId="0" borderId="24" xfId="2687" applyNumberFormat="1" applyFont="1" applyBorder="1">
      <alignment vertical="center"/>
    </xf>
    <xf numFmtId="0" fontId="11" fillId="0" borderId="24" xfId="2687" applyFont="1" applyBorder="1">
      <alignment vertical="center"/>
    </xf>
    <xf numFmtId="0" fontId="11" fillId="0" borderId="22" xfId="2687" applyFont="1" applyBorder="1">
      <alignment vertical="center"/>
    </xf>
    <xf numFmtId="0" fontId="11" fillId="0" borderId="0" xfId="2687" applyFont="1">
      <alignment vertical="center"/>
    </xf>
    <xf numFmtId="0" fontId="11" fillId="0" borderId="21" xfId="2687" applyFont="1" applyBorder="1">
      <alignment vertical="center"/>
    </xf>
    <xf numFmtId="10" fontId="11" fillId="0" borderId="24" xfId="2687" applyNumberFormat="1" applyFont="1" applyBorder="1" applyAlignment="1">
      <alignment horizontal="left" vertical="center"/>
    </xf>
    <xf numFmtId="9" fontId="11" fillId="0" borderId="24" xfId="2687" applyNumberFormat="1" applyFont="1" applyBorder="1" applyAlignment="1">
      <alignment horizontal="left" vertical="center"/>
    </xf>
    <xf numFmtId="180" fontId="11" fillId="5" borderId="24" xfId="2687" applyNumberFormat="1" applyFont="1" applyFill="1" applyBorder="1" applyAlignment="1">
      <alignment horizontal="left" vertical="center"/>
    </xf>
    <xf numFmtId="10" fontId="11" fillId="5" borderId="24" xfId="2687" applyNumberFormat="1" applyFont="1" applyFill="1" applyBorder="1">
      <alignment vertical="center"/>
    </xf>
    <xf numFmtId="0" fontId="11" fillId="5" borderId="24" xfId="2687" applyFont="1" applyFill="1" applyBorder="1">
      <alignment vertical="center"/>
    </xf>
    <xf numFmtId="0" fontId="11" fillId="5" borderId="22" xfId="2687" applyFont="1" applyFill="1" applyBorder="1">
      <alignment vertical="center"/>
    </xf>
    <xf numFmtId="41" fontId="11" fillId="5" borderId="4" xfId="2656" applyFont="1" applyFill="1" applyBorder="1" applyAlignment="1">
      <alignment vertical="center"/>
    </xf>
    <xf numFmtId="10" fontId="11" fillId="5" borderId="24" xfId="2687" applyNumberFormat="1" applyFont="1" applyFill="1" applyBorder="1" applyAlignment="1">
      <alignment horizontal="left" vertical="center"/>
    </xf>
    <xf numFmtId="41" fontId="11" fillId="5" borderId="20" xfId="2656" applyFont="1" applyFill="1" applyBorder="1" applyAlignment="1">
      <alignment vertical="center"/>
    </xf>
    <xf numFmtId="185" fontId="11" fillId="5" borderId="29" xfId="2659" applyNumberFormat="1" applyFont="1" applyFill="1" applyBorder="1" applyAlignment="1">
      <alignment horizontal="left" vertical="center" wrapText="1"/>
    </xf>
    <xf numFmtId="177" fontId="11" fillId="0" borderId="0" xfId="2695" applyNumberFormat="1" applyFont="1" applyAlignment="1">
      <alignment vertical="center"/>
    </xf>
    <xf numFmtId="3" fontId="11" fillId="0" borderId="4" xfId="2695" applyNumberFormat="1" applyFont="1" applyBorder="1" applyAlignment="1">
      <alignment horizontal="left" vertical="center" shrinkToFit="1"/>
    </xf>
    <xf numFmtId="3" fontId="11" fillId="0" borderId="4" xfId="2695" applyNumberFormat="1" applyFont="1" applyBorder="1" applyAlignment="1">
      <alignment horizontal="right" vertical="center"/>
    </xf>
    <xf numFmtId="41" fontId="11" fillId="0" borderId="4" xfId="2655" applyFont="1" applyBorder="1" applyAlignment="1">
      <alignment horizontal="left" vertical="center"/>
    </xf>
    <xf numFmtId="0" fontId="11" fillId="0" borderId="0" xfId="2695" applyFont="1" applyBorder="1" applyAlignment="1">
      <alignment vertical="center"/>
    </xf>
    <xf numFmtId="41" fontId="11" fillId="5" borderId="4" xfId="2656" applyFont="1" applyFill="1" applyBorder="1" applyAlignment="1">
      <alignment horizontal="center" vertical="center"/>
    </xf>
    <xf numFmtId="0" fontId="8" fillId="0" borderId="0" xfId="0" applyFont="1" applyAlignment="1">
      <alignment horizontal="center" vertical="center"/>
    </xf>
    <xf numFmtId="3" fontId="11" fillId="5" borderId="4" xfId="2699" applyNumberFormat="1" applyFont="1" applyFill="1" applyBorder="1" applyAlignment="1">
      <alignment vertical="center" shrinkToFit="1"/>
    </xf>
    <xf numFmtId="178" fontId="11" fillId="0" borderId="4" xfId="2656" applyNumberFormat="1" applyFont="1" applyBorder="1" applyAlignment="1">
      <alignment vertical="center" shrinkToFit="1"/>
    </xf>
    <xf numFmtId="178" fontId="11" fillId="0" borderId="4" xfId="2656" applyNumberFormat="1" applyFont="1" applyBorder="1" applyAlignment="1">
      <alignment vertical="center"/>
    </xf>
    <xf numFmtId="0" fontId="93" fillId="0" borderId="0" xfId="0" applyFont="1"/>
    <xf numFmtId="41" fontId="11" fillId="5" borderId="9" xfId="2687" applyNumberFormat="1" applyFont="1" applyFill="1" applyBorder="1">
      <alignment vertical="center"/>
    </xf>
    <xf numFmtId="41" fontId="11" fillId="5" borderId="21" xfId="2687" applyNumberFormat="1" applyFont="1" applyFill="1" applyBorder="1">
      <alignment vertical="center"/>
    </xf>
    <xf numFmtId="0" fontId="11" fillId="5" borderId="0" xfId="2687" applyFont="1" applyFill="1">
      <alignment vertical="center"/>
    </xf>
    <xf numFmtId="41" fontId="11" fillId="5" borderId="20" xfId="2656" applyFont="1" applyFill="1" applyBorder="1" applyAlignment="1">
      <alignment vertical="center" shrinkToFit="1"/>
    </xf>
    <xf numFmtId="49" fontId="0" fillId="0" borderId="0" xfId="2687" applyNumberFormat="1" applyFont="1" applyFill="1" applyBorder="1" applyAlignment="1">
      <alignment horizontal="left" vertical="center"/>
    </xf>
    <xf numFmtId="0" fontId="39" fillId="0" borderId="0" xfId="2692" applyFont="1" applyAlignment="1">
      <alignment vertical="center"/>
    </xf>
    <xf numFmtId="0" fontId="39" fillId="6" borderId="44" xfId="2692" applyFont="1" applyFill="1" applyBorder="1" applyAlignment="1">
      <alignment horizontal="center" vertical="center"/>
    </xf>
    <xf numFmtId="0" fontId="39" fillId="6" borderId="45" xfId="2692" applyFont="1" applyFill="1" applyBorder="1" applyAlignment="1">
      <alignment horizontal="center" vertical="center"/>
    </xf>
    <xf numFmtId="0" fontId="39" fillId="0" borderId="12" xfId="2692" applyFont="1" applyBorder="1" applyAlignment="1">
      <alignment horizontal="center" vertical="center"/>
    </xf>
    <xf numFmtId="0" fontId="39" fillId="0" borderId="30" xfId="2692" applyFont="1" applyBorder="1">
      <alignment vertical="center"/>
    </xf>
    <xf numFmtId="0" fontId="39" fillId="0" borderId="2" xfId="2692" applyFont="1" applyBorder="1" applyAlignment="1">
      <alignment horizontal="center" vertical="center"/>
    </xf>
    <xf numFmtId="0" fontId="39" fillId="0" borderId="3" xfId="2692" applyFont="1" applyBorder="1">
      <alignment vertical="center"/>
    </xf>
    <xf numFmtId="0" fontId="39" fillId="0" borderId="1" xfId="2692" applyFont="1" applyBorder="1" applyAlignment="1">
      <alignment horizontal="center" vertical="center"/>
    </xf>
    <xf numFmtId="0" fontId="39" fillId="0" borderId="46" xfId="2692" applyFont="1" applyBorder="1">
      <alignment vertical="center"/>
    </xf>
    <xf numFmtId="0" fontId="96" fillId="0" borderId="0" xfId="2687" applyFont="1">
      <alignment vertical="center"/>
    </xf>
    <xf numFmtId="41" fontId="41" fillId="0" borderId="4" xfId="2655" applyFont="1" applyBorder="1" applyAlignment="1">
      <alignment horizontal="center" vertical="center"/>
    </xf>
    <xf numFmtId="41" fontId="43" fillId="0" borderId="4" xfId="2655" applyFont="1" applyBorder="1" applyAlignment="1">
      <alignment horizontal="center" vertical="center"/>
    </xf>
    <xf numFmtId="0" fontId="11" fillId="4" borderId="17" xfId="2687" applyFont="1" applyFill="1" applyBorder="1" applyAlignment="1">
      <alignment horizontal="center" vertical="center"/>
    </xf>
    <xf numFmtId="0" fontId="11" fillId="4" borderId="19" xfId="2687" applyFont="1" applyFill="1" applyBorder="1" applyAlignment="1">
      <alignment horizontal="center" vertical="center"/>
    </xf>
    <xf numFmtId="0" fontId="11" fillId="0" borderId="0" xfId="2687" applyFont="1" applyAlignment="1">
      <alignment horizontal="center" vertical="center"/>
    </xf>
    <xf numFmtId="41" fontId="42" fillId="0" borderId="0" xfId="2687" applyNumberFormat="1" applyFont="1">
      <alignment vertical="center"/>
    </xf>
    <xf numFmtId="41" fontId="11" fillId="0" borderId="0" xfId="2687" applyNumberFormat="1" applyFont="1">
      <alignment vertical="center"/>
    </xf>
    <xf numFmtId="43" fontId="11" fillId="0" borderId="0" xfId="2687" applyNumberFormat="1" applyFont="1">
      <alignment vertical="center"/>
    </xf>
    <xf numFmtId="0" fontId="98" fillId="0" borderId="0" xfId="2687" applyFont="1" applyAlignment="1">
      <alignment vertical="center"/>
    </xf>
    <xf numFmtId="0" fontId="98" fillId="0" borderId="0" xfId="2687" applyFont="1">
      <alignment vertical="center"/>
    </xf>
    <xf numFmtId="0" fontId="99" fillId="0" borderId="0" xfId="2687" applyFont="1">
      <alignment vertical="center"/>
    </xf>
    <xf numFmtId="0" fontId="39" fillId="0" borderId="0" xfId="2687" applyFont="1">
      <alignment vertical="center"/>
    </xf>
    <xf numFmtId="0" fontId="101" fillId="0" borderId="0" xfId="2687" applyFont="1" applyAlignment="1">
      <alignment vertical="center"/>
    </xf>
    <xf numFmtId="0" fontId="101" fillId="0" borderId="0" xfId="2687" applyFont="1">
      <alignment vertical="center"/>
    </xf>
    <xf numFmtId="0" fontId="100" fillId="0" borderId="0" xfId="2687" applyFont="1" applyAlignment="1">
      <alignment vertical="center"/>
    </xf>
    <xf numFmtId="0" fontId="1" fillId="0" borderId="0" xfId="0" applyFont="1"/>
    <xf numFmtId="0" fontId="39" fillId="0" borderId="0" xfId="2687" applyFont="1" applyAlignment="1">
      <alignment vertical="center" shrinkToFit="1"/>
    </xf>
    <xf numFmtId="0" fontId="104" fillId="0" borderId="0" xfId="2687" applyFont="1" applyAlignment="1">
      <alignment vertical="center" shrinkToFit="1"/>
    </xf>
    <xf numFmtId="0" fontId="43" fillId="0" borderId="0" xfId="2687" applyFont="1" applyAlignment="1">
      <alignment vertical="center" shrinkToFit="1"/>
    </xf>
    <xf numFmtId="0" fontId="43" fillId="0" borderId="25" xfId="2687" applyFont="1" applyBorder="1" applyAlignment="1">
      <alignment vertical="center" shrinkToFit="1"/>
    </xf>
    <xf numFmtId="0" fontId="43" fillId="0" borderId="26" xfId="2687" applyFont="1" applyBorder="1" applyAlignment="1">
      <alignment vertical="center" shrinkToFit="1"/>
    </xf>
    <xf numFmtId="0" fontId="43" fillId="0" borderId="27" xfId="2687" applyFont="1" applyBorder="1" applyAlignment="1">
      <alignment vertical="center" shrinkToFit="1"/>
    </xf>
    <xf numFmtId="0" fontId="43" fillId="0" borderId="28" xfId="2687" applyFont="1" applyBorder="1" applyAlignment="1">
      <alignment vertical="center" shrinkToFit="1"/>
    </xf>
    <xf numFmtId="0" fontId="43" fillId="0" borderId="0" xfId="2687" applyFont="1" applyBorder="1" applyAlignment="1">
      <alignment vertical="center" shrinkToFit="1"/>
    </xf>
    <xf numFmtId="0" fontId="43" fillId="0" borderId="29" xfId="2687" applyFont="1" applyBorder="1" applyAlignment="1">
      <alignment vertical="center" shrinkToFit="1"/>
    </xf>
    <xf numFmtId="0" fontId="105" fillId="0" borderId="0" xfId="2687" applyFont="1" applyBorder="1" applyAlignment="1">
      <alignment vertical="center" shrinkToFit="1"/>
    </xf>
    <xf numFmtId="0" fontId="105" fillId="0" borderId="29" xfId="2687" applyFont="1" applyBorder="1" applyAlignment="1">
      <alignment vertical="center" shrinkToFit="1"/>
    </xf>
    <xf numFmtId="0" fontId="105" fillId="0" borderId="28" xfId="2687" applyFont="1" applyBorder="1" applyAlignment="1">
      <alignment vertical="center" shrinkToFit="1"/>
    </xf>
    <xf numFmtId="0" fontId="106" fillId="0" borderId="0" xfId="2687" applyFont="1" applyBorder="1" applyAlignment="1">
      <alignment vertical="center" shrinkToFit="1"/>
    </xf>
    <xf numFmtId="0" fontId="107" fillId="0" borderId="0" xfId="2687" applyFont="1" applyAlignment="1">
      <alignment vertical="center" shrinkToFit="1"/>
    </xf>
    <xf numFmtId="0" fontId="106" fillId="0" borderId="28" xfId="2687" applyFont="1" applyBorder="1" applyAlignment="1">
      <alignment vertical="center" shrinkToFit="1"/>
    </xf>
    <xf numFmtId="0" fontId="106" fillId="0" borderId="29" xfId="2687" applyFont="1" applyBorder="1" applyAlignment="1">
      <alignment vertical="center" shrinkToFit="1"/>
    </xf>
    <xf numFmtId="0" fontId="108" fillId="0" borderId="0" xfId="2687" applyFont="1" applyAlignment="1">
      <alignment vertical="center" shrinkToFit="1"/>
    </xf>
    <xf numFmtId="0" fontId="43" fillId="0" borderId="20" xfId="2687" applyFont="1" applyBorder="1" applyAlignment="1">
      <alignment horizontal="center" vertical="center"/>
    </xf>
    <xf numFmtId="178" fontId="11" fillId="0" borderId="0" xfId="2687" applyNumberFormat="1" applyFont="1">
      <alignment vertical="center"/>
    </xf>
    <xf numFmtId="41" fontId="43" fillId="0" borderId="4" xfId="2655" applyFont="1" applyBorder="1" applyAlignment="1">
      <alignment horizontal="right" vertical="center"/>
    </xf>
    <xf numFmtId="41" fontId="43" fillId="0" borderId="16" xfId="2655" applyFont="1" applyBorder="1" applyAlignment="1">
      <alignment horizontal="right" vertical="center"/>
    </xf>
    <xf numFmtId="0" fontId="39" fillId="6" borderId="44" xfId="2692" applyFont="1" applyFill="1" applyBorder="1" applyAlignment="1">
      <alignment horizontal="center" vertical="center"/>
    </xf>
    <xf numFmtId="0" fontId="39" fillId="0" borderId="12" xfId="2692" applyFont="1" applyBorder="1" applyAlignment="1">
      <alignment horizontal="center" vertical="center"/>
    </xf>
    <xf numFmtId="180" fontId="11" fillId="0" borderId="24" xfId="2687" applyNumberFormat="1" applyFont="1" applyBorder="1">
      <alignment vertical="center"/>
    </xf>
    <xf numFmtId="0" fontId="39" fillId="6" borderId="44" xfId="2692" applyFont="1" applyFill="1" applyBorder="1" applyAlignment="1">
      <alignment horizontal="center" vertical="center"/>
    </xf>
    <xf numFmtId="0" fontId="39" fillId="0" borderId="1" xfId="2692" applyFont="1" applyBorder="1" applyAlignment="1">
      <alignment horizontal="center" vertical="center"/>
    </xf>
    <xf numFmtId="0" fontId="39" fillId="0" borderId="12" xfId="2692" applyFont="1" applyBorder="1" applyAlignment="1">
      <alignment horizontal="center" vertical="center"/>
    </xf>
    <xf numFmtId="41" fontId="11" fillId="0" borderId="0" xfId="2656" applyFont="1">
      <alignment vertical="center"/>
    </xf>
    <xf numFmtId="41" fontId="11" fillId="5" borderId="0" xfId="2656" applyFont="1" applyFill="1">
      <alignment vertical="center"/>
    </xf>
    <xf numFmtId="41" fontId="11" fillId="5" borderId="37" xfId="2687" applyNumberFormat="1" applyFont="1" applyFill="1" applyBorder="1">
      <alignment vertical="center"/>
    </xf>
    <xf numFmtId="41" fontId="11" fillId="5" borderId="42" xfId="2687" applyNumberFormat="1" applyFont="1" applyFill="1" applyBorder="1">
      <alignment vertical="center"/>
    </xf>
    <xf numFmtId="10" fontId="11" fillId="5" borderId="43" xfId="2687" applyNumberFormat="1" applyFont="1" applyFill="1" applyBorder="1" applyAlignment="1">
      <alignment horizontal="left" vertical="center"/>
    </xf>
    <xf numFmtId="10" fontId="11" fillId="5" borderId="43" xfId="2687" applyNumberFormat="1" applyFont="1" applyFill="1" applyBorder="1">
      <alignment vertical="center"/>
    </xf>
    <xf numFmtId="0" fontId="11" fillId="5" borderId="43" xfId="2687" applyFont="1" applyFill="1" applyBorder="1">
      <alignment vertical="center"/>
    </xf>
    <xf numFmtId="0" fontId="11" fillId="5" borderId="35" xfId="2687" applyFont="1" applyFill="1" applyBorder="1">
      <alignment vertical="center"/>
    </xf>
    <xf numFmtId="41" fontId="42" fillId="5" borderId="16" xfId="2656" applyFont="1" applyFill="1" applyBorder="1" applyAlignment="1">
      <alignment vertical="center"/>
    </xf>
    <xf numFmtId="41" fontId="11" fillId="5" borderId="36" xfId="2656" applyFont="1" applyFill="1" applyBorder="1" applyAlignment="1">
      <alignment vertical="center"/>
    </xf>
    <xf numFmtId="178" fontId="42" fillId="0" borderId="0" xfId="2656" applyNumberFormat="1" applyFont="1">
      <alignment vertical="center"/>
    </xf>
    <xf numFmtId="178" fontId="11" fillId="0" borderId="0" xfId="2656" applyNumberFormat="1" applyFont="1">
      <alignment vertical="center"/>
    </xf>
    <xf numFmtId="0" fontId="113" fillId="0" borderId="28" xfId="2687" applyFont="1" applyBorder="1" applyAlignment="1">
      <alignment vertical="center"/>
    </xf>
    <xf numFmtId="0" fontId="113" fillId="0" borderId="0" xfId="2687" applyFont="1" applyBorder="1" applyAlignment="1">
      <alignment vertical="center" shrinkToFit="1"/>
    </xf>
    <xf numFmtId="0" fontId="112" fillId="0" borderId="0" xfId="2687" applyFont="1" applyBorder="1" applyAlignment="1">
      <alignment vertical="center" shrinkToFit="1"/>
    </xf>
    <xf numFmtId="186" fontId="113" fillId="0" borderId="0" xfId="2687" applyNumberFormat="1" applyFont="1" applyBorder="1" applyAlignment="1">
      <alignment horizontal="left" vertical="center" shrinkToFit="1"/>
    </xf>
    <xf numFmtId="0" fontId="117" fillId="0" borderId="0" xfId="2687" applyFont="1">
      <alignment vertical="center"/>
    </xf>
    <xf numFmtId="0" fontId="114" fillId="0" borderId="0" xfId="2687" applyFont="1">
      <alignment vertical="center"/>
    </xf>
    <xf numFmtId="0" fontId="119" fillId="0" borderId="0" xfId="2687" applyFont="1">
      <alignment vertical="center"/>
    </xf>
    <xf numFmtId="0" fontId="120" fillId="0" borderId="0" xfId="2687" applyFont="1">
      <alignment vertical="center"/>
    </xf>
    <xf numFmtId="0" fontId="39" fillId="0" borderId="13" xfId="2692" applyFont="1" applyBorder="1" applyAlignment="1">
      <alignment horizontal="center" vertical="center"/>
    </xf>
    <xf numFmtId="0" fontId="39" fillId="0" borderId="25" xfId="2692" applyFont="1" applyBorder="1">
      <alignment vertical="center"/>
    </xf>
    <xf numFmtId="0" fontId="43" fillId="0" borderId="4" xfId="2695" applyFont="1" applyBorder="1" applyAlignment="1">
      <alignment horizontal="left" vertical="center"/>
    </xf>
    <xf numFmtId="0" fontId="11" fillId="0" borderId="4" xfId="2656" applyNumberFormat="1" applyFont="1" applyBorder="1" applyAlignment="1">
      <alignment horizontal="left" vertical="center" shrinkToFit="1"/>
    </xf>
    <xf numFmtId="0" fontId="43" fillId="0" borderId="16" xfId="2687" applyFont="1" applyBorder="1" applyAlignment="1">
      <alignment horizontal="center" vertical="center"/>
    </xf>
    <xf numFmtId="0" fontId="43" fillId="0" borderId="36" xfId="2687" applyFont="1" applyBorder="1" applyAlignment="1">
      <alignment horizontal="center" vertical="center"/>
    </xf>
    <xf numFmtId="0" fontId="43" fillId="0" borderId="16" xfId="2687" applyFont="1" applyBorder="1" applyAlignment="1">
      <alignment horizontal="center" vertical="center" shrinkToFit="1"/>
    </xf>
    <xf numFmtId="0" fontId="45" fillId="0" borderId="18" xfId="2687" applyFont="1" applyBorder="1" applyAlignment="1">
      <alignment horizontal="center" vertical="center"/>
    </xf>
    <xf numFmtId="0" fontId="45" fillId="0" borderId="19" xfId="2687" applyFont="1" applyBorder="1" applyAlignment="1">
      <alignment horizontal="center" vertical="center"/>
    </xf>
    <xf numFmtId="0" fontId="45" fillId="0" borderId="16" xfId="2687" applyFont="1" applyBorder="1" applyAlignment="1">
      <alignment horizontal="center" vertical="center"/>
    </xf>
    <xf numFmtId="0" fontId="44" fillId="0" borderId="0" xfId="2687" applyFont="1" applyAlignment="1">
      <alignment horizontal="center" vertical="center"/>
    </xf>
    <xf numFmtId="41" fontId="11" fillId="5" borderId="4" xfId="2656" applyFont="1" applyFill="1" applyBorder="1" applyAlignment="1">
      <alignment vertical="center" shrinkToFit="1"/>
    </xf>
    <xf numFmtId="0" fontId="45" fillId="0" borderId="33" xfId="2687" applyFont="1" applyBorder="1" applyAlignment="1">
      <alignment horizontal="left" vertical="center" shrinkToFit="1"/>
    </xf>
    <xf numFmtId="0" fontId="11" fillId="0" borderId="4" xfId="2700" applyFont="1" applyBorder="1" applyAlignment="1">
      <alignment horizontal="center" vertical="center" shrinkToFit="1"/>
    </xf>
    <xf numFmtId="0" fontId="44" fillId="0" borderId="0" xfId="2687" applyFont="1" applyAlignment="1">
      <alignment horizontal="center" vertical="center"/>
    </xf>
    <xf numFmtId="41" fontId="8" fillId="0" borderId="0" xfId="2695" applyNumberFormat="1" applyFont="1"/>
    <xf numFmtId="41" fontId="4" fillId="0" borderId="0" xfId="2698" applyNumberFormat="1" applyFont="1"/>
    <xf numFmtId="0" fontId="43" fillId="0" borderId="16" xfId="2687" applyFont="1" applyBorder="1" applyAlignment="1">
      <alignment horizontal="center" vertical="center"/>
    </xf>
    <xf numFmtId="41" fontId="8" fillId="0" borderId="0" xfId="2695" applyNumberFormat="1" applyFont="1" applyAlignment="1">
      <alignment horizont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7" borderId="0" xfId="0" applyFont="1" applyFill="1" applyBorder="1" applyAlignment="1">
      <alignment vertical="center"/>
    </xf>
    <xf numFmtId="0" fontId="0" fillId="7" borderId="0" xfId="0" applyFont="1" applyFill="1" applyAlignment="1">
      <alignment vertical="center"/>
    </xf>
    <xf numFmtId="0" fontId="0" fillId="0" borderId="0" xfId="0" applyFont="1" applyFill="1" applyBorder="1" applyAlignment="1">
      <alignment horizontal="left" vertical="center"/>
    </xf>
    <xf numFmtId="0" fontId="0" fillId="7" borderId="0" xfId="0" applyFont="1" applyFill="1" applyBorder="1" applyAlignment="1">
      <alignment horizontal="left" vertical="center"/>
    </xf>
    <xf numFmtId="0" fontId="0" fillId="5" borderId="0" xfId="0" applyFont="1" applyFill="1" applyBorder="1" applyAlignment="1">
      <alignment horizontal="left" vertical="center"/>
    </xf>
    <xf numFmtId="0" fontId="0" fillId="0" borderId="0" xfId="0" applyFont="1" applyBorder="1" applyAlignment="1">
      <alignment horizontal="left" vertical="center" wrapText="1"/>
    </xf>
    <xf numFmtId="0" fontId="0" fillId="5" borderId="0" xfId="0" applyFont="1" applyFill="1" applyBorder="1" applyAlignment="1">
      <alignment horizontal="left" vertical="center" wrapText="1"/>
    </xf>
    <xf numFmtId="0" fontId="0" fillId="7" borderId="0" xfId="0" applyFont="1" applyFill="1" applyBorder="1" applyAlignment="1">
      <alignment horizontal="left" vertical="center" wrapText="1"/>
    </xf>
    <xf numFmtId="0" fontId="11" fillId="0" borderId="0" xfId="2687" applyFont="1" applyAlignment="1">
      <alignment horizontal="left" vertical="center"/>
    </xf>
    <xf numFmtId="0" fontId="11" fillId="4" borderId="18" xfId="2687" applyFont="1" applyFill="1" applyBorder="1" applyAlignment="1">
      <alignment horizontal="center" vertical="center"/>
    </xf>
    <xf numFmtId="0" fontId="45" fillId="0" borderId="51" xfId="2687" applyFont="1" applyBorder="1" applyAlignment="1">
      <alignment horizontal="left" vertical="center"/>
    </xf>
    <xf numFmtId="0" fontId="106" fillId="0" borderId="30" xfId="2687" applyFont="1" applyBorder="1" applyAlignment="1">
      <alignment vertical="center" shrinkToFit="1"/>
    </xf>
    <xf numFmtId="186" fontId="113" fillId="0" borderId="31" xfId="2687" applyNumberFormat="1" applyFont="1" applyBorder="1" applyAlignment="1">
      <alignment horizontal="left" vertical="center" shrinkToFit="1"/>
    </xf>
    <xf numFmtId="0" fontId="106" fillId="0" borderId="31" xfId="2687" applyFont="1" applyBorder="1" applyAlignment="1">
      <alignment vertical="center" shrinkToFit="1"/>
    </xf>
    <xf numFmtId="0" fontId="106" fillId="0" borderId="32" xfId="2687" applyFont="1" applyBorder="1" applyAlignment="1">
      <alignment vertical="center" shrinkToFit="1"/>
    </xf>
    <xf numFmtId="41" fontId="11" fillId="5" borderId="50" xfId="2687" applyNumberFormat="1" applyFont="1" applyFill="1" applyBorder="1">
      <alignment vertical="center"/>
    </xf>
    <xf numFmtId="10" fontId="11" fillId="5" borderId="52" xfId="2687" applyNumberFormat="1" applyFont="1" applyFill="1" applyBorder="1" applyAlignment="1">
      <alignment horizontal="left" vertical="center"/>
    </xf>
    <xf numFmtId="10" fontId="11" fillId="5" borderId="52" xfId="2687" applyNumberFormat="1" applyFont="1" applyFill="1" applyBorder="1">
      <alignment vertical="center"/>
    </xf>
    <xf numFmtId="0" fontId="11" fillId="5" borderId="52" xfId="2687" applyFont="1" applyFill="1" applyBorder="1">
      <alignment vertical="center"/>
    </xf>
    <xf numFmtId="0" fontId="11" fillId="5" borderId="34" xfId="2687" applyFont="1" applyFill="1" applyBorder="1">
      <alignment vertical="center"/>
    </xf>
    <xf numFmtId="41" fontId="11" fillId="5" borderId="33" xfId="2656" applyFont="1" applyFill="1" applyBorder="1" applyAlignment="1">
      <alignment vertical="center"/>
    </xf>
    <xf numFmtId="41" fontId="11" fillId="5" borderId="41" xfId="2656" applyFont="1" applyFill="1" applyBorder="1" applyAlignment="1">
      <alignment vertical="center" shrinkToFit="1"/>
    </xf>
    <xf numFmtId="0" fontId="45" fillId="0" borderId="4" xfId="2687" applyFont="1" applyBorder="1" applyAlignment="1">
      <alignment horizontal="center" vertical="center" shrinkToFit="1"/>
    </xf>
    <xf numFmtId="41" fontId="41" fillId="0" borderId="4" xfId="2655" applyFont="1" applyBorder="1" applyAlignment="1">
      <alignment horizontal="center" vertical="center"/>
    </xf>
    <xf numFmtId="0" fontId="44" fillId="0" borderId="4" xfId="2687" applyFont="1" applyBorder="1" applyAlignment="1">
      <alignment horizontal="center" vertical="center"/>
    </xf>
    <xf numFmtId="0" fontId="44" fillId="0" borderId="4" xfId="2687" applyFont="1" applyBorder="1" applyAlignment="1">
      <alignment horizontal="left" vertical="center" shrinkToFit="1"/>
    </xf>
    <xf numFmtId="178" fontId="11" fillId="0" borderId="4" xfId="2656" applyNumberFormat="1" applyFont="1" applyFill="1" applyBorder="1" applyAlignment="1">
      <alignment vertical="center" shrinkToFit="1"/>
    </xf>
    <xf numFmtId="178" fontId="11" fillId="0" borderId="4" xfId="2656" applyNumberFormat="1" applyFont="1" applyFill="1" applyBorder="1" applyAlignment="1">
      <alignment vertical="center"/>
    </xf>
    <xf numFmtId="3" fontId="11" fillId="0" borderId="4" xfId="2695" applyNumberFormat="1" applyFont="1" applyBorder="1" applyAlignment="1">
      <alignment horizontal="left" vertical="center" wrapText="1" shrinkToFit="1"/>
    </xf>
    <xf numFmtId="0" fontId="95" fillId="0" borderId="0" xfId="2706" applyFont="1" applyAlignment="1">
      <alignment vertical="center"/>
    </xf>
    <xf numFmtId="210" fontId="95" fillId="0" borderId="0" xfId="2706" applyNumberFormat="1" applyFont="1" applyAlignment="1">
      <alignment vertical="center"/>
    </xf>
    <xf numFmtId="0" fontId="95" fillId="0" borderId="0" xfId="2706" applyFont="1" applyAlignment="1">
      <alignment horizontal="right"/>
    </xf>
    <xf numFmtId="0" fontId="124" fillId="8" borderId="54" xfId="2706" applyFont="1" applyFill="1" applyBorder="1" applyAlignment="1">
      <alignment horizontal="center" vertical="center"/>
    </xf>
    <xf numFmtId="210" fontId="124" fillId="8" borderId="54" xfId="2706" applyNumberFormat="1" applyFont="1" applyFill="1" applyBorder="1" applyAlignment="1">
      <alignment horizontal="center" vertical="center"/>
    </xf>
    <xf numFmtId="210" fontId="124" fillId="8" borderId="55" xfId="2706" applyNumberFormat="1" applyFont="1" applyFill="1" applyBorder="1" applyAlignment="1">
      <alignment horizontal="center" vertical="center"/>
    </xf>
    <xf numFmtId="210" fontId="124" fillId="8" borderId="56" xfId="2706" applyNumberFormat="1" applyFont="1" applyFill="1" applyBorder="1" applyAlignment="1">
      <alignment horizontal="center" vertical="center"/>
    </xf>
    <xf numFmtId="0" fontId="93" fillId="0" borderId="2" xfId="2706" applyFont="1" applyBorder="1" applyAlignment="1">
      <alignment horizontal="distributed" vertical="center" indent="2"/>
    </xf>
    <xf numFmtId="210" fontId="93" fillId="0" borderId="2" xfId="2706" applyNumberFormat="1" applyFont="1" applyBorder="1" applyAlignment="1">
      <alignment vertical="center"/>
    </xf>
    <xf numFmtId="210" fontId="93" fillId="0" borderId="3" xfId="2706" applyNumberFormat="1" applyFont="1" applyBorder="1" applyAlignment="1">
      <alignment vertical="center"/>
    </xf>
    <xf numFmtId="210" fontId="93" fillId="0" borderId="60" xfId="2706" applyNumberFormat="1" applyFont="1" applyBorder="1" applyAlignment="1">
      <alignment vertical="center"/>
    </xf>
    <xf numFmtId="0" fontId="93" fillId="9" borderId="2" xfId="2706" applyFont="1" applyFill="1" applyBorder="1" applyAlignment="1">
      <alignment horizontal="distributed" vertical="center" indent="2"/>
    </xf>
    <xf numFmtId="210" fontId="93" fillId="9" borderId="2" xfId="2706" applyNumberFormat="1" applyFont="1" applyFill="1" applyBorder="1" applyAlignment="1">
      <alignment vertical="center"/>
    </xf>
    <xf numFmtId="210" fontId="93" fillId="9" borderId="3" xfId="2706" applyNumberFormat="1" applyFont="1" applyFill="1" applyBorder="1" applyAlignment="1">
      <alignment vertical="center"/>
    </xf>
    <xf numFmtId="210" fontId="93" fillId="9" borderId="60" xfId="2706" applyNumberFormat="1" applyFont="1" applyFill="1" applyBorder="1" applyAlignment="1">
      <alignment vertical="center"/>
    </xf>
    <xf numFmtId="210" fontId="93" fillId="0" borderId="3" xfId="2706" applyNumberFormat="1" applyFont="1" applyFill="1" applyBorder="1" applyAlignment="1">
      <alignment vertical="center"/>
    </xf>
    <xf numFmtId="210" fontId="93" fillId="10" borderId="2" xfId="2706" applyNumberFormat="1" applyFont="1" applyFill="1" applyBorder="1" applyAlignment="1">
      <alignment vertical="center"/>
    </xf>
    <xf numFmtId="210" fontId="93" fillId="10" borderId="3" xfId="2706" applyNumberFormat="1" applyFont="1" applyFill="1" applyBorder="1" applyAlignment="1">
      <alignment vertical="center"/>
    </xf>
    <xf numFmtId="210" fontId="93" fillId="10" borderId="60" xfId="2706" applyNumberFormat="1" applyFont="1" applyFill="1" applyBorder="1" applyAlignment="1">
      <alignment vertical="center"/>
    </xf>
    <xf numFmtId="210" fontId="93" fillId="0" borderId="13" xfId="2706" applyNumberFormat="1" applyFont="1" applyBorder="1" applyAlignment="1">
      <alignment vertical="center"/>
    </xf>
    <xf numFmtId="210" fontId="93" fillId="0" borderId="68" xfId="2706" applyNumberFormat="1" applyFont="1" applyBorder="1" applyAlignment="1">
      <alignment vertical="center"/>
    </xf>
    <xf numFmtId="210" fontId="124" fillId="11" borderId="72" xfId="2706" applyNumberFormat="1" applyFont="1" applyFill="1" applyBorder="1" applyAlignment="1">
      <alignment vertical="center"/>
    </xf>
    <xf numFmtId="210" fontId="124" fillId="11" borderId="73" xfId="2706" applyNumberFormat="1" applyFont="1" applyFill="1" applyBorder="1" applyAlignment="1">
      <alignment vertical="center"/>
    </xf>
    <xf numFmtId="210" fontId="124" fillId="11" borderId="74" xfId="2706" applyNumberFormat="1" applyFont="1" applyFill="1" applyBorder="1" applyAlignment="1">
      <alignment vertical="center"/>
    </xf>
    <xf numFmtId="0" fontId="126" fillId="11" borderId="75" xfId="2706" applyFont="1" applyFill="1" applyBorder="1" applyAlignment="1">
      <alignment horizontal="right" vertical="center"/>
    </xf>
    <xf numFmtId="210" fontId="93" fillId="0" borderId="78" xfId="2706" applyNumberFormat="1" applyFont="1" applyBorder="1" applyAlignment="1">
      <alignment vertical="center"/>
    </xf>
    <xf numFmtId="210" fontId="93" fillId="0" borderId="30" xfId="2706" applyNumberFormat="1" applyFont="1" applyBorder="1" applyAlignment="1">
      <alignment vertical="center"/>
    </xf>
    <xf numFmtId="210" fontId="93" fillId="0" borderId="79" xfId="2706" applyNumberFormat="1" applyFont="1" applyBorder="1" applyAlignment="1">
      <alignment vertical="center"/>
    </xf>
    <xf numFmtId="210" fontId="93" fillId="0" borderId="1" xfId="2706" applyNumberFormat="1" applyFont="1" applyBorder="1" applyAlignment="1">
      <alignment vertical="center"/>
    </xf>
    <xf numFmtId="210" fontId="93" fillId="0" borderId="46" xfId="2706" applyNumberFormat="1" applyFont="1" applyBorder="1" applyAlignment="1">
      <alignment vertical="center"/>
    </xf>
    <xf numFmtId="210" fontId="93" fillId="0" borderId="81" xfId="2706" applyNumberFormat="1" applyFont="1" applyBorder="1" applyAlignment="1">
      <alignment vertical="center"/>
    </xf>
    <xf numFmtId="10" fontId="126" fillId="11" borderId="76" xfId="2706" applyNumberFormat="1" applyFont="1" applyFill="1" applyBorder="1" applyAlignment="1">
      <alignment horizontal="left" vertical="center"/>
    </xf>
    <xf numFmtId="210" fontId="93" fillId="0" borderId="12" xfId="2706" applyNumberFormat="1" applyFont="1" applyBorder="1" applyAlignment="1">
      <alignment vertical="center"/>
    </xf>
    <xf numFmtId="187" fontId="113" fillId="0" borderId="0" xfId="2687" applyNumberFormat="1" applyFont="1" applyBorder="1" applyAlignment="1">
      <alignment horizontal="left" vertical="center" shrinkToFit="1"/>
    </xf>
    <xf numFmtId="0" fontId="8" fillId="5" borderId="0" xfId="0" applyFont="1" applyFill="1" applyAlignment="1"/>
    <xf numFmtId="0" fontId="4" fillId="5" borderId="0" xfId="0" applyFont="1" applyFill="1" applyAlignment="1">
      <alignment horizontal="center" vertical="center"/>
    </xf>
    <xf numFmtId="0" fontId="7" fillId="5" borderId="0" xfId="0" applyFont="1" applyFill="1" applyAlignment="1"/>
    <xf numFmtId="0" fontId="4" fillId="5" borderId="0" xfId="2701" applyFont="1" applyFill="1" applyAlignment="1">
      <alignment horizontal="center" vertical="center"/>
    </xf>
    <xf numFmtId="41" fontId="41" fillId="5" borderId="4" xfId="2655" applyFont="1" applyFill="1" applyBorder="1" applyAlignment="1">
      <alignment horizontal="centerContinuous" vertical="center"/>
    </xf>
    <xf numFmtId="0" fontId="7" fillId="5" borderId="0" xfId="2701" applyFont="1" applyFill="1" applyAlignment="1">
      <alignment horizontal="right" vertical="center"/>
    </xf>
    <xf numFmtId="41" fontId="41" fillId="5" borderId="4" xfId="2655" applyFont="1" applyFill="1" applyBorder="1" applyAlignment="1">
      <alignment horizontal="center" vertical="center"/>
    </xf>
    <xf numFmtId="0" fontId="8" fillId="5" borderId="0" xfId="0" applyFont="1" applyFill="1" applyAlignment="1">
      <alignment vertical="center"/>
    </xf>
    <xf numFmtId="0" fontId="7" fillId="5" borderId="0" xfId="2701" applyFont="1" applyFill="1" applyAlignment="1">
      <alignment horizontal="left" vertical="center"/>
    </xf>
    <xf numFmtId="0" fontId="11" fillId="5" borderId="4" xfId="2698" applyFont="1" applyFill="1" applyBorder="1" applyAlignment="1">
      <alignment vertical="center"/>
    </xf>
    <xf numFmtId="0" fontId="11" fillId="5" borderId="4" xfId="2698" applyFont="1" applyFill="1" applyBorder="1" applyAlignment="1">
      <alignment horizontal="center" vertical="center"/>
    </xf>
    <xf numFmtId="0" fontId="11" fillId="5" borderId="4" xfId="2698" applyFont="1" applyFill="1" applyBorder="1" applyAlignment="1">
      <alignment horizontal="right" vertical="center"/>
    </xf>
    <xf numFmtId="178" fontId="11" fillId="5" borderId="4" xfId="2655" applyNumberFormat="1" applyFont="1" applyFill="1" applyBorder="1" applyAlignment="1">
      <alignment vertical="center"/>
    </xf>
    <xf numFmtId="0" fontId="8" fillId="5" borderId="0" xfId="0" applyFont="1" applyFill="1" applyAlignment="1">
      <alignment horizontal="center" vertical="center"/>
    </xf>
    <xf numFmtId="0" fontId="11" fillId="5" borderId="4" xfId="2699" applyFont="1" applyFill="1" applyBorder="1" applyAlignment="1">
      <alignment vertical="center"/>
    </xf>
    <xf numFmtId="0" fontId="11" fillId="5" borderId="4" xfId="0" applyFont="1" applyFill="1" applyBorder="1" applyAlignment="1">
      <alignment horizontal="right" vertical="center"/>
    </xf>
    <xf numFmtId="0" fontId="11" fillId="5" borderId="4" xfId="2699" applyFont="1" applyFill="1" applyBorder="1" applyAlignment="1">
      <alignment horizontal="center" vertical="center"/>
    </xf>
    <xf numFmtId="0" fontId="11" fillId="5" borderId="4" xfId="2699" applyFont="1" applyFill="1" applyBorder="1" applyAlignment="1">
      <alignment vertical="center" wrapText="1"/>
    </xf>
    <xf numFmtId="0" fontId="8" fillId="5" borderId="0" xfId="0" applyFont="1" applyFill="1" applyAlignment="1">
      <alignment horizontal="right"/>
    </xf>
    <xf numFmtId="0" fontId="8" fillId="5" borderId="0" xfId="0" applyFont="1" applyFill="1" applyAlignment="1">
      <alignment horizontal="center"/>
    </xf>
    <xf numFmtId="41" fontId="8" fillId="5" borderId="0" xfId="2655" applyNumberFormat="1" applyFont="1" applyFill="1" applyAlignment="1"/>
    <xf numFmtId="38" fontId="11" fillId="0" borderId="4" xfId="2688" applyFont="1" applyFill="1" applyBorder="1" applyAlignment="1">
      <alignment horizontal="left" vertical="center" wrapText="1"/>
    </xf>
    <xf numFmtId="38" fontId="11" fillId="0" borderId="4" xfId="2688" applyFont="1" applyBorder="1" applyAlignment="1">
      <alignment horizontal="left" vertical="center"/>
    </xf>
    <xf numFmtId="3" fontId="59" fillId="0" borderId="0" xfId="2698" applyNumberFormat="1" applyFont="1" applyAlignment="1">
      <alignment horizontal="center" vertical="center"/>
    </xf>
    <xf numFmtId="41" fontId="44" fillId="0" borderId="0" xfId="2687" applyNumberFormat="1" applyFont="1">
      <alignment vertical="center"/>
    </xf>
    <xf numFmtId="41" fontId="11" fillId="5" borderId="38" xfId="2687" applyNumberFormat="1" applyFont="1" applyFill="1" applyBorder="1">
      <alignment vertical="center"/>
    </xf>
    <xf numFmtId="41" fontId="11" fillId="0" borderId="4" xfId="2656" applyFont="1" applyFill="1" applyBorder="1" applyAlignment="1">
      <alignment horizontal="center" vertical="center"/>
    </xf>
    <xf numFmtId="0" fontId="11" fillId="0" borderId="4" xfId="2656" applyNumberFormat="1" applyFont="1" applyBorder="1" applyAlignment="1">
      <alignment horizontal="center" vertical="center"/>
    </xf>
    <xf numFmtId="0" fontId="11" fillId="0" borderId="4" xfId="2656" applyNumberFormat="1" applyFont="1" applyBorder="1" applyAlignment="1">
      <alignment horizontal="left" vertical="center" wrapText="1"/>
    </xf>
    <xf numFmtId="0" fontId="11" fillId="2" borderId="4" xfId="2695" applyFont="1" applyFill="1" applyBorder="1" applyAlignment="1">
      <alignment horizontal="left" vertical="center" wrapText="1"/>
    </xf>
    <xf numFmtId="3" fontId="11" fillId="0" borderId="4" xfId="2698" applyNumberFormat="1" applyFont="1" applyBorder="1" applyAlignment="1">
      <alignment vertical="center" wrapText="1"/>
    </xf>
    <xf numFmtId="3" fontId="42" fillId="0" borderId="4" xfId="2696" applyNumberFormat="1" applyFont="1" applyBorder="1" applyAlignment="1">
      <alignment horizontal="center" vertical="center"/>
    </xf>
    <xf numFmtId="0" fontId="8" fillId="0" borderId="0" xfId="0" applyFont="1"/>
    <xf numFmtId="211" fontId="11" fillId="0" borderId="24" xfId="2687" applyNumberFormat="1" applyFont="1" applyBorder="1" applyAlignment="1">
      <alignment horizontal="left" vertical="center"/>
    </xf>
    <xf numFmtId="0" fontId="11" fillId="0" borderId="4" xfId="2656" applyNumberFormat="1" applyFont="1" applyBorder="1" applyAlignment="1">
      <alignment vertical="center" wrapText="1"/>
    </xf>
    <xf numFmtId="41" fontId="7" fillId="5" borderId="0" xfId="0" applyNumberFormat="1" applyFont="1" applyFill="1" applyAlignment="1"/>
    <xf numFmtId="0" fontId="43" fillId="0" borderId="16" xfId="2687" applyFont="1" applyBorder="1" applyAlignment="1">
      <alignment horizontal="center" vertical="center"/>
    </xf>
    <xf numFmtId="0" fontId="45" fillId="0" borderId="18" xfId="2687" applyFont="1" applyBorder="1" applyAlignment="1">
      <alignment horizontal="center" vertical="center"/>
    </xf>
    <xf numFmtId="0" fontId="45" fillId="0" borderId="19" xfId="2687" applyFont="1" applyBorder="1" applyAlignment="1">
      <alignment horizontal="center" vertical="center"/>
    </xf>
    <xf numFmtId="0" fontId="45" fillId="0" borderId="16" xfId="2687" applyFont="1" applyBorder="1" applyAlignment="1">
      <alignment horizontal="center" vertical="center"/>
    </xf>
    <xf numFmtId="0" fontId="44" fillId="0" borderId="0" xfId="2687" applyFont="1" applyAlignment="1">
      <alignment horizontal="center" vertical="center"/>
    </xf>
    <xf numFmtId="0" fontId="45" fillId="0" borderId="51" xfId="2687" applyFont="1" applyBorder="1" applyAlignment="1">
      <alignment horizontal="left" vertical="center" shrinkToFit="1"/>
    </xf>
    <xf numFmtId="212" fontId="45" fillId="0" borderId="18" xfId="2707" applyFont="1" applyBorder="1" applyAlignment="1">
      <alignment horizontal="right" vertical="center"/>
    </xf>
    <xf numFmtId="212" fontId="43" fillId="0" borderId="4" xfId="2707" applyFont="1" applyBorder="1" applyAlignment="1">
      <alignment horizontal="right" vertical="center"/>
    </xf>
    <xf numFmtId="212" fontId="43" fillId="0" borderId="16" xfId="2707" applyFont="1" applyBorder="1" applyAlignment="1">
      <alignment horizontal="right" vertical="center"/>
    </xf>
    <xf numFmtId="0" fontId="7" fillId="0" borderId="0" xfId="0" applyFont="1"/>
    <xf numFmtId="212" fontId="41" fillId="0" borderId="4" xfId="2708" applyFont="1" applyBorder="1" applyAlignment="1">
      <alignment horizontal="centerContinuous" vertical="center"/>
    </xf>
    <xf numFmtId="213" fontId="7" fillId="0" borderId="0" xfId="0" applyNumberFormat="1" applyFont="1"/>
    <xf numFmtId="0" fontId="7" fillId="0" borderId="0" xfId="2701" applyFont="1" applyAlignment="1">
      <alignment horizontal="right" vertical="center"/>
    </xf>
    <xf numFmtId="212" fontId="41" fillId="0" borderId="4" xfId="2708" applyFont="1" applyBorder="1" applyAlignment="1">
      <alignment horizontal="center" vertical="center"/>
    </xf>
    <xf numFmtId="178" fontId="11" fillId="3" borderId="4" xfId="2708" applyNumberFormat="1" applyFont="1" applyFill="1" applyBorder="1" applyAlignment="1">
      <alignment vertical="center" shrinkToFit="1"/>
    </xf>
    <xf numFmtId="178" fontId="11" fillId="3" borderId="4" xfId="2708" applyNumberFormat="1" applyFont="1" applyFill="1" applyBorder="1" applyAlignment="1">
      <alignment vertical="center"/>
    </xf>
    <xf numFmtId="0" fontId="8" fillId="3" borderId="0" xfId="0" applyFont="1" applyFill="1" applyAlignment="1">
      <alignment horizontal="center" vertical="center"/>
    </xf>
    <xf numFmtId="0" fontId="11" fillId="0" borderId="4" xfId="2698" applyFont="1" applyBorder="1" applyAlignment="1">
      <alignment vertical="center"/>
    </xf>
    <xf numFmtId="0" fontId="11" fillId="0" borderId="4" xfId="2698" applyFont="1" applyBorder="1" applyAlignment="1">
      <alignment horizontal="center" vertical="center"/>
    </xf>
    <xf numFmtId="0" fontId="11" fillId="0" borderId="4" xfId="2698" applyFont="1" applyBorder="1" applyAlignment="1">
      <alignment horizontal="right" vertical="center"/>
    </xf>
    <xf numFmtId="178" fontId="11" fillId="0" borderId="4" xfId="2708" applyNumberFormat="1" applyFont="1" applyFill="1" applyBorder="1" applyAlignment="1">
      <alignment vertical="center" shrinkToFit="1"/>
    </xf>
    <xf numFmtId="178" fontId="11" fillId="0" borderId="4" xfId="2708" applyNumberFormat="1" applyFont="1" applyFill="1" applyBorder="1" applyAlignment="1">
      <alignment vertical="center"/>
    </xf>
    <xf numFmtId="214" fontId="11" fillId="0" borderId="4" xfId="0" applyNumberFormat="1" applyFont="1" applyBorder="1" applyAlignment="1">
      <alignment horizontal="left" vertical="center" shrinkToFit="1"/>
    </xf>
    <xf numFmtId="178" fontId="11" fillId="0" borderId="4" xfId="2708" applyNumberFormat="1" applyFont="1" applyBorder="1" applyAlignment="1">
      <alignment vertical="center" shrinkToFit="1"/>
    </xf>
    <xf numFmtId="178" fontId="11" fillId="0" borderId="4" xfId="2708" applyNumberFormat="1" applyFont="1" applyBorder="1" applyAlignment="1">
      <alignment vertical="center"/>
    </xf>
    <xf numFmtId="214" fontId="8" fillId="0" borderId="0" xfId="0" applyNumberFormat="1" applyFont="1"/>
    <xf numFmtId="0" fontId="8" fillId="0" borderId="0" xfId="2701" applyFont="1" applyAlignment="1">
      <alignment horizontal="center" vertical="center" shrinkToFit="1"/>
    </xf>
    <xf numFmtId="0" fontId="11" fillId="0" borderId="4" xfId="0" applyFont="1" applyBorder="1" applyAlignment="1">
      <alignment horizontal="left" vertical="center" shrinkToFit="1"/>
    </xf>
    <xf numFmtId="0" fontId="11" fillId="0" borderId="4" xfId="2698" applyFont="1" applyBorder="1" applyAlignment="1">
      <alignment horizontal="left" vertical="center"/>
    </xf>
    <xf numFmtId="212" fontId="8" fillId="0" borderId="0" xfId="2708" applyFont="1" applyAlignment="1"/>
    <xf numFmtId="0" fontId="43" fillId="0" borderId="36" xfId="2687" applyFont="1" applyBorder="1" applyAlignment="1">
      <alignment horizontal="center" vertical="center" shrinkToFit="1"/>
    </xf>
    <xf numFmtId="38" fontId="11" fillId="0" borderId="4" xfId="2688" applyFont="1" applyBorder="1" applyAlignment="1">
      <alignment horizontal="left" vertical="center" wrapText="1" shrinkToFit="1"/>
    </xf>
    <xf numFmtId="212" fontId="11" fillId="5" borderId="4" xfId="2708" applyFont="1" applyFill="1" applyBorder="1" applyAlignment="1">
      <alignment horizontal="center" vertical="center"/>
    </xf>
    <xf numFmtId="0" fontId="45" fillId="0" borderId="33" xfId="2687" applyFont="1" applyBorder="1" applyAlignment="1">
      <alignment horizontal="left" vertical="center" wrapText="1"/>
    </xf>
    <xf numFmtId="0" fontId="11" fillId="5" borderId="4" xfId="2708" applyNumberFormat="1" applyFont="1" applyFill="1" applyBorder="1" applyAlignment="1">
      <alignment horizontal="left" vertical="center" shrinkToFit="1"/>
    </xf>
    <xf numFmtId="212" fontId="11" fillId="5" borderId="4" xfId="2708" applyFont="1" applyFill="1" applyBorder="1">
      <alignment vertical="center"/>
    </xf>
    <xf numFmtId="212" fontId="11" fillId="5" borderId="4" xfId="2708" applyFont="1" applyFill="1" applyBorder="1" applyAlignment="1">
      <alignment vertical="center" shrinkToFit="1"/>
    </xf>
    <xf numFmtId="38" fontId="11" fillId="0" borderId="4" xfId="2688" applyFont="1" applyBorder="1" applyAlignment="1">
      <alignment horizontal="left" vertical="center" wrapText="1"/>
    </xf>
    <xf numFmtId="41" fontId="11" fillId="3" borderId="4" xfId="2656" applyFont="1" applyFill="1" applyBorder="1" applyAlignment="1">
      <alignment vertical="center"/>
    </xf>
    <xf numFmtId="41" fontId="11" fillId="0" borderId="4" xfId="2656" applyFont="1" applyBorder="1" applyAlignment="1">
      <alignment vertical="center" shrinkToFit="1"/>
    </xf>
    <xf numFmtId="178" fontId="129" fillId="0" borderId="0" xfId="2687" applyNumberFormat="1" applyFont="1">
      <alignment vertical="center"/>
    </xf>
    <xf numFmtId="41" fontId="7" fillId="3" borderId="0" xfId="0" applyNumberFormat="1" applyFont="1" applyFill="1" applyAlignment="1">
      <alignment vertical="center"/>
    </xf>
    <xf numFmtId="0" fontId="43" fillId="0" borderId="33" xfId="2687" applyFont="1" applyBorder="1" applyAlignment="1">
      <alignment horizontal="center" vertical="center"/>
    </xf>
    <xf numFmtId="178" fontId="43" fillId="0" borderId="20" xfId="2687" applyNumberFormat="1" applyFont="1" applyBorder="1" applyAlignment="1">
      <alignment vertical="center" shrinkToFit="1"/>
    </xf>
    <xf numFmtId="178" fontId="11" fillId="0" borderId="4" xfId="2655" applyNumberFormat="1" applyFont="1" applyFill="1" applyBorder="1" applyAlignment="1">
      <alignment horizontal="center" vertical="center"/>
    </xf>
    <xf numFmtId="0" fontId="11" fillId="0" borderId="4" xfId="2708" applyNumberFormat="1" applyFont="1" applyBorder="1" applyAlignment="1">
      <alignment horizontal="left" vertical="center" wrapText="1"/>
    </xf>
    <xf numFmtId="212" fontId="11" fillId="0" borderId="4" xfId="2708" applyFont="1" applyBorder="1" applyAlignment="1">
      <alignment horizontal="center" vertical="center"/>
    </xf>
    <xf numFmtId="0" fontId="11" fillId="5" borderId="4" xfId="2708" applyNumberFormat="1" applyFont="1" applyFill="1" applyBorder="1" applyAlignment="1">
      <alignment horizontal="left" vertical="center" wrapText="1"/>
    </xf>
    <xf numFmtId="212" fontId="11" fillId="5" borderId="4" xfId="2708" applyFont="1" applyFill="1" applyBorder="1" applyAlignment="1">
      <alignment vertical="center"/>
    </xf>
    <xf numFmtId="0" fontId="11" fillId="5" borderId="4" xfId="2695" applyFont="1" applyFill="1" applyBorder="1" applyAlignment="1">
      <alignment horizontal="left" vertical="center" wrapText="1"/>
    </xf>
    <xf numFmtId="9" fontId="47" fillId="0" borderId="0" xfId="2687" applyNumberFormat="1" applyFont="1">
      <alignment vertical="center"/>
    </xf>
    <xf numFmtId="9" fontId="43" fillId="0" borderId="4" xfId="2687" applyNumberFormat="1" applyFont="1" applyBorder="1" applyAlignment="1">
      <alignment horizontal="center" vertical="center"/>
    </xf>
    <xf numFmtId="9" fontId="43" fillId="0" borderId="4" xfId="2698" applyNumberFormat="1" applyFont="1" applyBorder="1" applyAlignment="1">
      <alignment vertical="center"/>
    </xf>
    <xf numFmtId="0" fontId="8" fillId="5" borderId="0" xfId="0" applyFont="1" applyFill="1"/>
    <xf numFmtId="188" fontId="11" fillId="0" borderId="4" xfId="2688" applyNumberFormat="1" applyFont="1" applyBorder="1" applyAlignment="1">
      <alignment horizontal="left" vertical="center"/>
    </xf>
    <xf numFmtId="49" fontId="11" fillId="0" borderId="4" xfId="2688" applyNumberFormat="1" applyFont="1" applyBorder="1" applyAlignment="1">
      <alignment horizontal="left" vertical="center"/>
    </xf>
    <xf numFmtId="0" fontId="11" fillId="0" borderId="4" xfId="0" applyFont="1" applyBorder="1" applyAlignment="1">
      <alignment horizontal="right" vertical="center"/>
    </xf>
    <xf numFmtId="10" fontId="59" fillId="0" borderId="0" xfId="2649" applyNumberFormat="1" applyFont="1" applyAlignment="1">
      <alignment horizontal="center" vertical="center"/>
    </xf>
    <xf numFmtId="212" fontId="11" fillId="5" borderId="0" xfId="2708" applyFont="1" applyFill="1">
      <alignment vertical="center"/>
    </xf>
    <xf numFmtId="212" fontId="11" fillId="5" borderId="0" xfId="2687" applyNumberFormat="1" applyFont="1" applyFill="1">
      <alignment vertical="center"/>
    </xf>
    <xf numFmtId="212" fontId="11" fillId="0" borderId="4" xfId="2708" applyFont="1" applyFill="1" applyBorder="1" applyAlignment="1">
      <alignment horizontal="center" vertical="center" shrinkToFit="1"/>
    </xf>
    <xf numFmtId="3" fontId="11" fillId="0" borderId="4" xfId="2697" applyNumberFormat="1" applyFont="1" applyBorder="1" applyAlignment="1">
      <alignment horizontal="center" vertical="center" shrinkToFit="1"/>
    </xf>
    <xf numFmtId="41" fontId="11" fillId="0" borderId="4" xfId="2656" applyFont="1" applyFill="1" applyBorder="1" applyAlignment="1">
      <alignment horizontal="center" vertical="center" shrinkToFit="1"/>
    </xf>
    <xf numFmtId="3" fontId="11" fillId="0" borderId="4" xfId="2697" applyNumberFormat="1" applyFont="1" applyFill="1" applyBorder="1" applyAlignment="1">
      <alignment horizontal="center" vertical="center" shrinkToFit="1"/>
    </xf>
    <xf numFmtId="3" fontId="11" fillId="0" borderId="4" xfId="2697" applyNumberFormat="1" applyFont="1" applyFill="1" applyBorder="1" applyAlignment="1">
      <alignment vertical="center" shrinkToFit="1"/>
    </xf>
    <xf numFmtId="41" fontId="7" fillId="0" borderId="0" xfId="2695" applyNumberFormat="1" applyFont="1"/>
    <xf numFmtId="41" fontId="7" fillId="0" borderId="0" xfId="2695" applyNumberFormat="1" applyFont="1" applyAlignment="1">
      <alignment horizontal="center"/>
    </xf>
    <xf numFmtId="41" fontId="7" fillId="0" borderId="0" xfId="2698" applyNumberFormat="1" applyFont="1" applyAlignment="1">
      <alignment vertical="center"/>
    </xf>
    <xf numFmtId="0" fontId="11" fillId="0" borderId="4" xfId="2699" applyFont="1" applyFill="1" applyBorder="1" applyAlignment="1">
      <alignment vertical="center" wrapText="1"/>
    </xf>
    <xf numFmtId="0" fontId="11" fillId="0" borderId="4" xfId="2699" applyFont="1" applyFill="1" applyBorder="1" applyAlignment="1">
      <alignment horizontal="center" vertical="center"/>
    </xf>
    <xf numFmtId="0" fontId="0" fillId="0" borderId="0" xfId="0" applyAlignment="1">
      <alignment horizontal="left" vertical="center" wrapText="1"/>
    </xf>
    <xf numFmtId="9" fontId="11" fillId="0" borderId="4" xfId="2695" applyNumberFormat="1" applyFont="1" applyBorder="1" applyAlignment="1">
      <alignment horizontal="left" vertical="center" shrinkToFit="1"/>
    </xf>
    <xf numFmtId="212" fontId="11" fillId="0" borderId="4" xfId="2708" applyFont="1" applyBorder="1">
      <alignment vertical="center"/>
    </xf>
    <xf numFmtId="3" fontId="11" fillId="5" borderId="4" xfId="2695" applyNumberFormat="1" applyFont="1" applyFill="1" applyBorder="1" applyAlignment="1">
      <alignment horizontal="center" vertical="center"/>
    </xf>
    <xf numFmtId="0" fontId="11" fillId="0" borderId="4" xfId="2656" applyNumberFormat="1" applyFont="1" applyFill="1" applyBorder="1" applyAlignment="1">
      <alignment horizontal="left" vertical="center" shrinkToFit="1"/>
    </xf>
    <xf numFmtId="41" fontId="11" fillId="0" borderId="4" xfId="2656" applyFont="1" applyFill="1" applyBorder="1" applyAlignment="1">
      <alignment vertical="center" shrinkToFit="1"/>
    </xf>
    <xf numFmtId="0" fontId="11" fillId="0" borderId="4" xfId="2700" applyFont="1" applyBorder="1" applyAlignment="1">
      <alignment horizontal="left" vertical="center" wrapText="1"/>
    </xf>
    <xf numFmtId="38" fontId="94" fillId="0" borderId="4" xfId="0" applyNumberFormat="1" applyFont="1" applyBorder="1" applyAlignment="1">
      <alignment horizontal="left" vertical="center" wrapText="1"/>
    </xf>
    <xf numFmtId="0" fontId="11" fillId="0" borderId="21" xfId="0" applyFont="1" applyFill="1" applyBorder="1" applyAlignment="1">
      <alignment horizontal="left" vertical="center" wrapText="1"/>
    </xf>
    <xf numFmtId="0" fontId="11" fillId="0" borderId="4" xfId="2700" applyFont="1" applyFill="1" applyBorder="1" applyAlignment="1">
      <alignment horizontal="left" vertical="center" wrapText="1"/>
    </xf>
    <xf numFmtId="0" fontId="11" fillId="0" borderId="4" xfId="2695" applyFont="1" applyFill="1" applyBorder="1" applyAlignment="1">
      <alignment horizontal="left" vertical="center" wrapText="1"/>
    </xf>
    <xf numFmtId="217" fontId="11" fillId="0" borderId="4" xfId="0" applyNumberFormat="1" applyFont="1" applyBorder="1" applyAlignment="1">
      <alignment horizontal="right" vertical="center" shrinkToFit="1"/>
    </xf>
    <xf numFmtId="0" fontId="11" fillId="3" borderId="0" xfId="2695" applyFont="1" applyFill="1" applyAlignment="1">
      <alignment horizontal="center" vertical="center"/>
    </xf>
    <xf numFmtId="0" fontId="11" fillId="0" borderId="0" xfId="2701" applyFont="1" applyAlignment="1">
      <alignment shrinkToFit="1"/>
    </xf>
    <xf numFmtId="38" fontId="11" fillId="0" borderId="4" xfId="0" applyNumberFormat="1" applyFont="1" applyBorder="1" applyAlignment="1">
      <alignment horizontal="center" vertical="center" wrapText="1"/>
    </xf>
    <xf numFmtId="0" fontId="113" fillId="0" borderId="0" xfId="2687" applyFont="1">
      <alignment vertical="center"/>
    </xf>
    <xf numFmtId="0" fontId="112" fillId="0" borderId="0" xfId="2687" applyFont="1">
      <alignment vertical="center"/>
    </xf>
    <xf numFmtId="213" fontId="11" fillId="0" borderId="0" xfId="2687" applyNumberFormat="1" applyFont="1">
      <alignment vertical="center"/>
    </xf>
    <xf numFmtId="213" fontId="4" fillId="5" borderId="0" xfId="0" applyNumberFormat="1" applyFont="1" applyFill="1" applyAlignment="1"/>
    <xf numFmtId="178" fontId="11" fillId="5" borderId="4" xfId="2656" applyNumberFormat="1" applyFont="1" applyFill="1" applyBorder="1" applyAlignment="1">
      <alignment vertical="center"/>
    </xf>
    <xf numFmtId="213" fontId="8" fillId="5" borderId="0" xfId="0" applyNumberFormat="1" applyFont="1" applyFill="1" applyAlignment="1"/>
    <xf numFmtId="0" fontId="11" fillId="0" borderId="4" xfId="2698" applyNumberFormat="1" applyFont="1" applyBorder="1" applyAlignment="1">
      <alignment vertical="center" shrinkToFit="1"/>
    </xf>
    <xf numFmtId="0" fontId="11" fillId="0" borderId="4" xfId="2698" applyNumberFormat="1" applyFont="1" applyBorder="1" applyAlignment="1">
      <alignment horizontal="center" vertical="center" shrinkToFit="1"/>
    </xf>
    <xf numFmtId="0" fontId="11" fillId="0" borderId="4" xfId="2697" applyNumberFormat="1" applyFont="1" applyBorder="1" applyAlignment="1">
      <alignment horizontal="center" vertical="center" shrinkToFit="1"/>
    </xf>
    <xf numFmtId="0" fontId="11" fillId="0" borderId="4" xfId="2698" applyNumberFormat="1" applyFont="1" applyFill="1" applyBorder="1" applyAlignment="1">
      <alignment vertical="center" shrinkToFit="1"/>
    </xf>
    <xf numFmtId="0" fontId="11" fillId="3" borderId="4" xfId="2695" applyFont="1" applyFill="1" applyBorder="1" applyAlignment="1">
      <alignment horizontal="left" vertical="center" wrapText="1" shrinkToFit="1"/>
    </xf>
    <xf numFmtId="0" fontId="11" fillId="0" borderId="4" xfId="2695" applyFont="1" applyBorder="1" applyAlignment="1">
      <alignment horizontal="left" vertical="center" wrapText="1" shrinkToFit="1"/>
    </xf>
    <xf numFmtId="0" fontId="11" fillId="0" borderId="21" xfId="0" applyFont="1" applyBorder="1" applyAlignment="1">
      <alignment horizontal="left" vertical="center" wrapText="1"/>
    </xf>
    <xf numFmtId="0" fontId="11" fillId="0" borderId="4" xfId="2697" applyFont="1" applyBorder="1" applyAlignment="1">
      <alignment horizontal="center" vertical="center" shrinkToFit="1"/>
    </xf>
    <xf numFmtId="178" fontId="7" fillId="0" borderId="0" xfId="2695" applyNumberFormat="1" applyFont="1"/>
    <xf numFmtId="0" fontId="123" fillId="0" borderId="0" xfId="2706" applyFont="1" applyAlignment="1">
      <alignment horizontal="center" vertical="center"/>
    </xf>
    <xf numFmtId="210" fontId="123" fillId="0" borderId="0" xfId="2706" applyNumberFormat="1" applyFont="1" applyAlignment="1">
      <alignment horizontal="center" vertical="center"/>
    </xf>
    <xf numFmtId="0" fontId="93" fillId="0" borderId="80" xfId="2706" applyFont="1" applyBorder="1" applyAlignment="1">
      <alignment horizontal="distributed" vertical="center" indent="3"/>
    </xf>
    <xf numFmtId="0" fontId="93" fillId="0" borderId="1" xfId="2706" applyFont="1" applyBorder="1" applyAlignment="1">
      <alignment horizontal="distributed" vertical="center" indent="3"/>
    </xf>
    <xf numFmtId="0" fontId="128" fillId="0" borderId="47" xfId="2706" applyNumberFormat="1" applyFont="1" applyBorder="1" applyAlignment="1">
      <alignment horizontal="left" vertical="center"/>
    </xf>
    <xf numFmtId="0" fontId="128" fillId="0" borderId="82" xfId="2706" applyNumberFormat="1" applyFont="1" applyBorder="1" applyAlignment="1">
      <alignment horizontal="left" vertical="center"/>
    </xf>
    <xf numFmtId="0" fontId="93" fillId="0" borderId="77" xfId="2706" applyFont="1" applyBorder="1" applyAlignment="1">
      <alignment horizontal="distributed" vertical="center" indent="3"/>
    </xf>
    <xf numFmtId="0" fontId="93" fillId="0" borderId="31" xfId="2706" applyFont="1" applyBorder="1" applyAlignment="1">
      <alignment horizontal="distributed" vertical="center" indent="3"/>
    </xf>
    <xf numFmtId="0" fontId="93" fillId="0" borderId="32" xfId="2706" applyFont="1" applyBorder="1" applyAlignment="1">
      <alignment horizontal="distributed" vertical="center" indent="3"/>
    </xf>
    <xf numFmtId="0" fontId="127" fillId="0" borderId="6" xfId="2706" applyNumberFormat="1" applyFont="1" applyBorder="1" applyAlignment="1">
      <alignment horizontal="left" vertical="center"/>
    </xf>
    <xf numFmtId="0" fontId="127" fillId="0" borderId="64" xfId="2706" applyNumberFormat="1" applyFont="1" applyBorder="1" applyAlignment="1">
      <alignment horizontal="left" vertical="center"/>
    </xf>
    <xf numFmtId="0" fontId="93" fillId="0" borderId="62" xfId="2706" applyFont="1" applyBorder="1" applyAlignment="1">
      <alignment horizontal="distributed" vertical="center" indent="3"/>
    </xf>
    <xf numFmtId="0" fontId="93" fillId="0" borderId="6" xfId="2706" applyFont="1" applyBorder="1" applyAlignment="1">
      <alignment horizontal="distributed" vertical="center" indent="3"/>
    </xf>
    <xf numFmtId="0" fontId="93" fillId="0" borderId="40" xfId="2706" applyFont="1" applyBorder="1" applyAlignment="1">
      <alignment horizontal="distributed" vertical="center" indent="3"/>
    </xf>
    <xf numFmtId="0" fontId="95" fillId="0" borderId="63" xfId="2706" applyFont="1" applyBorder="1" applyAlignment="1">
      <alignment horizontal="center" vertical="center"/>
    </xf>
    <xf numFmtId="0" fontId="95" fillId="0" borderId="64" xfId="2706" applyFont="1" applyBorder="1" applyAlignment="1">
      <alignment horizontal="center" vertical="center"/>
    </xf>
    <xf numFmtId="0" fontId="93" fillId="0" borderId="65" xfId="2706" applyFont="1" applyBorder="1" applyAlignment="1">
      <alignment horizontal="distributed" vertical="center" indent="3"/>
    </xf>
    <xf numFmtId="0" fontId="93" fillId="0" borderId="66" xfId="2706" applyFont="1" applyBorder="1" applyAlignment="1">
      <alignment horizontal="distributed" vertical="center" indent="3"/>
    </xf>
    <xf numFmtId="0" fontId="93" fillId="0" borderId="67" xfId="2706" applyFont="1" applyBorder="1" applyAlignment="1">
      <alignment horizontal="distributed" vertical="center" indent="3"/>
    </xf>
    <xf numFmtId="0" fontId="95" fillId="0" borderId="69" xfId="2706" applyFont="1" applyBorder="1" applyAlignment="1">
      <alignment horizontal="center" vertical="center"/>
    </xf>
    <xf numFmtId="0" fontId="95" fillId="0" borderId="70" xfId="2706" applyFont="1" applyBorder="1" applyAlignment="1">
      <alignment horizontal="center" vertical="center"/>
    </xf>
    <xf numFmtId="0" fontId="124" fillId="11" borderId="71" xfId="2706" applyFont="1" applyFill="1" applyBorder="1" applyAlignment="1">
      <alignment horizontal="distributed" vertical="center" indent="3"/>
    </xf>
    <xf numFmtId="0" fontId="124" fillId="11" borderId="72" xfId="2706" applyFont="1" applyFill="1" applyBorder="1" applyAlignment="1">
      <alignment horizontal="distributed" vertical="center" indent="3"/>
    </xf>
    <xf numFmtId="0" fontId="93" fillId="0" borderId="59" xfId="2706" applyFont="1" applyBorder="1" applyAlignment="1">
      <alignment horizontal="distributed" vertical="center" indent="3"/>
    </xf>
    <xf numFmtId="0" fontId="93" fillId="0" borderId="2" xfId="2706" applyFont="1" applyBorder="1" applyAlignment="1">
      <alignment horizontal="distributed" vertical="center" indent="3"/>
    </xf>
    <xf numFmtId="0" fontId="94" fillId="0" borderId="40" xfId="2706" quotePrefix="1" applyFont="1" applyBorder="1" applyAlignment="1">
      <alignment horizontal="left" vertical="center" wrapText="1"/>
    </xf>
    <xf numFmtId="0" fontId="94" fillId="0" borderId="61" xfId="2706" quotePrefix="1" applyFont="1" applyBorder="1" applyAlignment="1">
      <alignment horizontal="left" vertical="center" wrapText="1"/>
    </xf>
    <xf numFmtId="0" fontId="93" fillId="0" borderId="39" xfId="2706" applyFont="1" applyBorder="1" applyAlignment="1">
      <alignment horizontal="center" vertical="center" textRotation="255"/>
    </xf>
    <xf numFmtId="0" fontId="93" fillId="0" borderId="12" xfId="2706" applyFont="1" applyBorder="1" applyAlignment="1">
      <alignment horizontal="center" vertical="center" textRotation="255"/>
    </xf>
    <xf numFmtId="0" fontId="124" fillId="8" borderId="53" xfId="2706" applyFont="1" applyFill="1" applyBorder="1" applyAlignment="1">
      <alignment horizontal="center" vertical="center"/>
    </xf>
    <xf numFmtId="0" fontId="124" fillId="8" borderId="54" xfId="2706" applyFont="1" applyFill="1" applyBorder="1" applyAlignment="1">
      <alignment horizontal="center" vertical="center"/>
    </xf>
    <xf numFmtId="0" fontId="124" fillId="8" borderId="57" xfId="2706" applyFont="1" applyFill="1" applyBorder="1" applyAlignment="1">
      <alignment horizontal="center" vertical="center"/>
    </xf>
    <xf numFmtId="0" fontId="124" fillId="8" borderId="58" xfId="2706" applyFont="1" applyFill="1" applyBorder="1" applyAlignment="1">
      <alignment horizontal="center" vertical="center"/>
    </xf>
    <xf numFmtId="0" fontId="93" fillId="0" borderId="59" xfId="2706" applyFont="1" applyBorder="1" applyAlignment="1">
      <alignment horizontal="center" vertical="center" textRotation="255"/>
    </xf>
    <xf numFmtId="0" fontId="93" fillId="0" borderId="2" xfId="2706" applyFont="1" applyBorder="1" applyAlignment="1">
      <alignment horizontal="center" vertical="center" textRotation="255"/>
    </xf>
    <xf numFmtId="0" fontId="94" fillId="0" borderId="40" xfId="2706" applyFont="1" applyBorder="1" applyAlignment="1">
      <alignment horizontal="left" vertical="center"/>
    </xf>
    <xf numFmtId="0" fontId="94" fillId="0" borderId="61" xfId="2706" applyFont="1" applyBorder="1" applyAlignment="1">
      <alignment horizontal="left" vertical="center"/>
    </xf>
    <xf numFmtId="0" fontId="94" fillId="0" borderId="40" xfId="2706" applyFont="1" applyBorder="1" applyAlignment="1">
      <alignment horizontal="center" vertical="center"/>
    </xf>
    <xf numFmtId="0" fontId="94" fillId="0" borderId="61" xfId="2706" applyFont="1" applyBorder="1" applyAlignment="1">
      <alignment horizontal="center" vertical="center"/>
    </xf>
    <xf numFmtId="0" fontId="94" fillId="9" borderId="40" xfId="2706" applyFont="1" applyFill="1" applyBorder="1" applyAlignment="1">
      <alignment horizontal="center" vertical="center"/>
    </xf>
    <xf numFmtId="0" fontId="94" fillId="9" borderId="61" xfId="2706" applyFont="1" applyFill="1" applyBorder="1" applyAlignment="1">
      <alignment horizontal="center" vertical="center"/>
    </xf>
    <xf numFmtId="0" fontId="94" fillId="9" borderId="40" xfId="2706" quotePrefix="1" applyFont="1" applyFill="1" applyBorder="1" applyAlignment="1">
      <alignment horizontal="left" vertical="center" wrapText="1"/>
    </xf>
    <xf numFmtId="0" fontId="94" fillId="9" borderId="61" xfId="2706" quotePrefix="1" applyFont="1" applyFill="1" applyBorder="1" applyAlignment="1">
      <alignment horizontal="left" vertical="center" wrapText="1"/>
    </xf>
    <xf numFmtId="0" fontId="93" fillId="10" borderId="2" xfId="2706" applyFont="1" applyFill="1" applyBorder="1" applyAlignment="1">
      <alignment horizontal="center" vertical="center"/>
    </xf>
    <xf numFmtId="0" fontId="94" fillId="10" borderId="40" xfId="2706" applyFont="1" applyFill="1" applyBorder="1" applyAlignment="1">
      <alignment horizontal="center" vertical="center"/>
    </xf>
    <xf numFmtId="0" fontId="94" fillId="10" borderId="61" xfId="2706" applyFont="1" applyFill="1" applyBorder="1" applyAlignment="1">
      <alignment horizontal="center" vertical="center"/>
    </xf>
    <xf numFmtId="0" fontId="110" fillId="0" borderId="0" xfId="2687" applyFont="1" applyAlignment="1">
      <alignment horizontal="center" vertical="center"/>
    </xf>
    <xf numFmtId="0" fontId="109" fillId="0" borderId="0" xfId="2687" applyFont="1" applyAlignment="1">
      <alignment horizontal="center" vertical="center"/>
    </xf>
    <xf numFmtId="0" fontId="100" fillId="0" borderId="0" xfId="2687" applyFont="1" applyAlignment="1">
      <alignment horizontal="center" vertical="center"/>
    </xf>
    <xf numFmtId="0" fontId="111" fillId="0" borderId="0" xfId="2687" applyFont="1" applyAlignment="1">
      <alignment horizontal="center" vertical="center" shrinkToFit="1"/>
    </xf>
    <xf numFmtId="0" fontId="112" fillId="0" borderId="13" xfId="2687" applyFont="1" applyBorder="1" applyAlignment="1">
      <alignment horizontal="center" vertical="center" shrinkToFit="1"/>
    </xf>
    <xf numFmtId="0" fontId="112" fillId="0" borderId="39" xfId="2687" applyFont="1" applyBorder="1" applyAlignment="1">
      <alignment horizontal="center" vertical="center" shrinkToFit="1"/>
    </xf>
    <xf numFmtId="0" fontId="112" fillId="0" borderId="12" xfId="2687" applyFont="1" applyBorder="1" applyAlignment="1">
      <alignment horizontal="center" vertical="center" shrinkToFit="1"/>
    </xf>
    <xf numFmtId="0" fontId="102" fillId="0" borderId="0" xfId="0" applyFont="1" applyAlignment="1">
      <alignment horizontal="center"/>
    </xf>
    <xf numFmtId="0" fontId="103" fillId="0" borderId="0" xfId="0" applyFont="1" applyAlignment="1">
      <alignment horizontal="center"/>
    </xf>
    <xf numFmtId="0" fontId="110" fillId="0" borderId="28" xfId="2687" applyFont="1" applyBorder="1" applyAlignment="1">
      <alignment horizontal="center" vertical="center" shrinkToFit="1"/>
    </xf>
    <xf numFmtId="0" fontId="110" fillId="0" borderId="0" xfId="2687" applyFont="1" applyBorder="1" applyAlignment="1">
      <alignment horizontal="center" vertical="center" shrinkToFit="1"/>
    </xf>
    <xf numFmtId="0" fontId="110" fillId="0" borderId="29" xfId="2687" applyFont="1" applyBorder="1" applyAlignment="1">
      <alignment horizontal="center" vertical="center" shrinkToFit="1"/>
    </xf>
    <xf numFmtId="209" fontId="113" fillId="0" borderId="0" xfId="2687" applyNumberFormat="1" applyFont="1" applyBorder="1" applyAlignment="1">
      <alignment horizontal="left" vertical="center" shrinkToFit="1"/>
    </xf>
    <xf numFmtId="187" fontId="113" fillId="0" borderId="31" xfId="2687" applyNumberFormat="1" applyFont="1" applyBorder="1" applyAlignment="1">
      <alignment horizontal="left" vertical="center" shrinkToFit="1"/>
    </xf>
    <xf numFmtId="215" fontId="113" fillId="0" borderId="0" xfId="2687" applyNumberFormat="1" applyFont="1" applyBorder="1" applyAlignment="1">
      <alignment horizontal="left" vertical="center" shrinkToFit="1"/>
    </xf>
    <xf numFmtId="187" fontId="113" fillId="0" borderId="0" xfId="2687" applyNumberFormat="1" applyFont="1" applyBorder="1" applyAlignment="1">
      <alignment horizontal="left" vertical="center" shrinkToFit="1"/>
    </xf>
    <xf numFmtId="216" fontId="113" fillId="0" borderId="0" xfId="2687" applyNumberFormat="1" applyFont="1" applyBorder="1" applyAlignment="1">
      <alignment horizontal="left" vertical="center" shrinkToFit="1"/>
    </xf>
    <xf numFmtId="0" fontId="114" fillId="0" borderId="0" xfId="2687" applyFont="1" applyAlignment="1">
      <alignment horizontal="center" vertical="center"/>
    </xf>
    <xf numFmtId="0" fontId="39" fillId="0" borderId="47" xfId="2692" applyFont="1" applyBorder="1" applyAlignment="1">
      <alignment horizontal="center" vertical="center"/>
    </xf>
    <xf numFmtId="0" fontId="39" fillId="0" borderId="1" xfId="2692" applyFont="1" applyBorder="1" applyAlignment="1">
      <alignment horizontal="center" vertical="center"/>
    </xf>
    <xf numFmtId="0" fontId="115" fillId="0" borderId="0" xfId="2692" applyFont="1" applyAlignment="1">
      <alignment horizontal="center" vertical="center"/>
    </xf>
    <xf numFmtId="0" fontId="97" fillId="0" borderId="0" xfId="0" applyFont="1" applyAlignment="1">
      <alignment horizontal="left" vertical="center" wrapText="1"/>
    </xf>
    <xf numFmtId="0" fontId="39" fillId="6" borderId="48" xfId="2692" applyFont="1" applyFill="1" applyBorder="1" applyAlignment="1">
      <alignment horizontal="center" vertical="center"/>
    </xf>
    <xf numFmtId="0" fontId="39" fillId="6" borderId="44" xfId="2692" applyFont="1" applyFill="1" applyBorder="1" applyAlignment="1">
      <alignment horizontal="center" vertical="center"/>
    </xf>
    <xf numFmtId="0" fontId="39" fillId="0" borderId="32" xfId="2692" applyFont="1" applyBorder="1" applyAlignment="1">
      <alignment horizontal="center" vertical="center"/>
    </xf>
    <xf numFmtId="0" fontId="39" fillId="0" borderId="12" xfId="2692" applyFont="1" applyBorder="1" applyAlignment="1">
      <alignment horizontal="center" vertical="center"/>
    </xf>
    <xf numFmtId="0" fontId="39" fillId="0" borderId="40" xfId="2692" applyFont="1" applyBorder="1" applyAlignment="1">
      <alignment horizontal="center" vertical="center"/>
    </xf>
    <xf numFmtId="0" fontId="39" fillId="0" borderId="2" xfId="2692" applyFont="1" applyBorder="1" applyAlignment="1">
      <alignment horizontal="center" vertical="center"/>
    </xf>
    <xf numFmtId="0" fontId="39" fillId="0" borderId="6" xfId="2692" applyFont="1" applyBorder="1" applyAlignment="1">
      <alignment horizontal="center" vertical="center"/>
    </xf>
    <xf numFmtId="0" fontId="116" fillId="0" borderId="0" xfId="2687" applyFont="1" applyAlignment="1">
      <alignment horizontal="center" vertical="center"/>
    </xf>
    <xf numFmtId="0" fontId="118" fillId="0" borderId="0" xfId="2687" applyFont="1" applyAlignment="1">
      <alignment horizontal="center" vertical="center"/>
    </xf>
    <xf numFmtId="0" fontId="11" fillId="0" borderId="0" xfId="2687" applyFont="1" applyAlignment="1">
      <alignment horizontal="left" vertical="center" wrapText="1"/>
    </xf>
    <xf numFmtId="0" fontId="11" fillId="0" borderId="0" xfId="2687" applyFont="1" applyAlignment="1">
      <alignment horizontal="left" vertical="center"/>
    </xf>
    <xf numFmtId="0" fontId="11" fillId="0" borderId="31" xfId="2687" applyFont="1" applyBorder="1" applyAlignment="1">
      <alignment horizontal="right" vertical="center"/>
    </xf>
    <xf numFmtId="0" fontId="11" fillId="4" borderId="18" xfId="2687" applyFont="1" applyFill="1" applyBorder="1" applyAlignment="1">
      <alignment horizontal="center" vertical="center"/>
    </xf>
    <xf numFmtId="41" fontId="11" fillId="0" borderId="21" xfId="2687" applyNumberFormat="1" applyFont="1" applyBorder="1" applyAlignment="1">
      <alignment horizontal="left" vertical="center" wrapText="1"/>
    </xf>
    <xf numFmtId="41" fontId="11" fillId="0" borderId="24" xfId="2687" applyNumberFormat="1" applyFont="1" applyBorder="1" applyAlignment="1">
      <alignment horizontal="left" vertical="center"/>
    </xf>
    <xf numFmtId="41" fontId="11" fillId="0" borderId="22" xfId="2687" applyNumberFormat="1" applyFont="1" applyBorder="1" applyAlignment="1">
      <alignment horizontal="left" vertical="center"/>
    </xf>
    <xf numFmtId="0" fontId="43" fillId="0" borderId="31" xfId="2687" applyFont="1" applyBorder="1" applyAlignment="1">
      <alignment horizontal="left" vertical="center" wrapText="1"/>
    </xf>
    <xf numFmtId="0" fontId="43" fillId="0" borderId="18" xfId="2687" applyFont="1" applyBorder="1" applyAlignment="1">
      <alignment horizontal="center" vertical="center"/>
    </xf>
    <xf numFmtId="0" fontId="43" fillId="0" borderId="16" xfId="2687" applyFont="1" applyBorder="1" applyAlignment="1">
      <alignment horizontal="center" vertical="center"/>
    </xf>
    <xf numFmtId="0" fontId="43" fillId="0" borderId="51" xfId="2687" applyFont="1" applyBorder="1" applyAlignment="1">
      <alignment horizontal="center" vertical="center"/>
    </xf>
    <xf numFmtId="0" fontId="43" fillId="0" borderId="49" xfId="2687" applyFont="1" applyBorder="1" applyAlignment="1">
      <alignment horizontal="center" vertical="center"/>
    </xf>
    <xf numFmtId="0" fontId="122" fillId="0" borderId="0" xfId="0" applyFont="1" applyAlignment="1">
      <alignment horizontal="center" vertical="center"/>
    </xf>
    <xf numFmtId="0" fontId="95" fillId="0" borderId="11" xfId="0" applyFont="1" applyBorder="1" applyAlignment="1">
      <alignment horizontal="left" vertical="center"/>
    </xf>
    <xf numFmtId="41" fontId="41" fillId="0" borderId="4" xfId="2655" applyFont="1" applyBorder="1" applyAlignment="1">
      <alignment horizontal="center" vertical="center"/>
    </xf>
    <xf numFmtId="41" fontId="41" fillId="0" borderId="4" xfId="2655" quotePrefix="1" applyFont="1" applyBorder="1" applyAlignment="1">
      <alignment horizontal="center" vertical="center"/>
    </xf>
    <xf numFmtId="41" fontId="41" fillId="0" borderId="33" xfId="2655" applyFont="1" applyBorder="1" applyAlignment="1">
      <alignment horizontal="center" vertical="center" wrapText="1"/>
    </xf>
    <xf numFmtId="41" fontId="41" fillId="0" borderId="23" xfId="2655" quotePrefix="1" applyFont="1" applyBorder="1" applyAlignment="1">
      <alignment horizontal="center" vertical="center" wrapText="1"/>
    </xf>
    <xf numFmtId="0" fontId="41" fillId="0" borderId="33" xfId="2695" applyFont="1" applyBorder="1" applyAlignment="1">
      <alignment horizontal="center" vertical="center"/>
    </xf>
    <xf numFmtId="0" fontId="41" fillId="0" borderId="23" xfId="2695" applyFont="1" applyBorder="1" applyAlignment="1">
      <alignment horizontal="center" vertical="center"/>
    </xf>
    <xf numFmtId="0" fontId="41" fillId="0" borderId="33" xfId="2695" applyFont="1" applyBorder="1" applyAlignment="1">
      <alignment horizontal="center" vertical="center" wrapText="1"/>
    </xf>
    <xf numFmtId="0" fontId="41" fillId="0" borderId="23" xfId="2695" applyFont="1" applyBorder="1" applyAlignment="1">
      <alignment horizontal="center" vertical="center" wrapText="1"/>
    </xf>
    <xf numFmtId="0" fontId="118" fillId="0" borderId="0" xfId="2687" applyFont="1" applyAlignment="1">
      <alignment horizontal="center" vertical="center" shrinkToFit="1"/>
    </xf>
    <xf numFmtId="0" fontId="43" fillId="0" borderId="31" xfId="2687" applyFont="1" applyBorder="1" applyAlignment="1">
      <alignment horizontal="left" vertical="center" shrinkToFit="1"/>
    </xf>
    <xf numFmtId="0" fontId="45" fillId="0" borderId="18" xfId="2687" applyFont="1" applyBorder="1" applyAlignment="1">
      <alignment horizontal="center" vertical="center"/>
    </xf>
    <xf numFmtId="0" fontId="45" fillId="0" borderId="19" xfId="2687" applyFont="1" applyBorder="1" applyAlignment="1">
      <alignment horizontal="center" vertical="center"/>
    </xf>
    <xf numFmtId="0" fontId="45" fillId="0" borderId="36" xfId="2687" applyFont="1" applyBorder="1" applyAlignment="1">
      <alignment horizontal="center" vertical="center"/>
    </xf>
    <xf numFmtId="0" fontId="45" fillId="0" borderId="18" xfId="2687" applyFont="1" applyBorder="1" applyAlignment="1">
      <alignment horizontal="center" vertical="center" shrinkToFit="1"/>
    </xf>
    <xf numFmtId="0" fontId="45" fillId="0" borderId="16" xfId="2687" applyFont="1" applyBorder="1" applyAlignment="1">
      <alignment horizontal="center" vertical="center" shrinkToFit="1"/>
    </xf>
    <xf numFmtId="0" fontId="45" fillId="0" borderId="16" xfId="2687" applyFont="1" applyBorder="1" applyAlignment="1">
      <alignment horizontal="center" vertical="center"/>
    </xf>
    <xf numFmtId="0" fontId="122" fillId="5" borderId="0" xfId="0" applyFont="1" applyFill="1" applyAlignment="1">
      <alignment horizontal="center" vertical="center"/>
    </xf>
    <xf numFmtId="0" fontId="95" fillId="5" borderId="11" xfId="0" applyFont="1" applyFill="1" applyBorder="1" applyAlignment="1">
      <alignment horizontal="left" vertical="center"/>
    </xf>
    <xf numFmtId="41" fontId="41" fillId="5" borderId="33" xfId="2655" quotePrefix="1" applyFont="1" applyFill="1" applyBorder="1" applyAlignment="1">
      <alignment horizontal="center" vertical="center" wrapText="1"/>
    </xf>
    <xf numFmtId="41" fontId="41" fillId="5" borderId="23" xfId="2655" quotePrefix="1" applyFont="1" applyFill="1" applyBorder="1" applyAlignment="1">
      <alignment horizontal="center" vertical="center" wrapText="1"/>
    </xf>
    <xf numFmtId="0" fontId="41" fillId="5" borderId="33" xfId="2695" applyFont="1" applyFill="1" applyBorder="1" applyAlignment="1">
      <alignment horizontal="center" vertical="center"/>
    </xf>
    <xf numFmtId="0" fontId="41" fillId="5" borderId="23" xfId="2695" applyFont="1" applyFill="1" applyBorder="1" applyAlignment="1">
      <alignment horizontal="center" vertical="center"/>
    </xf>
    <xf numFmtId="0" fontId="41" fillId="5" borderId="33" xfId="2695" applyFont="1" applyFill="1" applyBorder="1" applyAlignment="1">
      <alignment horizontal="center" vertical="center" wrapText="1"/>
    </xf>
    <xf numFmtId="0" fontId="41" fillId="5" borderId="23" xfId="2695" applyFont="1" applyFill="1" applyBorder="1" applyAlignment="1">
      <alignment horizontal="center" vertical="center" wrapText="1"/>
    </xf>
    <xf numFmtId="41" fontId="41" fillId="5" borderId="4" xfId="2655" applyFont="1" applyFill="1" applyBorder="1" applyAlignment="1">
      <alignment horizontal="center" vertical="center"/>
    </xf>
    <xf numFmtId="41" fontId="41" fillId="5" borderId="4" xfId="2655" quotePrefix="1" applyFont="1" applyFill="1" applyBorder="1" applyAlignment="1">
      <alignment horizontal="center" vertical="center"/>
    </xf>
    <xf numFmtId="212" fontId="41" fillId="0" borderId="4" xfId="2708" applyFont="1" applyBorder="1" applyAlignment="1">
      <alignment horizontal="center" vertical="center"/>
    </xf>
    <xf numFmtId="212" fontId="41" fillId="0" borderId="4" xfId="2708" quotePrefix="1" applyFont="1" applyBorder="1" applyAlignment="1">
      <alignment horizontal="center" vertical="center"/>
    </xf>
    <xf numFmtId="212" fontId="41" fillId="0" borderId="33" xfId="2708" quotePrefix="1" applyFont="1" applyBorder="1" applyAlignment="1">
      <alignment horizontal="center" vertical="center" wrapText="1"/>
    </xf>
    <xf numFmtId="212" fontId="41" fillId="0" borderId="23" xfId="2708" quotePrefix="1" applyFont="1" applyBorder="1" applyAlignment="1">
      <alignment horizontal="center" vertical="center" wrapText="1"/>
    </xf>
    <xf numFmtId="0" fontId="110" fillId="0" borderId="0" xfId="2695" applyFont="1" applyAlignment="1">
      <alignment horizontal="center" vertical="center"/>
    </xf>
    <xf numFmtId="0" fontId="95" fillId="0" borderId="11" xfId="2695" applyFont="1" applyBorder="1" applyAlignment="1">
      <alignment horizontal="left" vertical="center"/>
    </xf>
    <xf numFmtId="41" fontId="41" fillId="0" borderId="33" xfId="2655" quotePrefix="1" applyFont="1" applyBorder="1" applyAlignment="1">
      <alignment horizontal="center" vertical="center" wrapText="1"/>
    </xf>
    <xf numFmtId="0" fontId="43" fillId="0" borderId="33" xfId="2695" quotePrefix="1" applyFont="1" applyBorder="1" applyAlignment="1">
      <alignment horizontal="center" vertical="center" wrapText="1"/>
    </xf>
    <xf numFmtId="0" fontId="43" fillId="0" borderId="49" xfId="2695" quotePrefix="1" applyFont="1" applyBorder="1" applyAlignment="1">
      <alignment horizontal="center" vertical="center" wrapText="1"/>
    </xf>
    <xf numFmtId="41" fontId="43" fillId="0" borderId="4" xfId="2655" applyFont="1" applyBorder="1" applyAlignment="1">
      <alignment horizontal="center" vertical="center"/>
    </xf>
    <xf numFmtId="41" fontId="43" fillId="0" borderId="4" xfId="2655" quotePrefix="1" applyFont="1" applyBorder="1" applyAlignment="1">
      <alignment horizontal="center" vertical="center"/>
    </xf>
    <xf numFmtId="0" fontId="43" fillId="0" borderId="33" xfId="2695" applyFont="1" applyBorder="1" applyAlignment="1">
      <alignment horizontal="center" vertical="center" wrapText="1"/>
    </xf>
    <xf numFmtId="0" fontId="43" fillId="0" borderId="49" xfId="2695" applyFont="1" applyBorder="1" applyAlignment="1">
      <alignment horizontal="center" vertical="center" wrapText="1"/>
    </xf>
    <xf numFmtId="0" fontId="43" fillId="0" borderId="33" xfId="2695" applyFont="1" applyBorder="1" applyAlignment="1">
      <alignment horizontal="center" vertical="center"/>
    </xf>
    <xf numFmtId="0" fontId="43" fillId="0" borderId="49" xfId="2695" applyFont="1" applyBorder="1" applyAlignment="1">
      <alignment horizontal="center" vertical="center"/>
    </xf>
    <xf numFmtId="0" fontId="43" fillId="0" borderId="33" xfId="2695" applyFont="1" applyBorder="1" applyAlignment="1">
      <alignment horizontal="center" vertical="center" shrinkToFit="1"/>
    </xf>
    <xf numFmtId="0" fontId="43" fillId="0" borderId="49" xfId="2695" applyFont="1" applyBorder="1" applyAlignment="1">
      <alignment horizontal="center" vertical="center" shrinkToFit="1"/>
    </xf>
    <xf numFmtId="3" fontId="110" fillId="0" borderId="0" xfId="2698" applyNumberFormat="1" applyFont="1" applyAlignment="1">
      <alignment horizontal="center" vertical="center"/>
    </xf>
    <xf numFmtId="0" fontId="95" fillId="0" borderId="11" xfId="2698" applyFont="1" applyBorder="1" applyAlignment="1">
      <alignment horizontal="left" vertical="center"/>
    </xf>
    <xf numFmtId="3" fontId="42" fillId="0" borderId="4" xfId="2696" applyNumberFormat="1" applyFont="1" applyBorder="1" applyAlignment="1">
      <alignment horizontal="center" vertical="center"/>
    </xf>
    <xf numFmtId="3" fontId="42" fillId="0" borderId="33" xfId="2696" quotePrefix="1" applyNumberFormat="1" applyFont="1" applyBorder="1" applyAlignment="1">
      <alignment horizontal="center" vertical="center" wrapText="1"/>
    </xf>
    <xf numFmtId="3" fontId="42" fillId="0" borderId="23" xfId="2696" quotePrefix="1" applyNumberFormat="1" applyFont="1" applyBorder="1" applyAlignment="1">
      <alignment horizontal="center" vertical="center" wrapText="1"/>
    </xf>
    <xf numFmtId="3" fontId="42" fillId="0" borderId="33" xfId="2696" quotePrefix="1" applyNumberFormat="1" applyFont="1" applyBorder="1" applyAlignment="1">
      <alignment horizontal="center" vertical="center"/>
    </xf>
    <xf numFmtId="3" fontId="42" fillId="0" borderId="23" xfId="2696" quotePrefix="1" applyNumberFormat="1" applyFont="1" applyBorder="1" applyAlignment="1">
      <alignment horizontal="center" vertical="center"/>
    </xf>
    <xf numFmtId="3" fontId="42" fillId="0" borderId="33" xfId="2696" applyNumberFormat="1" applyFont="1" applyBorder="1" applyAlignment="1">
      <alignment horizontal="center" vertical="center"/>
    </xf>
    <xf numFmtId="3" fontId="42" fillId="0" borderId="23" xfId="2696" applyNumberFormat="1" applyFont="1" applyBorder="1" applyAlignment="1">
      <alignment horizontal="center" vertical="center"/>
    </xf>
  </cellXfs>
  <cellStyles count="2709">
    <cellStyle name="          _x000d__x000a_386grabber=vga.3gr_x000d__x000a_" xfId="1"/>
    <cellStyle name="&quot;" xfId="2"/>
    <cellStyle name="#,##0" xfId="3"/>
    <cellStyle name="#_품셈 " xfId="4"/>
    <cellStyle name="(△콤마)" xfId="5"/>
    <cellStyle name="(백분율)" xfId="6"/>
    <cellStyle name="(콤마)" xfId="7"/>
    <cellStyle name="?? [0]_????? " xfId="8"/>
    <cellStyle name="??&amp;O?&amp;H?_x0008__x000f__x0007_?_x0007__x0001__x0001_" xfId="9"/>
    <cellStyle name="??&amp;O?&amp;H?_x0008_??_x0007__x0001__x0001_" xfId="10"/>
    <cellStyle name="???­ [0]_INQUIRY ¿?¾÷?ß?ø " xfId="11"/>
    <cellStyle name="???­_INQUIRY ¿?¾÷?ß?ø " xfId="12"/>
    <cellStyle name="???Ø_??°???(2¿?) " xfId="13"/>
    <cellStyle name="??_????? " xfId="14"/>
    <cellStyle name="?Þ¸¶ [0]_INQUIRY ¿?¾÷?ß?ø " xfId="15"/>
    <cellStyle name="?Þ¸¶_INQUIRY ¿?¾÷?ß?ø " xfId="16"/>
    <cellStyle name="?W?_laroux" xfId="17"/>
    <cellStyle name="?曹%U?&amp;H?_x0008_?s_x000a__x0007__x0001__x0001_" xfId="18"/>
    <cellStyle name="_031007새마음교회-가실행" xfId="19"/>
    <cellStyle name="_031031가실행내역양식" xfId="20"/>
    <cellStyle name="_031122안동명성병원-도&amp;실" xfId="21"/>
    <cellStyle name="_1.내역-횡단보도 투광기 설치공사" xfId="22"/>
    <cellStyle name="_1공구전기공사" xfId="23"/>
    <cellStyle name="_E-MART 주변도로 신호등공사-토지공사" xfId="24"/>
    <cellStyle name="_I'PARK 3단지 입구 교통신호기 설치공사" xfId="25"/>
    <cellStyle name="_LG성복자이 4차 아파트 교통신호등 설치공사" xfId="26"/>
    <cellStyle name="_P-03-092공통" xfId="27"/>
    <cellStyle name="_Virus" xfId="28"/>
    <cellStyle name="_가로등 단가비교표(04)" xfId="29"/>
    <cellStyle name="_가로등 설치공사-1차공사분" xfId="30"/>
    <cellStyle name="_가로등 일위대가2004-영모수정" xfId="31"/>
    <cellStyle name="_가로등 일위대가2005-전반기" xfId="32"/>
    <cellStyle name="_개산견적 견적조건 통일양식" xfId="33"/>
    <cellStyle name="_개산견적 견적조건 통일양식(설비)" xfId="34"/>
    <cellStyle name="_개산견적 견적조건 통일양식(설비)_수원시 구운동아파트-R1" xfId="35"/>
    <cellStyle name="_개산견적 견적조건 통일양식(설비)_수원시 구운동아파트-R2" xfId="36"/>
    <cellStyle name="_개산견적 견적조건 통일양식(설비)_위생(전주효자동)" xfId="37"/>
    <cellStyle name="_개산견적 견적조건 통일양식(설비)_위생(전주효자동)_수원시 구운동아파트-R1" xfId="38"/>
    <cellStyle name="_개산견적 견적조건 통일양식(설비)_위생(전주효자동)_수원시 구운동아파트-R2" xfId="39"/>
    <cellStyle name="_개산견적(토목공사)" xfId="40"/>
    <cellStyle name="_건축" xfId="41"/>
    <cellStyle name="_건축토공사 수량산출" xfId="42"/>
    <cellStyle name="_검암2차사전공사(본사검토) " xfId="43"/>
    <cellStyle name="_검암2차사전공사(본사검토) _가시설" xfId="44"/>
    <cellStyle name="_검암2차사전공사(본사검토) _내역서" xfId="45"/>
    <cellStyle name="_검암2차사전공사(본사검토) _동백아파트(사전공사 대비)" xfId="46"/>
    <cellStyle name="_검암2차사전공사(본사검토) _동백아파트(설변내역)" xfId="47"/>
    <cellStyle name="_검암2차사전공사(본사검토) _수원시 구운동아파트-R1" xfId="48"/>
    <cellStyle name="_검암2차사전공사(본사검토) _수원시 구운동아파트-R2" xfId="49"/>
    <cellStyle name="_검암2차사전공사(본사검토) _위생(전주효자동)" xfId="50"/>
    <cellStyle name="_검암2차사전공사(본사검토) _위생(전주효자동)_수원시 구운동아파트-R1" xfId="51"/>
    <cellStyle name="_검암2차사전공사(본사검토) _위생(전주효자동)_수원시 구운동아파트-R2" xfId="52"/>
    <cellStyle name="_검암2차사전공사(본사검토) _파일사전공사본사최종" xfId="53"/>
    <cellStyle name="_검암2차사전공사(본사검토) _파일사전공사본사최종_가시설" xfId="54"/>
    <cellStyle name="_검암2차사전공사(본사검토) _파일사전공사본사최종_내역서" xfId="55"/>
    <cellStyle name="_검암2차사전공사(본사검토) _파일사전공사본사최종_동백아파트(사전공사 대비)" xfId="56"/>
    <cellStyle name="_검암2차사전공사(본사검토) _파일사전공사본사최종_동백아파트(설변내역)" xfId="57"/>
    <cellStyle name="_견적결과" xfId="58"/>
    <cellStyle name="_견적대비표" xfId="59"/>
    <cellStyle name="_견적서 양식" xfId="60"/>
    <cellStyle name="_견적서양식(세로)" xfId="61"/>
    <cellStyle name="_견적조건" xfId="62"/>
    <cellStyle name="_경보등공사" xfId="63"/>
    <cellStyle name="_계장(SK)" xfId="64"/>
    <cellStyle name="_공사개요" xfId="65"/>
    <cellStyle name="_교통신호기 설치공사(원삼면사무소 앞)-내역" xfId="66"/>
    <cellStyle name="_국도42호선 양지면 제일,추계리 가로등 설치공사." xfId="67"/>
    <cellStyle name="_금액상승" xfId="68"/>
    <cellStyle name="_금오아파트집행내역서(J0)" xfId="69"/>
    <cellStyle name="_김포대학국제관" xfId="70"/>
    <cellStyle name="_남양팔탄간도로확포장전기공사(변경)" xfId="71"/>
    <cellStyle name="_남양팔탄간도로확포장전기공사(변경)_I'PARK 3단지 입구 교통신호기 설치공사" xfId="72"/>
    <cellStyle name="_남양팔탄간도로확포장전기공사(변경)_천안(가로등 및 신호등 설치공사)" xfId="73"/>
    <cellStyle name="_단가표" xfId="74"/>
    <cellStyle name="_대관불입금" xfId="75"/>
    <cellStyle name="_동백8블럭 신호등 설치공사" xfId="76"/>
    <cellStyle name="_동백아파트(설계변경,토목)" xfId="77"/>
    <cellStyle name="_동백아파트(설변내역)" xfId="78"/>
    <cellStyle name="_동탄3-6블럭(전기)-3월4일" xfId="79"/>
    <cellStyle name="_마전파일사전공사-수정" xfId="80"/>
    <cellStyle name="_물량검토" xfId="81"/>
    <cellStyle name="_미아아파트기계집행내역(분양분수정)" xfId="82"/>
    <cellStyle name="_보강사전(검토)" xfId="83"/>
    <cellStyle name="_부대토목(배수공)" xfId="84"/>
    <cellStyle name="_부천범박동" xfId="85"/>
    <cellStyle name="_사전공사 - 대치아파트 1차 (02.11.08)" xfId="86"/>
    <cellStyle name="_사전공사 - 대치아파트 1차 (02.11.08)_가시설" xfId="87"/>
    <cellStyle name="_사전공사 - 대치아파트 1차 (02.11.08)_내역서" xfId="88"/>
    <cellStyle name="_사전공사 - 대치아파트 1차 (02.11.08)_동백아파트(사전공사 대비)" xfId="89"/>
    <cellStyle name="_사전공사 - 대치아파트 1차 (02.11.08)_동백아파트(설변내역)" xfId="90"/>
    <cellStyle name="_사전공사 - 대치아파트 1차 (02.11.08)_송도파일" xfId="91"/>
    <cellStyle name="_사전공사 - 대치아파트 1차 (02.11.08)_송도파일_가시설" xfId="92"/>
    <cellStyle name="_사전공사 - 대치아파트 1차 (02.11.08)_송도파일_내역서" xfId="93"/>
    <cellStyle name="_사전공사 - 대치아파트 1차 (02.11.08)_송도파일_동백아파트(사전공사 대비)" xfId="94"/>
    <cellStyle name="_사전공사 - 대치아파트 1차 (02.11.08)_송도파일_동백아파트(설변내역)" xfId="95"/>
    <cellStyle name="_사전공사 - 대치아파트 1차 (02.11.08)_일주파일" xfId="96"/>
    <cellStyle name="_사전공사 - 대치아파트 1차 (02.11.08)_일주파일_가시설" xfId="97"/>
    <cellStyle name="_사전공사 - 대치아파트 1차 (02.11.08)_일주파일_내역서" xfId="98"/>
    <cellStyle name="_사전공사 - 대치아파트 1차 (02.11.08)_일주파일_동백아파트(사전공사 대비)" xfId="99"/>
    <cellStyle name="_사전공사 - 대치아파트 1차 (02.11.08)_일주파일_동백아파트(설변내역)" xfId="100"/>
    <cellStyle name="_사전공사 - 대치아파트 1차 (02.11.08)_파일공사" xfId="101"/>
    <cellStyle name="_사전공사 - 대치아파트 1차 (02.11.08)_파일공사(30M)" xfId="102"/>
    <cellStyle name="_사전공사 - 대치아파트 1차 (02.11.08)_파일공사(30M)_가시설" xfId="103"/>
    <cellStyle name="_사전공사 - 대치아파트 1차 (02.11.08)_파일공사(30M)_내역서" xfId="104"/>
    <cellStyle name="_사전공사 - 대치아파트 1차 (02.11.08)_파일공사(30M)_동백아파트(사전공사 대비)" xfId="105"/>
    <cellStyle name="_사전공사 - 대치아파트 1차 (02.11.08)_파일공사(30M)_동백아파트(설변내역)" xfId="106"/>
    <cellStyle name="_사전공사 - 대치아파트 1차 (02.11.08)_파일공사_가시설" xfId="107"/>
    <cellStyle name="_사전공사 - 대치아파트 1차 (02.11.08)_파일공사_내역서" xfId="108"/>
    <cellStyle name="_사전공사 - 대치아파트 1차 (02.11.08)_파일공사_동백아파트(사전공사 대비)" xfId="109"/>
    <cellStyle name="_사전공사 - 대치아파트 1차 (02.11.08)_파일공사_동백아파트(설변내역)" xfId="110"/>
    <cellStyle name="_사전공사 - 대치아파트 2차 (02.10.24)" xfId="111"/>
    <cellStyle name="_사전공사 - 대치아파트 2차 (02.10.24)_가시설" xfId="112"/>
    <cellStyle name="_사전공사 - 대치아파트 2차 (02.10.24)_내역서" xfId="113"/>
    <cellStyle name="_사전공사 - 대치아파트 2차 (02.10.24)_동백아파트(사전공사 대비)" xfId="114"/>
    <cellStyle name="_사전공사 - 대치아파트 2차 (02.10.24)_동백아파트(설변내역)" xfId="115"/>
    <cellStyle name="_사전공사 - 대치아파트 2차 (02.10.24)_송도파일" xfId="116"/>
    <cellStyle name="_사전공사 - 대치아파트 2차 (02.10.24)_송도파일_가시설" xfId="117"/>
    <cellStyle name="_사전공사 - 대치아파트 2차 (02.10.24)_송도파일_내역서" xfId="118"/>
    <cellStyle name="_사전공사 - 대치아파트 2차 (02.10.24)_송도파일_동백아파트(사전공사 대비)" xfId="119"/>
    <cellStyle name="_사전공사 - 대치아파트 2차 (02.10.24)_송도파일_동백아파트(설변내역)" xfId="120"/>
    <cellStyle name="_사전공사 - 대치아파트 2차 (02.10.24)_일주파일" xfId="121"/>
    <cellStyle name="_사전공사 - 대치아파트 2차 (02.10.24)_일주파일_가시설" xfId="122"/>
    <cellStyle name="_사전공사 - 대치아파트 2차 (02.10.24)_일주파일_내역서" xfId="123"/>
    <cellStyle name="_사전공사 - 대치아파트 2차 (02.10.24)_일주파일_동백아파트(사전공사 대비)" xfId="124"/>
    <cellStyle name="_사전공사 - 대치아파트 2차 (02.10.24)_일주파일_동백아파트(설변내역)" xfId="125"/>
    <cellStyle name="_사전공사 - 대치아파트 2차 (02.10.24)_파일공사" xfId="126"/>
    <cellStyle name="_사전공사 - 대치아파트 2차 (02.10.24)_파일공사(30M)" xfId="127"/>
    <cellStyle name="_사전공사 - 대치아파트 2차 (02.10.24)_파일공사(30M)_가시설" xfId="128"/>
    <cellStyle name="_사전공사 - 대치아파트 2차 (02.10.24)_파일공사(30M)_내역서" xfId="129"/>
    <cellStyle name="_사전공사 - 대치아파트 2차 (02.10.24)_파일공사(30M)_동백아파트(사전공사 대비)" xfId="130"/>
    <cellStyle name="_사전공사 - 대치아파트 2차 (02.10.24)_파일공사(30M)_동백아파트(설변내역)" xfId="131"/>
    <cellStyle name="_사전공사 - 대치아파트 2차 (02.10.24)_파일공사_가시설" xfId="132"/>
    <cellStyle name="_사전공사 - 대치아파트 2차 (02.10.24)_파일공사_내역서" xfId="133"/>
    <cellStyle name="_사전공사 - 대치아파트 2차 (02.10.24)_파일공사_동백아파트(사전공사 대비)" xfId="134"/>
    <cellStyle name="_사전공사 - 대치아파트 2차 (02.10.24)_파일공사_동백아파트(설변내역)" xfId="135"/>
    <cellStyle name="_사전공사 검토양식" xfId="136"/>
    <cellStyle name="_사전공사(토목본사검토) " xfId="137"/>
    <cellStyle name="_사전공사(토목본사검토) _가시설" xfId="138"/>
    <cellStyle name="_사전공사(토목본사검토) _내역서" xfId="139"/>
    <cellStyle name="_사전공사(토목본사검토) _동백아파트(사전공사 대비)" xfId="140"/>
    <cellStyle name="_사전공사(토목본사검토) _동백아파트(설변내역)" xfId="141"/>
    <cellStyle name="_사전공사(토목본사검토) _송도파일" xfId="142"/>
    <cellStyle name="_사전공사(토목본사검토) _송도파일_가시설" xfId="143"/>
    <cellStyle name="_사전공사(토목본사검토) _송도파일_내역서" xfId="144"/>
    <cellStyle name="_사전공사(토목본사검토) _송도파일_동백아파트(사전공사 대비)" xfId="145"/>
    <cellStyle name="_사전공사(토목본사검토) _송도파일_동백아파트(설변내역)" xfId="146"/>
    <cellStyle name="_사전공사(토목본사검토) _수원시 구운동아파트-R1" xfId="147"/>
    <cellStyle name="_사전공사(토목본사검토) _수원시 구운동아파트-R2" xfId="148"/>
    <cellStyle name="_사전공사(토목본사검토) _위생(전주효자동)" xfId="149"/>
    <cellStyle name="_사전공사(토목본사검토) _위생(전주효자동)_수원시 구운동아파트-R1" xfId="150"/>
    <cellStyle name="_사전공사(토목본사검토) _위생(전주효자동)_수원시 구운동아파트-R2" xfId="151"/>
    <cellStyle name="_사전공사(토목본사검토) _일주파일" xfId="152"/>
    <cellStyle name="_사전공사(토목본사검토) _일주파일_가시설" xfId="153"/>
    <cellStyle name="_사전공사(토목본사검토) _일주파일_내역서" xfId="154"/>
    <cellStyle name="_사전공사(토목본사검토) _일주파일_동백아파트(사전공사 대비)" xfId="155"/>
    <cellStyle name="_사전공사(토목본사검토) _일주파일_동백아파트(설변내역)" xfId="156"/>
    <cellStyle name="_사전공사(토목본사검토) _파일공사" xfId="157"/>
    <cellStyle name="_사전공사(토목본사검토) _파일공사(30M)" xfId="158"/>
    <cellStyle name="_사전공사(토목본사검토) _파일공사(30M)_가시설" xfId="159"/>
    <cellStyle name="_사전공사(토목본사검토) _파일공사(30M)_내역서" xfId="160"/>
    <cellStyle name="_사전공사(토목본사검토) _파일공사(30M)_동백아파트(사전공사 대비)" xfId="161"/>
    <cellStyle name="_사전공사(토목본사검토) _파일공사(30M)_동백아파트(설변내역)" xfId="162"/>
    <cellStyle name="_사전공사(토목본사검토) _파일공사_가시설" xfId="163"/>
    <cellStyle name="_사전공사(토목본사검토) _파일공사_내역서" xfId="164"/>
    <cellStyle name="_사전공사(토목본사검토) _파일공사_동백아파트(사전공사 대비)" xfId="165"/>
    <cellStyle name="_사전공사(토목본사검토) _파일공사_동백아파트(설변내역)" xfId="166"/>
    <cellStyle name="_사전공사(토목본사검토) _파일사전공사본사최종" xfId="167"/>
    <cellStyle name="_사전공사(토목본사검토) _파일사전공사본사최종_가시설" xfId="168"/>
    <cellStyle name="_사전공사(토목본사검토) _파일사전공사본사최종_내역서" xfId="169"/>
    <cellStyle name="_사전공사(토목본사검토) _파일사전공사본사최종_동백아파트(사전공사 대비)" xfId="170"/>
    <cellStyle name="_사전공사(토목본사검토) _파일사전공사본사최종_동백아파트(설변내역)" xfId="171"/>
    <cellStyle name="_사전원가심의1" xfId="172"/>
    <cellStyle name="_사전원가심의1_02.논현동파라곤아파트신축공사(가실행)-인건비재정리" xfId="173"/>
    <cellStyle name="_사전원가심의1_07)백궁가실행(02.08.16)-현장검토완료-추가수영장내역정리(02.08.22)-97" xfId="174"/>
    <cellStyle name="_사전원가심의1_1.위생,소화내역-1" xfId="175"/>
    <cellStyle name="_사전원가심의1_도급,실행(02.2.16)" xfId="176"/>
    <cellStyle name="_사전원가심의1_도급,실행(02.2.16)_07)백궁가실행(02.08.16)-현장검토완료-추가수영장내역정리(02.08.22)-97" xfId="177"/>
    <cellStyle name="_사전원가심의1_도급,실행(02.2.16)_1.위생,소화내역-1" xfId="178"/>
    <cellStyle name="_사전원가심의1_동양 백궁파라곤A공구" xfId="179"/>
    <cellStyle name="_사전원가심의1_명지 관대기숙사5호관" xfId="180"/>
    <cellStyle name="_사전원가심의1_명지 관대기숙사5호관 기계설비공사" xfId="181"/>
    <cellStyle name="_사전원가심의1_분당파크뷰(도급-실행-02.16)" xfId="182"/>
    <cellStyle name="_사전원가심의1_분당파크뷰(도급-실행-02.16)_07)백궁가실행(02.08.16)-현장검토완료-추가수영장내역정리(02.08.22)-97" xfId="183"/>
    <cellStyle name="_사전원가심의1_분당파크뷰(도급-실행-02.16)_1.위생,소화내역-1" xfId="184"/>
    <cellStyle name="_사전원가심의1_사본 - 명지 관대기숙사5호관(입찰)" xfId="185"/>
    <cellStyle name="_산청수동_설비(J0)" xfId="186"/>
    <cellStyle name="_산출서-1-1(옥외전기)" xfId="187"/>
    <cellStyle name="_서해아파트 진,출입로 신호등 설치공사" xfId="188"/>
    <cellStyle name="_설비견적조건" xfId="189"/>
    <cellStyle name="_수원시 구운동아파트-R1" xfId="190"/>
    <cellStyle name="_수원시 구운동아파트-R2" xfId="191"/>
    <cellStyle name="_스튜디오" xfId="192"/>
    <cellStyle name="_신규집행내역" xfId="193"/>
    <cellStyle name="_신호등설계관련원본(2004년)-영모" xfId="194"/>
    <cellStyle name="_신호등설계관련원본(2005년)-영모1" xfId="195"/>
    <cellStyle name="_신호등일위대가설계원본(2005년하반기)" xfId="196"/>
    <cellStyle name="_신호등일위대가설계원본(2005년하반기)-영모" xfId="197"/>
    <cellStyle name="_신호등일위대가설계원본(2005년하반기)-영모1" xfId="198"/>
    <cellStyle name="_언주중-1" xfId="199"/>
    <cellStyle name="_역삼성진" xfId="200"/>
    <cellStyle name="_옥수개요" xfId="201"/>
    <cellStyle name="_옥수동아파트" xfId="202"/>
    <cellStyle name="_용인 흥덕지구 접속도로 교통신호기공사" xfId="203"/>
    <cellStyle name="_원가계산" xfId="204"/>
    <cellStyle name="_원가절감" xfId="205"/>
    <cellStyle name="_위생(전주효자동)" xfId="206"/>
    <cellStyle name="_위생(전주효자동)_수원시 구운동아파트-R1" xfId="207"/>
    <cellStyle name="_위생(전주효자동)_수원시 구운동아파트-R2" xfId="208"/>
    <cellStyle name="_인원계획표 " xfId="209"/>
    <cellStyle name="_인원계획표 _2000TMP-POW2" xfId="210"/>
    <cellStyle name="_인원계획표 _2000TMP-POW2_2002TMP-POW1" xfId="211"/>
    <cellStyle name="_인원계획표 _2000TMP-POW2_2002TMP-POW1_2002TMP-POW1" xfId="212"/>
    <cellStyle name="_인원계획표 _2000TMP-POW2_2002TMP-POW1_2002TMP-POW1_2002TMP-POW1" xfId="213"/>
    <cellStyle name="_인원계획표 _2000TMP-POW2_2002TMP-POW1_2002TMP-POW1_2002TMP-POW1_2002TMP-POW1" xfId="214"/>
    <cellStyle name="_인원계획표 _2000TMP-POW2_2002TMP-POW1_2002TMP-POW1_2002TMP-POW1_2002TMP-POW1_2002TMP-POW1" xfId="215"/>
    <cellStyle name="_인원계획표 _2000TMP-POW2_2002TMP-POW1_2002TMP-POW1_2002TMP-POW1_2002TMP-POW1_2002TMP-POW1_2002TMP-POW1" xfId="216"/>
    <cellStyle name="_인원계획표 _2000TMP-POW2_2002TMP-POW1_2002TMP-POW1_2002TMP-POW1_2002TMP-POW1_2002TMP-POW1_2002TMP-POW1_2002TMP-POW1" xfId="217"/>
    <cellStyle name="_인원계획표 _2000TMP-POW2_2002TMP-POW1_2002TMP-POW1_2002TMP-POW1_2002TMP-POW1_2002TMP-POW1_2002TMP-POW1_2003TMP-POW01" xfId="218"/>
    <cellStyle name="_인원계획표 _2000TMP-POW2_2002TMP-POW1_2002TMP-POW1_2002TMP-POW1_2002TMP-POW1_2003TMP-POW01" xfId="219"/>
    <cellStyle name="_인원계획표 _2000TMP-POW2_2002TMP-POW1_2002TMP-POW1_2003TMP-POW01" xfId="220"/>
    <cellStyle name="_인원계획표 _2000TMP-POW2_2003TMP-POW01" xfId="221"/>
    <cellStyle name="_인원계획표 _2000TMP-POW2_APT평당금액분석표-TOT" xfId="222"/>
    <cellStyle name="_인원계획표 _2000TMP-POW2_APT평당금액분석표-TOT_APT평당금액분석표-TOT" xfId="223"/>
    <cellStyle name="_인원계획표 _2000TMP-POW2_검암2차장비" xfId="224"/>
    <cellStyle name="_인원계획표 _2000TMP-POW2_검암2차장비_아이원플러스내역" xfId="225"/>
    <cellStyle name="_인원계획표 _2000TMP-POW2_검암2차집행분석용" xfId="226"/>
    <cellStyle name="_인원계획표 _2000TMP-POW2_서계동오피스텔" xfId="227"/>
    <cellStyle name="_인원계획표 _2000TMP-POW2_서초동가집행" xfId="228"/>
    <cellStyle name="_인원계획표 _2000TMP-POW2_서초장비대비" xfId="229"/>
    <cellStyle name="_인원계획표 _2000TMP-POW2_서초장비대비_아이원플러스내역" xfId="230"/>
    <cellStyle name="_인원계획표 _2000TMP-POW2_서초풍림아이원플러스(0723)(2)" xfId="231"/>
    <cellStyle name="_인원계획표 _2000TMP-POW2_서초풍림아이원플러스(0723)(2)_서계동오피스텔" xfId="232"/>
    <cellStyle name="_인원계획표 _2000TMP-POW2_서초풍림아이원플러스(0723)(2)_서초동가집행" xfId="233"/>
    <cellStyle name="_인원계획표 _2000TMP-POW2_서초풍림아이원플러스(0723)(2)_서초동오피스텔(구)" xfId="234"/>
    <cellStyle name="_인원계획표 _2000TMP-POW2_서초풍림아이원플러스(0723)(2)_서초동오피스텔(구)_아이원플러스내역" xfId="235"/>
    <cellStyle name="_인원계획표 _2000TMP-POW2_서초풍림아이원플러스(0723)(2)_아이원플러스내역" xfId="236"/>
    <cellStyle name="_인원계획표 _2000TMP-POW2_서초풍림아이원플러스(0723)(2)_아이원플러스내역_아이원플러스내역" xfId="237"/>
    <cellStyle name="_인원계획표 _2000TMP-POW2_아이원플러스내역" xfId="238"/>
    <cellStyle name="_인원계획표 _2000TMP-POW2_용인동백C5-1BL공동주택건설공사(공사용1104)" xfId="239"/>
    <cellStyle name="_인원계획표 _2000TMP-POW2_인천검암2차" xfId="240"/>
    <cellStyle name="_인원계획표 _2000TMP-POW2_인천검암2차_아이원플러스내역" xfId="241"/>
    <cellStyle name="_인원계획표 _2001TMP-POW2" xfId="242"/>
    <cellStyle name="_인원계획표 _2001TMP-POW2_2002TMP-POW1" xfId="243"/>
    <cellStyle name="_인원계획표 _2001TMP-POW2_2002TMP-POW1_2002TMP-POW1" xfId="244"/>
    <cellStyle name="_인원계획표 _2001TMP-POW2_2002TMP-POW1_2002TMP-POW1_2002TMP-POW1" xfId="245"/>
    <cellStyle name="_인원계획표 _2001TMP-POW2_2002TMP-POW1_2002TMP-POW1_2002TMP-POW1_2002TMP-POW1" xfId="246"/>
    <cellStyle name="_인원계획표 _2001TMP-POW2_2002TMP-POW1_2002TMP-POW1_2002TMP-POW1_2002TMP-POW1_2002TMP-POW1" xfId="247"/>
    <cellStyle name="_인원계획표 _2001TMP-POW2_2002TMP-POW1_2002TMP-POW1_2002TMP-POW1_2002TMP-POW1_2002TMP-POW1_2002TMP-POW1" xfId="248"/>
    <cellStyle name="_인원계획표 _2001TMP-POW2_2002TMP-POW1_2002TMP-POW1_2002TMP-POW1_2002TMP-POW1_2002TMP-POW1_2002TMP-POW1_2002TMP-POW1" xfId="249"/>
    <cellStyle name="_인원계획표 _2001TMP-POW2_2002TMP-POW1_2002TMP-POW1_2002TMP-POW1_2002TMP-POW1_2002TMP-POW1_2002TMP-POW1_2003TMP-POW01" xfId="250"/>
    <cellStyle name="_인원계획표 _2001TMP-POW2_2002TMP-POW1_2002TMP-POW1_2002TMP-POW1_2002TMP-POW1_2003TMP-POW01" xfId="251"/>
    <cellStyle name="_인원계획표 _2001TMP-POW2_2002TMP-POW1_2002TMP-POW1_2003TMP-POW01" xfId="252"/>
    <cellStyle name="_인원계획표 _2001TMP-POW2_2003TMP-POW01" xfId="253"/>
    <cellStyle name="_인원계획표 _2001TMP-POW2_APT평당금액분석표-TOT" xfId="254"/>
    <cellStyle name="_인원계획표 _2001TMP-POW2_APT평당금액분석표-TOT_APT평당금액분석표-TOT" xfId="255"/>
    <cellStyle name="_인원계획표 _2001TMP-POW2_검암2차장비" xfId="256"/>
    <cellStyle name="_인원계획표 _2001TMP-POW2_검암2차장비_아이원플러스내역" xfId="257"/>
    <cellStyle name="_인원계획표 _2001TMP-POW2_검암2차집행분석용" xfId="258"/>
    <cellStyle name="_인원계획표 _2001TMP-POW2_서계동오피스텔" xfId="259"/>
    <cellStyle name="_인원계획표 _2001TMP-POW2_서초동가집행" xfId="260"/>
    <cellStyle name="_인원계획표 _2001TMP-POW2_서초장비대비" xfId="261"/>
    <cellStyle name="_인원계획표 _2001TMP-POW2_서초장비대비_아이원플러스내역" xfId="262"/>
    <cellStyle name="_인원계획표 _2001TMP-POW2_서초풍림아이원플러스(0723)(2)" xfId="263"/>
    <cellStyle name="_인원계획표 _2001TMP-POW2_서초풍림아이원플러스(0723)(2)_서계동오피스텔" xfId="264"/>
    <cellStyle name="_인원계획표 _2001TMP-POW2_서초풍림아이원플러스(0723)(2)_서초동가집행" xfId="265"/>
    <cellStyle name="_인원계획표 _2001TMP-POW2_서초풍림아이원플러스(0723)(2)_서초동오피스텔(구)" xfId="266"/>
    <cellStyle name="_인원계획표 _2001TMP-POW2_서초풍림아이원플러스(0723)(2)_서초동오피스텔(구)_아이원플러스내역" xfId="267"/>
    <cellStyle name="_인원계획표 _2001TMP-POW2_서초풍림아이원플러스(0723)(2)_아이원플러스내역" xfId="268"/>
    <cellStyle name="_인원계획표 _2001TMP-POW2_서초풍림아이원플러스(0723)(2)_아이원플러스내역_아이원플러스내역" xfId="269"/>
    <cellStyle name="_인원계획표 _2001TMP-POW2_아이원플러스내역" xfId="270"/>
    <cellStyle name="_인원계획표 _2001TMP-POW2_용인동백C5-1BL공동주택건설공사(공사용1104)" xfId="271"/>
    <cellStyle name="_인원계획표 _2001TMP-POW2_인천검암2차" xfId="272"/>
    <cellStyle name="_인원계획표 _2001TMP-POW2_인천검암2차_아이원플러스내역" xfId="273"/>
    <cellStyle name="_인원계획표 _2002TMP-POW0" xfId="274"/>
    <cellStyle name="_인원계획표 _2002TMP-POW0_2002TMP" xfId="275"/>
    <cellStyle name="_인원계획표 _2002TMP-POW0_2002TMP_2002TMP-POW1" xfId="276"/>
    <cellStyle name="_인원계획표 _2002TMP-POW0_2002TMP_2002TMP-POW1_2002TMP-POW1" xfId="277"/>
    <cellStyle name="_인원계획표 _2002TMP-POW0_2002TMP_2002TMP-POW1_2002TMP-POW1_2002TMP-POW1" xfId="278"/>
    <cellStyle name="_인원계획표 _2002TMP-POW0_2002TMP_2002TMP-POW1_2002TMP-POW1_2002TMP-POW1_2002TMP-POW1" xfId="279"/>
    <cellStyle name="_인원계획표 _2002TMP-POW0_2002TMP_2002TMP-POW1_2002TMP-POW1_2002TMP-POW1_2002TMP-POW1_2002TMP-POW1" xfId="280"/>
    <cellStyle name="_인원계획표 _2002TMP-POW0_2002TMP_2002TMP-POW1_2002TMP-POW1_2002TMP-POW1_2002TMP-POW1_2003TMP-POW01" xfId="281"/>
    <cellStyle name="_인원계획표 _2002TMP-POW0_2002TMP_2002TMP-POW1_2002TMP-POW1_2003TMP-POW01" xfId="282"/>
    <cellStyle name="_인원계획표 _2002TMP-POW0_2002TMP_2003TMP-POW01" xfId="283"/>
    <cellStyle name="_인원계획표 _2002TMP-POW0_2002TMP-POW1" xfId="284"/>
    <cellStyle name="_인원계획표 _2002TMP-POW0_2002TMP-POW1_2002TMP-POW1" xfId="285"/>
    <cellStyle name="_인원계획표 _2002TMP-POW0_2002TMP-POW1_2002TMP-POW1_2002TMP" xfId="286"/>
    <cellStyle name="_인원계획표 _2002TMP-POW0_2002TMP-POW1_2002TMP-POW1_2002TMP_2002TMP-POW1" xfId="287"/>
    <cellStyle name="_인원계획표 _2002TMP-POW0_2002TMP-POW1_2002TMP-POW1_2002TMP_2002TMP-POW1_2002TMP-POW1" xfId="288"/>
    <cellStyle name="_인원계획표 _2002TMP-POW0_2002TMP-POW1_2002TMP-POW1_2002TMP_2002TMP-POW1_2002TMP-POW1_2002TMP-POW1" xfId="289"/>
    <cellStyle name="_인원계획표 _2002TMP-POW0_2002TMP-POW1_2002TMP-POW1_2002TMP_2002TMP-POW1_2002TMP-POW1_2002TMP-POW1_2002TMP-POW1" xfId="290"/>
    <cellStyle name="_인원계획표 _2002TMP-POW0_2002TMP-POW1_2002TMP-POW1_2002TMP_2002TMP-POW1_2002TMP-POW1_2002TMP-POW1_2002TMP-POW1_2002TMP-POW1" xfId="291"/>
    <cellStyle name="_인원계획표 _2002TMP-POW0_2002TMP-POW1_2002TMP-POW1_2002TMP_2002TMP-POW1_2002TMP-POW1_2002TMP-POW1_2002TMP-POW1_2003TMP-POW01" xfId="292"/>
    <cellStyle name="_인원계획표 _2002TMP-POW0_2002TMP-POW1_2002TMP-POW1_2002TMP_2002TMP-POW1_2002TMP-POW1_2003TMP-POW01" xfId="293"/>
    <cellStyle name="_인원계획표 _2002TMP-POW0_2002TMP-POW1_2002TMP-POW1_2002TMP_2003TMP-POW01" xfId="294"/>
    <cellStyle name="_인원계획표 _2002TMP-POW0_2002TMP-POW1_2002TMP-POW1_2002TMP-POW1" xfId="295"/>
    <cellStyle name="_인원계획표 _2002TMP-POW0_2002TMP-POW1_2002TMP-POW1_2002TMP-POW1_2002TMP-POW1" xfId="296"/>
    <cellStyle name="_인원계획표 _2002TMP-POW0_2002TMP-POW1_2002TMP-POW1_2002TMP-POW1_2002TMP-POW1_2002TMP" xfId="297"/>
    <cellStyle name="_인원계획표 _2002TMP-POW0_2002TMP-POW1_2002TMP-POW1_2002TMP-POW1_2002TMP-POW1_2002TMP_2002TMP-POW1" xfId="298"/>
    <cellStyle name="_인원계획표 _2002TMP-POW0_2002TMP-POW1_2002TMP-POW1_2002TMP-POW1_2002TMP-POW1_2002TMP_2002TMP-POW1_2002TMP-POW1" xfId="299"/>
    <cellStyle name="_인원계획표 _2002TMP-POW0_2002TMP-POW1_2002TMP-POW1_2002TMP-POW1_2002TMP-POW1_2002TMP_2002TMP-POW1_2002TMP-POW1_2002TMP-POW1" xfId="300"/>
    <cellStyle name="_인원계획표 _2002TMP-POW0_2002TMP-POW1_2002TMP-POW1_2002TMP-POW1_2002TMP-POW1_2002TMP_2002TMP-POW1_2002TMP-POW1_2002TMP-POW1_2002TMP-POW1" xfId="301"/>
    <cellStyle name="_인원계획표 _2002TMP-POW0_2002TMP-POW1_2002TMP-POW1_2002TMP-POW1_2002TMP-POW1_2002TMP_2002TMP-POW1_2002TMP-POW1_2002TMP-POW1_2002TMP-POW1_2002TMP-POW1" xfId="302"/>
    <cellStyle name="_인원계획표 _2002TMP-POW0_2002TMP-POW1_2002TMP-POW1_2002TMP-POW1_2002TMP-POW1_2002TMP_2002TMP-POW1_2002TMP-POW1_2002TMP-POW1_2002TMP-POW1_2003TMP-POW01" xfId="303"/>
    <cellStyle name="_인원계획표 _2002TMP-POW0_2002TMP-POW1_2002TMP-POW1_2002TMP-POW1_2002TMP-POW1_2002TMP_2002TMP-POW1_2002TMP-POW1_2003TMP-POW01" xfId="304"/>
    <cellStyle name="_인원계획표 _2002TMP-POW0_2002TMP-POW1_2002TMP-POW1_2002TMP-POW1_2002TMP-POW1_2002TMP_2003TMP-POW01" xfId="305"/>
    <cellStyle name="_인원계획표 _2002TMP-POW0_2002TMP-POW1_2002TMP-POW1_2002TMP-POW1_2002TMP-POW1_2002TMP-POW1" xfId="306"/>
    <cellStyle name="_인원계획표 _2002TMP-POW0_2002TMP-POW1_2002TMP-POW1_2002TMP-POW1_2002TMP-POW1_2002TMP-POW1_2002TMP-POW1" xfId="307"/>
    <cellStyle name="_인원계획표 _2002TMP-POW0_2002TMP-POW1_2002TMP-POW1_2002TMP-POW1_2002TMP-POW1_2002TMP-POW1_2002TMP-POW1_2002TMP-POW1" xfId="308"/>
    <cellStyle name="_인원계획표 _2002TMP-POW0_2002TMP-POW1_2002TMP-POW1_2002TMP-POW1_2002TMP-POW1_2002TMP-POW1_2002TMP-POW1_2002TMP-POW1_2002TMP-POW1" xfId="309"/>
    <cellStyle name="_인원계획표 _2002TMP-POW0_2002TMP-POW1_2002TMP-POW1_2002TMP-POW1_2002TMP-POW1_2002TMP-POW1_2002TMP-POW1_2002TMP-POW1_2002TMP-POW1_2002TMP-POW1" xfId="310"/>
    <cellStyle name="_인원계획표 _2002TMP-POW0_2002TMP-POW1_2002TMP-POW1_2002TMP-POW1_2002TMP-POW1_2002TMP-POW1_2002TMP-POW1_2002TMP-POW1_2002TMP-POW1_2002TMP-POW1_2002TMP-POW1" xfId="311"/>
    <cellStyle name="_인원계획표 _2002TMP-POW0_2002TMP-POW1_2002TMP-POW1_2002TMP-POW1_2002TMP-POW1_2002TMP-POW1_2002TMP-POW1_2002TMP-POW1_2002TMP-POW1_2002TMP-POW1_2002TMP-POW1_2002TMP-POW1" xfId="312"/>
    <cellStyle name="_인원계획표 _2002TMP-POW0_2002TMP-POW1_2002TMP-POW1_2002TMP-POW1_2002TMP-POW1_2002TMP-POW1_2002TMP-POW1_2002TMP-POW1_2002TMP-POW1_2002TMP-POW1_2002TMP-POW1_2002TMP-POW1_2002TMP-POW1" xfId="313"/>
    <cellStyle name="_인원계획표 _2002TMP-POW0_2002TMP-POW1_2002TMP-POW1_2002TMP-POW1_2002TMP-POW1_2002TMP-POW1_2002TMP-POW1_2002TMP-POW1_2002TMP-POW1_2002TMP-POW1_2002TMP-POW1_2002TMP-POW1_2003TMP-POW01" xfId="314"/>
    <cellStyle name="_인원계획표 _2002TMP-POW0_2002TMP-POW1_2002TMP-POW1_2002TMP-POW1_2002TMP-POW1_2002TMP-POW1_2002TMP-POW1_2002TMP-POW1_2002TMP-POW1_2002TMP-POW1_2003TMP-POW01" xfId="315"/>
    <cellStyle name="_인원계획표 _2002TMP-POW0_2002TMP-POW1_2002TMP-POW1_2002TMP-POW1_2002TMP-POW1_2002TMP-POW1_2002TMP-POW1_2002TMP-POW1_2003TMP-POW01" xfId="316"/>
    <cellStyle name="_인원계획표 _2002TMP-POW0_2002TMP-POW1_2002TMP-POW1_2002TMP-POW1_2002TMP-POW1_2002TMP-POW1_2003TMP-POW01" xfId="317"/>
    <cellStyle name="_인원계획표 _2002TMP-POW0_2002TMP-POW1_2002TMP-POW1_2002TMP-POW1_2003TMP-POW01" xfId="318"/>
    <cellStyle name="_인원계획표 _2002TMP-POW0_2002TMP-POW1_2003TMP-POW01" xfId="319"/>
    <cellStyle name="_인원계획표 _2002TMP-POW0_2002TMP-POW11" xfId="320"/>
    <cellStyle name="_인원계획표 _2002TMP-POW0_2002TMP-POW11_2002TMP-POW1" xfId="321"/>
    <cellStyle name="_인원계획표 _2002TMP-POW0_2002TMP-POW11_2002TMP-POW1_2002TMP-POW1" xfId="322"/>
    <cellStyle name="_인원계획표 _2002TMP-POW0_2002TMP-POW11_2002TMP-POW1_2002TMP-POW1_2002TMP-POW1" xfId="323"/>
    <cellStyle name="_인원계획표 _2002TMP-POW0_2002TMP-POW11_2002TMP-POW1_2002TMP-POW1_2002TMP-POW1_2002TMP-POW1" xfId="324"/>
    <cellStyle name="_인원계획표 _2002TMP-POW0_2002TMP-POW11_2002TMP-POW1_2002TMP-POW1_2002TMP-POW1_2002TMP-POW1_2002TMP-POW1" xfId="325"/>
    <cellStyle name="_인원계획표 _2002TMP-POW0_2002TMP-POW11_2002TMP-POW1_2002TMP-POW1_2002TMP-POW1_2002TMP-POW1_2003TMP-POW01" xfId="326"/>
    <cellStyle name="_인원계획표 _2002TMP-POW0_2002TMP-POW11_2002TMP-POW1_2002TMP-POW1_2003TMP-POW01" xfId="327"/>
    <cellStyle name="_인원계획표 _2002TMP-POW0_2002TMP-POW11_2003TMP-POW01" xfId="328"/>
    <cellStyle name="_인원계획표 _2002TMP-POW0_원당TOTAL(R0)" xfId="329"/>
    <cellStyle name="_인원계획표 _2002TMP-POW0_원당TOTAL(R0)_2002TMP-POW1" xfId="330"/>
    <cellStyle name="_인원계획표 _2002TMP-POW0_원당TOTAL(R0)_2002TMP-POW1_2002TMP-POW1" xfId="331"/>
    <cellStyle name="_인원계획표 _2002TMP-POW0_원당TOTAL(R0)_2002TMP-POW1_2002TMP-POW1_2002TMP-POW1" xfId="332"/>
    <cellStyle name="_인원계획표 _2002TMP-POW0_원당TOTAL(R0)_2002TMP-POW1_2002TMP-POW1_2002TMP-POW1_2002TMP-POW1" xfId="333"/>
    <cellStyle name="_인원계획표 _2002TMP-POW0_원당TOTAL(R0)_2002TMP-POW1_2002TMP-POW1_2002TMP-POW1_2002TMP-POW1_2002TMP-POW1" xfId="334"/>
    <cellStyle name="_인원계획표 _2002TMP-POW0_원당TOTAL(R0)_2002TMP-POW1_2002TMP-POW1_2002TMP-POW1_2002TMP-POW1_2002TMP-POW1_2002TMP-POW1" xfId="335"/>
    <cellStyle name="_인원계획표 _2002TMP-POW0_원당TOTAL(R0)_2002TMP-POW1_2002TMP-POW1_2002TMP-POW1_2002TMP-POW1_2002TMP-POW1_2002TMP-POW1_2002TMP-POW1" xfId="336"/>
    <cellStyle name="_인원계획표 _2002TMP-POW0_원당TOTAL(R0)_2002TMP-POW1_2002TMP-POW1_2002TMP-POW1_2002TMP-POW1_2002TMP-POW1_2002TMP-POW1_2003TMP-POW01" xfId="337"/>
    <cellStyle name="_인원계획표 _2002TMP-POW0_원당TOTAL(R0)_2002TMP-POW1_2002TMP-POW1_2002TMP-POW1_2002TMP-POW1_2003TMP-POW01" xfId="338"/>
    <cellStyle name="_인원계획표 _2002TMP-POW0_원당TOTAL(R0)_2002TMP-POW1_2002TMP-POW1_2003TMP-POW01" xfId="339"/>
    <cellStyle name="_인원계획표 _2002TMP-POW0_원당TOTAL(R0)_2003TMP-POW01" xfId="340"/>
    <cellStyle name="_인원계획표 _2002TMP-POW1" xfId="341"/>
    <cellStyle name="_인원계획표 _2002TMP-POW1_2002TMP" xfId="342"/>
    <cellStyle name="_인원계획표 _2002TMP-POW1_2002TMP_2002TMP-POW1" xfId="343"/>
    <cellStyle name="_인원계획표 _2002TMP-POW1_2002TMP_2002TMP-POW1_2002TMP-POW1" xfId="344"/>
    <cellStyle name="_인원계획표 _2002TMP-POW1_2002TMP_2002TMP-POW1_2002TMP-POW1_2002TMP-POW1" xfId="345"/>
    <cellStyle name="_인원계획표 _2002TMP-POW1_2002TMP_2002TMP-POW1_2002TMP-POW1_2002TMP-POW1_2002TMP-POW1" xfId="346"/>
    <cellStyle name="_인원계획표 _2002TMP-POW1_2002TMP_2002TMP-POW1_2002TMP-POW1_2002TMP-POW1_2002TMP-POW1_2002TMP-POW1" xfId="347"/>
    <cellStyle name="_인원계획표 _2002TMP-POW1_2002TMP_2002TMP-POW1_2002TMP-POW1_2002TMP-POW1_2002TMP-POW1_2003TMP-POW01" xfId="348"/>
    <cellStyle name="_인원계획표 _2002TMP-POW1_2002TMP_2002TMP-POW1_2002TMP-POW1_2003TMP-POW01" xfId="349"/>
    <cellStyle name="_인원계획표 _2002TMP-POW1_2002TMP_2003TMP-POW01" xfId="350"/>
    <cellStyle name="_인원계획표 _2002TMP-POW1_2002TMP-POW1" xfId="351"/>
    <cellStyle name="_인원계획표 _2002TMP-POW1_2002TMP-POW1_2002TMP-POW1" xfId="352"/>
    <cellStyle name="_인원계획표 _2002TMP-POW1_2002TMP-POW1_2002TMP-POW1_2002TMP" xfId="353"/>
    <cellStyle name="_인원계획표 _2002TMP-POW1_2002TMP-POW1_2002TMP-POW1_2002TMP_2002TMP-POW1" xfId="354"/>
    <cellStyle name="_인원계획표 _2002TMP-POW1_2002TMP-POW1_2002TMP-POW1_2002TMP_2002TMP-POW1_2002TMP-POW1" xfId="355"/>
    <cellStyle name="_인원계획표 _2002TMP-POW1_2002TMP-POW1_2002TMP-POW1_2002TMP_2002TMP-POW1_2002TMP-POW1_2002TMP-POW1" xfId="356"/>
    <cellStyle name="_인원계획표 _2002TMP-POW1_2002TMP-POW1_2002TMP-POW1_2002TMP_2002TMP-POW1_2002TMP-POW1_2002TMP-POW1_2002TMP-POW1" xfId="357"/>
    <cellStyle name="_인원계획표 _2002TMP-POW1_2002TMP-POW1_2002TMP-POW1_2002TMP_2002TMP-POW1_2002TMP-POW1_2002TMP-POW1_2002TMP-POW1_2002TMP-POW1" xfId="358"/>
    <cellStyle name="_인원계획표 _2002TMP-POW1_2002TMP-POW1_2002TMP-POW1_2002TMP_2002TMP-POW1_2002TMP-POW1_2002TMP-POW1_2002TMP-POW1_2003TMP-POW01" xfId="359"/>
    <cellStyle name="_인원계획표 _2002TMP-POW1_2002TMP-POW1_2002TMP-POW1_2002TMP_2002TMP-POW1_2002TMP-POW1_2003TMP-POW01" xfId="360"/>
    <cellStyle name="_인원계획표 _2002TMP-POW1_2002TMP-POW1_2002TMP-POW1_2002TMP_2003TMP-POW01" xfId="361"/>
    <cellStyle name="_인원계획표 _2002TMP-POW1_2002TMP-POW1_2002TMP-POW1_2002TMP-POW1" xfId="362"/>
    <cellStyle name="_인원계획표 _2002TMP-POW1_2002TMP-POW1_2002TMP-POW1_2002TMP-POW1_2002TMP-POW1" xfId="363"/>
    <cellStyle name="_인원계획표 _2002TMP-POW1_2002TMP-POW1_2002TMP-POW1_2002TMP-POW1_2002TMP-POW1_2002TMP" xfId="364"/>
    <cellStyle name="_인원계획표 _2002TMP-POW1_2002TMP-POW1_2002TMP-POW1_2002TMP-POW1_2002TMP-POW1_2002TMP_2002TMP-POW1" xfId="365"/>
    <cellStyle name="_인원계획표 _2002TMP-POW1_2002TMP-POW1_2002TMP-POW1_2002TMP-POW1_2002TMP-POW1_2002TMP_2002TMP-POW1_2002TMP-POW1" xfId="366"/>
    <cellStyle name="_인원계획표 _2002TMP-POW1_2002TMP-POW1_2002TMP-POW1_2002TMP-POW1_2002TMP-POW1_2002TMP_2002TMP-POW1_2002TMP-POW1_2002TMP-POW1" xfId="367"/>
    <cellStyle name="_인원계획표 _2002TMP-POW1_2002TMP-POW1_2002TMP-POW1_2002TMP-POW1_2002TMP-POW1_2002TMP_2002TMP-POW1_2002TMP-POW1_2002TMP-POW1_2002TMP-POW1" xfId="368"/>
    <cellStyle name="_인원계획표 _2002TMP-POW1_2002TMP-POW1_2002TMP-POW1_2002TMP-POW1_2002TMP-POW1_2002TMP_2002TMP-POW1_2002TMP-POW1_2002TMP-POW1_2002TMP-POW1_2002TMP-POW1" xfId="369"/>
    <cellStyle name="_인원계획표 _2002TMP-POW1_2002TMP-POW1_2002TMP-POW1_2002TMP-POW1_2002TMP-POW1_2002TMP_2002TMP-POW1_2002TMP-POW1_2002TMP-POW1_2002TMP-POW1_2003TMP-POW01" xfId="370"/>
    <cellStyle name="_인원계획표 _2002TMP-POW1_2002TMP-POW1_2002TMP-POW1_2002TMP-POW1_2002TMP-POW1_2002TMP_2002TMP-POW1_2002TMP-POW1_2003TMP-POW01" xfId="371"/>
    <cellStyle name="_인원계획표 _2002TMP-POW1_2002TMP-POW1_2002TMP-POW1_2002TMP-POW1_2002TMP-POW1_2002TMP_2003TMP-POW01" xfId="372"/>
    <cellStyle name="_인원계획표 _2002TMP-POW1_2002TMP-POW1_2002TMP-POW1_2002TMP-POW1_2002TMP-POW1_2002TMP-POW1" xfId="373"/>
    <cellStyle name="_인원계획표 _2002TMP-POW1_2002TMP-POW1_2002TMP-POW1_2002TMP-POW1_2002TMP-POW1_2002TMP-POW1_2002TMP-POW1" xfId="374"/>
    <cellStyle name="_인원계획표 _2002TMP-POW1_2002TMP-POW1_2002TMP-POW1_2002TMP-POW1_2002TMP-POW1_2002TMP-POW1_2002TMP-POW1_2002TMP-POW1" xfId="375"/>
    <cellStyle name="_인원계획표 _2002TMP-POW1_2002TMP-POW1_2002TMP-POW1_2002TMP-POW1_2002TMP-POW1_2002TMP-POW1_2002TMP-POW1_2002TMP-POW1_2002TMP-POW1" xfId="376"/>
    <cellStyle name="_인원계획표 _2002TMP-POW1_2002TMP-POW1_2002TMP-POW1_2002TMP-POW1_2002TMP-POW1_2002TMP-POW1_2002TMP-POW1_2002TMP-POW1_2002TMP-POW1_2002TMP-POW1" xfId="377"/>
    <cellStyle name="_인원계획표 _2002TMP-POW1_2002TMP-POW1_2002TMP-POW1_2002TMP-POW1_2002TMP-POW1_2002TMP-POW1_2002TMP-POW1_2002TMP-POW1_2002TMP-POW1_2002TMP-POW1_2002TMP-POW1" xfId="378"/>
    <cellStyle name="_인원계획표 _2002TMP-POW1_2002TMP-POW1_2002TMP-POW1_2002TMP-POW1_2002TMP-POW1_2002TMP-POW1_2002TMP-POW1_2002TMP-POW1_2002TMP-POW1_2002TMP-POW1_2002TMP-POW1_2002TMP-POW1" xfId="379"/>
    <cellStyle name="_인원계획표 _2002TMP-POW1_2002TMP-POW1_2002TMP-POW1_2002TMP-POW1_2002TMP-POW1_2002TMP-POW1_2002TMP-POW1_2002TMP-POW1_2002TMP-POW1_2002TMP-POW1_2002TMP-POW1_2002TMP-POW1_2002TMP-POW1" xfId="380"/>
    <cellStyle name="_인원계획표 _2002TMP-POW1_2002TMP-POW1_2002TMP-POW1_2002TMP-POW1_2002TMP-POW1_2002TMP-POW1_2002TMP-POW1_2002TMP-POW1_2002TMP-POW1_2002TMP-POW1_2002TMP-POW1_2002TMP-POW1_2003TMP-POW01" xfId="381"/>
    <cellStyle name="_인원계획표 _2002TMP-POW1_2002TMP-POW1_2002TMP-POW1_2002TMP-POW1_2002TMP-POW1_2002TMP-POW1_2002TMP-POW1_2002TMP-POW1_2002TMP-POW1_2002TMP-POW1_2003TMP-POW01" xfId="382"/>
    <cellStyle name="_인원계획표 _2002TMP-POW1_2002TMP-POW1_2002TMP-POW1_2002TMP-POW1_2002TMP-POW1_2002TMP-POW1_2002TMP-POW1_2002TMP-POW1_2003TMP-POW01" xfId="383"/>
    <cellStyle name="_인원계획표 _2002TMP-POW1_2002TMP-POW1_2002TMP-POW1_2002TMP-POW1_2002TMP-POW1_2002TMP-POW1_2003TMP-POW01" xfId="384"/>
    <cellStyle name="_인원계획표 _2002TMP-POW1_2002TMP-POW1_2002TMP-POW1_2002TMP-POW1_2003TMP-POW01" xfId="385"/>
    <cellStyle name="_인원계획표 _2002TMP-POW1_2002TMP-POW1_2003TMP-POW01" xfId="386"/>
    <cellStyle name="_인원계획표 _2002TMP-POW1_2002TMP-POW11" xfId="387"/>
    <cellStyle name="_인원계획표 _2002TMP-POW1_2002TMP-POW11_2002TMP-POW1" xfId="388"/>
    <cellStyle name="_인원계획표 _2002TMP-POW1_2002TMP-POW11_2002TMP-POW1_2002TMP-POW1" xfId="389"/>
    <cellStyle name="_인원계획표 _2002TMP-POW1_2002TMP-POW11_2002TMP-POW1_2002TMP-POW1_2002TMP-POW1" xfId="390"/>
    <cellStyle name="_인원계획표 _2002TMP-POW1_2002TMP-POW11_2002TMP-POW1_2002TMP-POW1_2002TMP-POW1_2002TMP-POW1" xfId="391"/>
    <cellStyle name="_인원계획표 _2002TMP-POW1_2002TMP-POW11_2002TMP-POW1_2002TMP-POW1_2002TMP-POW1_2002TMP-POW1_2002TMP-POW1" xfId="392"/>
    <cellStyle name="_인원계획표 _2002TMP-POW1_2002TMP-POW11_2002TMP-POW1_2002TMP-POW1_2002TMP-POW1_2002TMP-POW1_2003TMP-POW01" xfId="393"/>
    <cellStyle name="_인원계획표 _2002TMP-POW1_2002TMP-POW11_2002TMP-POW1_2002TMP-POW1_2003TMP-POW01" xfId="394"/>
    <cellStyle name="_인원계획표 _2002TMP-POW1_2002TMP-POW11_2003TMP-POW01" xfId="395"/>
    <cellStyle name="_인원계획표 _2002TMP-POW1_원당TOTAL(R0)" xfId="396"/>
    <cellStyle name="_인원계획표 _2002TMP-POW1_원당TOTAL(R0)_2002TMP-POW1" xfId="397"/>
    <cellStyle name="_인원계획표 _2002TMP-POW1_원당TOTAL(R0)_2002TMP-POW1_2002TMP-POW1" xfId="398"/>
    <cellStyle name="_인원계획표 _2002TMP-POW1_원당TOTAL(R0)_2002TMP-POW1_2002TMP-POW1_2002TMP-POW1" xfId="399"/>
    <cellStyle name="_인원계획표 _2002TMP-POW1_원당TOTAL(R0)_2002TMP-POW1_2002TMP-POW1_2002TMP-POW1_2002TMP-POW1" xfId="400"/>
    <cellStyle name="_인원계획표 _2002TMP-POW1_원당TOTAL(R0)_2002TMP-POW1_2002TMP-POW1_2002TMP-POW1_2002TMP-POW1_2002TMP-POW1" xfId="401"/>
    <cellStyle name="_인원계획표 _2002TMP-POW1_원당TOTAL(R0)_2002TMP-POW1_2002TMP-POW1_2002TMP-POW1_2002TMP-POW1_2002TMP-POW1_2002TMP-POW1" xfId="402"/>
    <cellStyle name="_인원계획표 _2002TMP-POW1_원당TOTAL(R0)_2002TMP-POW1_2002TMP-POW1_2002TMP-POW1_2002TMP-POW1_2002TMP-POW1_2002TMP-POW1_2002TMP-POW1" xfId="403"/>
    <cellStyle name="_인원계획표 _2002TMP-POW1_원당TOTAL(R0)_2002TMP-POW1_2002TMP-POW1_2002TMP-POW1_2002TMP-POW1_2002TMP-POW1_2002TMP-POW1_2003TMP-POW01" xfId="404"/>
    <cellStyle name="_인원계획표 _2002TMP-POW1_원당TOTAL(R0)_2002TMP-POW1_2002TMP-POW1_2002TMP-POW1_2002TMP-POW1_2003TMP-POW01" xfId="405"/>
    <cellStyle name="_인원계획표 _2002TMP-POW1_원당TOTAL(R0)_2002TMP-POW1_2002TMP-POW1_2003TMP-POW01" xfId="406"/>
    <cellStyle name="_인원계획표 _2002TMP-POW1_원당TOTAL(R0)_2003TMP-POW01" xfId="407"/>
    <cellStyle name="_인원계획표 _2002TMP-POW11" xfId="408"/>
    <cellStyle name="_인원계획표 _2002TMP-POW11_2002TMP" xfId="409"/>
    <cellStyle name="_인원계획표 _2002TMP-POW11_2002TMP_2002TMP-POW1" xfId="410"/>
    <cellStyle name="_인원계획표 _2002TMP-POW11_2002TMP_2002TMP-POW1_2002TMP-POW1" xfId="411"/>
    <cellStyle name="_인원계획표 _2002TMP-POW11_2002TMP_2002TMP-POW1_2002TMP-POW1_2002TMP-POW1" xfId="412"/>
    <cellStyle name="_인원계획표 _2002TMP-POW11_2002TMP_2002TMP-POW1_2002TMP-POW1_2002TMP-POW1_2002TMP-POW1" xfId="413"/>
    <cellStyle name="_인원계획표 _2002TMP-POW11_2002TMP_2002TMP-POW1_2002TMP-POW1_2002TMP-POW1_2002TMP-POW1_2002TMP-POW1" xfId="414"/>
    <cellStyle name="_인원계획표 _2002TMP-POW11_2002TMP_2002TMP-POW1_2002TMP-POW1_2002TMP-POW1_2002TMP-POW1_2003TMP-POW01" xfId="415"/>
    <cellStyle name="_인원계획표 _2002TMP-POW11_2002TMP_2002TMP-POW1_2002TMP-POW1_2003TMP-POW01" xfId="416"/>
    <cellStyle name="_인원계획표 _2002TMP-POW11_2002TMP_2003TMP-POW01" xfId="417"/>
    <cellStyle name="_인원계획표 _2002TMP-POW11_2002TMP-POW1" xfId="418"/>
    <cellStyle name="_인원계획표 _2002TMP-POW11_2002TMP-POW1_2002TMP-POW1" xfId="419"/>
    <cellStyle name="_인원계획표 _2002TMP-POW11_2002TMP-POW1_2002TMP-POW1_2002TMP-POW1" xfId="420"/>
    <cellStyle name="_인원계획표 _2002TMP-POW11_2002TMP-POW1_2002TMP-POW1_2002TMP-POW1_2002TMP-POW1" xfId="421"/>
    <cellStyle name="_인원계획표 _2002TMP-POW11_2002TMP-POW1_2002TMP-POW1_2002TMP-POW1_2002TMP-POW1_2002TMP-POW1" xfId="422"/>
    <cellStyle name="_인원계획표 _2002TMP-POW11_2002TMP-POW1_2002TMP-POW1_2002TMP-POW1_2002TMP-POW1_2002TMP-POW1_2002TMP-POW1" xfId="423"/>
    <cellStyle name="_인원계획표 _2002TMP-POW11_2002TMP-POW1_2002TMP-POW1_2002TMP-POW1_2002TMP-POW1_2002TMP-POW1_2002TMP-POW1_2002TMP-POW1" xfId="424"/>
    <cellStyle name="_인원계획표 _2002TMP-POW11_2002TMP-POW1_2002TMP-POW1_2002TMP-POW1_2002TMP-POW1_2002TMP-POW1_2002TMP-POW1_2002TMP-POW1_2002TMP-POW1" xfId="425"/>
    <cellStyle name="_인원계획표 _2002TMP-POW11_2002TMP-POW1_2002TMP-POW1_2002TMP-POW1_2002TMP-POW1_2002TMP-POW1_2002TMP-POW1_2002TMP-POW1_2003TMP-POW01" xfId="426"/>
    <cellStyle name="_인원계획표 _2002TMP-POW11_2002TMP-POW1_2002TMP-POW1_2002TMP-POW1_2002TMP-POW1_2002TMP-POW1_2003TMP-POW01" xfId="427"/>
    <cellStyle name="_인원계획표 _2002TMP-POW11_2002TMP-POW1_2002TMP-POW1_2002TMP-POW1_2003TMP-POW01" xfId="428"/>
    <cellStyle name="_인원계획표 _2002TMP-POW11_2002TMP-POW1_2003TMP-POW01" xfId="429"/>
    <cellStyle name="_인원계획표 _2002TMP-POW11_2002TMP-POW11" xfId="430"/>
    <cellStyle name="_인원계획표 _2002TMP-POW11_2002TMP-POW11_2002TMP-POW1" xfId="431"/>
    <cellStyle name="_인원계획표 _2002TMP-POW11_2002TMP-POW11_2002TMP-POW1_2002TMP-POW1" xfId="432"/>
    <cellStyle name="_인원계획표 _2002TMP-POW11_2002TMP-POW11_2002TMP-POW1_2002TMP-POW1_2002TMP-POW1" xfId="433"/>
    <cellStyle name="_인원계획표 _2002TMP-POW11_2002TMP-POW11_2002TMP-POW1_2002TMP-POW1_2002TMP-POW1_2002TMP-POW1" xfId="434"/>
    <cellStyle name="_인원계획표 _2002TMP-POW11_2002TMP-POW11_2002TMP-POW1_2002TMP-POW1_2002TMP-POW1_2002TMP-POW1_2002TMP-POW1" xfId="435"/>
    <cellStyle name="_인원계획표 _2002TMP-POW11_2002TMP-POW11_2002TMP-POW1_2002TMP-POW1_2002TMP-POW1_2002TMP-POW1_2003TMP-POW01" xfId="436"/>
    <cellStyle name="_인원계획표 _2002TMP-POW11_2002TMP-POW11_2002TMP-POW1_2002TMP-POW1_2003TMP-POW01" xfId="437"/>
    <cellStyle name="_인원계획표 _2002TMP-POW11_2002TMP-POW11_2003TMP-POW01" xfId="438"/>
    <cellStyle name="_인원계획표 _2002TMP-POW11_원당TOTAL(R0)" xfId="439"/>
    <cellStyle name="_인원계획표 _2002TMP-POW11_원당TOTAL(R0)_2002TMP-POW1" xfId="440"/>
    <cellStyle name="_인원계획표 _2002TMP-POW11_원당TOTAL(R0)_2002TMP-POW1_2002TMP-POW1" xfId="441"/>
    <cellStyle name="_인원계획표 _2002TMP-POW11_원당TOTAL(R0)_2002TMP-POW1_2002TMP-POW1_2002TMP-POW1" xfId="442"/>
    <cellStyle name="_인원계획표 _2002TMP-POW11_원당TOTAL(R0)_2002TMP-POW1_2002TMP-POW1_2002TMP-POW1_2002TMP-POW1" xfId="443"/>
    <cellStyle name="_인원계획표 _2002TMP-POW11_원당TOTAL(R0)_2002TMP-POW1_2002TMP-POW1_2002TMP-POW1_2002TMP-POW1_2002TMP-POW1" xfId="444"/>
    <cellStyle name="_인원계획표 _2002TMP-POW11_원당TOTAL(R0)_2002TMP-POW1_2002TMP-POW1_2002TMP-POW1_2002TMP-POW1_2002TMP-POW1_2002TMP-POW1" xfId="445"/>
    <cellStyle name="_인원계획표 _2002TMP-POW11_원당TOTAL(R0)_2002TMP-POW1_2002TMP-POW1_2002TMP-POW1_2002TMP-POW1_2002TMP-POW1_2002TMP-POW1_2002TMP-POW1" xfId="446"/>
    <cellStyle name="_인원계획표 _2002TMP-POW11_원당TOTAL(R0)_2002TMP-POW1_2002TMP-POW1_2002TMP-POW1_2002TMP-POW1_2002TMP-POW1_2002TMP-POW1_2003TMP-POW01" xfId="447"/>
    <cellStyle name="_인원계획표 _2002TMP-POW11_원당TOTAL(R0)_2002TMP-POW1_2002TMP-POW1_2002TMP-POW1_2002TMP-POW1_2003TMP-POW01" xfId="448"/>
    <cellStyle name="_인원계획표 _2002TMP-POW11_원당TOTAL(R0)_2002TMP-POW1_2002TMP-POW1_2003TMP-POW01" xfId="449"/>
    <cellStyle name="_인원계획표 _2002TMP-POW11_원당TOTAL(R0)_2003TMP-POW01" xfId="450"/>
    <cellStyle name="_인원계획표 _2003TMP-POW0" xfId="451"/>
    <cellStyle name="_인원계획표 _2003TMP-POW0_2003TMP-POW1" xfId="452"/>
    <cellStyle name="_인원계획표 _2003TMP-POW0_2003TMP-POW1_2003TMP-POW1" xfId="453"/>
    <cellStyle name="_인원계획표 _2003TMP-POW0_2003TMP-POW1_2003TMP-POW1_2003TMP-POW1" xfId="454"/>
    <cellStyle name="_인원계획표 _2003TMP-POW0_2003TMP-POW1_2003TMP-POW1_2003TMP-POW1_2003TMP-POW1" xfId="455"/>
    <cellStyle name="_인원계획표 _2003TMP-POW01" xfId="456"/>
    <cellStyle name="_인원계획표 _2003TMP-POW1" xfId="457"/>
    <cellStyle name="_인원계획표 _2003TMP-POW1_2003TMP-POW1" xfId="458"/>
    <cellStyle name="_인원계획표 _2003TMP-POW1_2003TMP-POW1_2003TMP-POW1" xfId="459"/>
    <cellStyle name="_인원계획표 _2003TMP-POW1_2003TMP-POW1_2003TMP-POW1_2003TMP-POW1" xfId="460"/>
    <cellStyle name="_인원계획표 _2003TMP-POW1_2003TMP-POW1_2003TMP-POW1_2003TMP-POW1_2003TMP-POW1" xfId="461"/>
    <cellStyle name="_인원계획표 _2003TMP-POW1-1" xfId="462"/>
    <cellStyle name="_인원계획표 _2003TMP-POW1-1_2003TMP-POW1" xfId="463"/>
    <cellStyle name="_인원계획표 _2003TMP-POW1-1_2003TMP-POW1_2003TMP-POW1" xfId="464"/>
    <cellStyle name="_인원계획표 _2003TMP-POW1-1_2003TMP-POW1_2003TMP-POW1_2003TMP-POW1" xfId="465"/>
    <cellStyle name="_인원계획표 _2003TMP-POW1-1_2003TMP-POW1_2003TMP-POW1_2003TMP-POW1_2003TMP-POW1" xfId="466"/>
    <cellStyle name="_인원계획표 _2003TMP-POWER" xfId="467"/>
    <cellStyle name="_인원계획표 _2003TMP-POWER_2003TMP-POW1" xfId="468"/>
    <cellStyle name="_인원계획표 _2003TMP-POWER_2003TMP-POW1_2003TMP-POW1" xfId="469"/>
    <cellStyle name="_인원계획표 _2003TMP-POWER_2003TMP-POW1_2003TMP-POW1_2003TMP-POW1" xfId="470"/>
    <cellStyle name="_인원계획표 _2003TMP-POWER_2003TMP-POW1_2003TMP-POW1_2003TMP-POW1_2003TMP-POW1" xfId="471"/>
    <cellStyle name="_인원계획표 _APT평당금액분석표-TOT" xfId="472"/>
    <cellStyle name="_인원계획표 _APT평당금액분석표-TOT_APT평당금액분석표-TOT" xfId="473"/>
    <cellStyle name="_인원계획표 _Book1" xfId="474"/>
    <cellStyle name="_인원계획표 _Book1_2002TMP" xfId="475"/>
    <cellStyle name="_인원계획표 _Book1_2002TMP_2002TMP-POW1" xfId="476"/>
    <cellStyle name="_인원계획표 _Book1_2002TMP_2002TMP-POW1_2002TMP-POW1" xfId="477"/>
    <cellStyle name="_인원계획표 _Book1_2002TMP_2002TMP-POW1_2002TMP-POW1_2002TMP-POW1" xfId="478"/>
    <cellStyle name="_인원계획표 _Book1_2002TMP_2002TMP-POW1_2002TMP-POW1_2002TMP-POW1_2002TMP-POW1" xfId="479"/>
    <cellStyle name="_인원계획표 _Book1_2002TMP_2002TMP-POW1_2002TMP-POW1_2002TMP-POW1_2002TMP-POW1_2002TMP-POW1" xfId="480"/>
    <cellStyle name="_인원계획표 _Book1_2002TMP_2002TMP-POW1_2002TMP-POW1_2002TMP-POW1_2002TMP-POW1_2003TMP-POW01" xfId="481"/>
    <cellStyle name="_인원계획표 _Book1_2002TMP_2002TMP-POW1_2002TMP-POW1_2003TMP-POW01" xfId="482"/>
    <cellStyle name="_인원계획표 _Book1_2002TMP_2003TMP-POW01" xfId="483"/>
    <cellStyle name="_인원계획표 _Book1_2002TMP-POW1" xfId="484"/>
    <cellStyle name="_인원계획표 _Book1_2002TMP-POW1_2002TMP-POW1" xfId="485"/>
    <cellStyle name="_인원계획표 _Book1_2002TMP-POW1_2002TMP-POW1_2002TMP" xfId="486"/>
    <cellStyle name="_인원계획표 _Book1_2002TMP-POW1_2002TMP-POW1_2002TMP_2002TMP-POW1" xfId="487"/>
    <cellStyle name="_인원계획표 _Book1_2002TMP-POW1_2002TMP-POW1_2002TMP_2002TMP-POW1_2002TMP-POW1" xfId="488"/>
    <cellStyle name="_인원계획표 _Book1_2002TMP-POW1_2002TMP-POW1_2002TMP_2002TMP-POW1_2002TMP-POW1_2002TMP-POW1" xfId="489"/>
    <cellStyle name="_인원계획표 _Book1_2002TMP-POW1_2002TMP-POW1_2002TMP_2002TMP-POW1_2002TMP-POW1_2002TMP-POW1_2002TMP-POW1" xfId="490"/>
    <cellStyle name="_인원계획표 _Book1_2002TMP-POW1_2002TMP-POW1_2002TMP_2002TMP-POW1_2002TMP-POW1_2002TMP-POW1_2002TMP-POW1_2002TMP-POW1" xfId="491"/>
    <cellStyle name="_인원계획표 _Book1_2002TMP-POW1_2002TMP-POW1_2002TMP_2002TMP-POW1_2002TMP-POW1_2002TMP-POW1_2002TMP-POW1_2003TMP-POW01" xfId="492"/>
    <cellStyle name="_인원계획표 _Book1_2002TMP-POW1_2002TMP-POW1_2002TMP_2002TMP-POW1_2002TMP-POW1_2003TMP-POW01" xfId="493"/>
    <cellStyle name="_인원계획표 _Book1_2002TMP-POW1_2002TMP-POW1_2002TMP_2003TMP-POW01" xfId="494"/>
    <cellStyle name="_인원계획표 _Book1_2002TMP-POW1_2002TMP-POW1_2002TMP-POW1" xfId="495"/>
    <cellStyle name="_인원계획표 _Book1_2002TMP-POW1_2002TMP-POW1_2002TMP-POW1_2002TMP-POW1" xfId="496"/>
    <cellStyle name="_인원계획표 _Book1_2002TMP-POW1_2002TMP-POW1_2002TMP-POW1_2002TMP-POW1_2002TMP" xfId="497"/>
    <cellStyle name="_인원계획표 _Book1_2002TMP-POW1_2002TMP-POW1_2002TMP-POW1_2002TMP-POW1_2002TMP_2002TMP-POW1" xfId="498"/>
    <cellStyle name="_인원계획표 _Book1_2002TMP-POW1_2002TMP-POW1_2002TMP-POW1_2002TMP-POW1_2002TMP_2002TMP-POW1_2002TMP-POW1" xfId="499"/>
    <cellStyle name="_인원계획표 _Book1_2002TMP-POW1_2002TMP-POW1_2002TMP-POW1_2002TMP-POW1_2002TMP_2002TMP-POW1_2002TMP-POW1_2002TMP-POW1" xfId="500"/>
    <cellStyle name="_인원계획표 _Book1_2002TMP-POW1_2002TMP-POW1_2002TMP-POW1_2002TMP-POW1_2002TMP_2002TMP-POW1_2002TMP-POW1_2002TMP-POW1_2002TMP-POW1" xfId="501"/>
    <cellStyle name="_인원계획표 _Book1_2002TMP-POW1_2002TMP-POW1_2002TMP-POW1_2002TMP-POW1_2002TMP_2002TMP-POW1_2002TMP-POW1_2002TMP-POW1_2002TMP-POW1_2002TMP-POW1" xfId="502"/>
    <cellStyle name="_인원계획표 _Book1_2002TMP-POW1_2002TMP-POW1_2002TMP-POW1_2002TMP-POW1_2002TMP_2002TMP-POW1_2002TMP-POW1_2002TMP-POW1_2002TMP-POW1_2003TMP-POW01" xfId="503"/>
    <cellStyle name="_인원계획표 _Book1_2002TMP-POW1_2002TMP-POW1_2002TMP-POW1_2002TMP-POW1_2002TMP_2002TMP-POW1_2002TMP-POW1_2003TMP-POW01" xfId="504"/>
    <cellStyle name="_인원계획표 _Book1_2002TMP-POW1_2002TMP-POW1_2002TMP-POW1_2002TMP-POW1_2002TMP_2003TMP-POW01" xfId="505"/>
    <cellStyle name="_인원계획표 _Book1_2002TMP-POW1_2002TMP-POW1_2002TMP-POW1_2002TMP-POW1_2002TMP-POW1" xfId="506"/>
    <cellStyle name="_인원계획표 _Book1_2002TMP-POW1_2002TMP-POW1_2002TMP-POW1_2002TMP-POW1_2002TMP-POW1_2002TMP-POW1" xfId="507"/>
    <cellStyle name="_인원계획표 _Book1_2002TMP-POW1_2002TMP-POW1_2002TMP-POW1_2002TMP-POW1_2002TMP-POW1_2002TMP-POW1_2002TMP-POW1" xfId="508"/>
    <cellStyle name="_인원계획표 _Book1_2002TMP-POW1_2002TMP-POW1_2002TMP-POW1_2002TMP-POW1_2002TMP-POW1_2002TMP-POW1_2002TMP-POW1_2002TMP-POW1" xfId="509"/>
    <cellStyle name="_인원계획표 _Book1_2002TMP-POW1_2002TMP-POW1_2002TMP-POW1_2002TMP-POW1_2002TMP-POW1_2002TMP-POW1_2002TMP-POW1_2002TMP-POW1_2002TMP-POW1" xfId="510"/>
    <cellStyle name="_인원계획표 _Book1_2002TMP-POW1_2002TMP-POW1_2002TMP-POW1_2002TMP-POW1_2002TMP-POW1_2002TMP-POW1_2002TMP-POW1_2002TMP-POW1_2002TMP-POW1_2002TMP-POW1" xfId="511"/>
    <cellStyle name="_인원계획표 _Book1_2002TMP-POW1_2002TMP-POW1_2002TMP-POW1_2002TMP-POW1_2002TMP-POW1_2002TMP-POW1_2002TMP-POW1_2002TMP-POW1_2002TMP-POW1_2002TMP-POW1_2002TMP-POW1" xfId="512"/>
    <cellStyle name="_인원계획표 _Book1_2002TMP-POW1_2002TMP-POW1_2002TMP-POW1_2002TMP-POW1_2002TMP-POW1_2002TMP-POW1_2002TMP-POW1_2002TMP-POW1_2002TMP-POW1_2002TMP-POW1_2002TMP-POW1_2002TMP-POW1" xfId="513"/>
    <cellStyle name="_인원계획표 _Book1_2002TMP-POW1_2002TMP-POW1_2002TMP-POW1_2002TMP-POW1_2002TMP-POW1_2002TMP-POW1_2002TMP-POW1_2002TMP-POW1_2002TMP-POW1_2002TMP-POW1_2002TMP-POW1_2003TMP-POW01" xfId="514"/>
    <cellStyle name="_인원계획표 _Book1_2002TMP-POW1_2002TMP-POW1_2002TMP-POW1_2002TMP-POW1_2002TMP-POW1_2002TMP-POW1_2002TMP-POW1_2002TMP-POW1_2002TMP-POW1_2003TMP-POW01" xfId="515"/>
    <cellStyle name="_인원계획표 _Book1_2002TMP-POW1_2002TMP-POW1_2002TMP-POW1_2002TMP-POW1_2002TMP-POW1_2002TMP-POW1_2002TMP-POW1_2003TMP-POW01" xfId="516"/>
    <cellStyle name="_인원계획표 _Book1_2002TMP-POW1_2002TMP-POW1_2002TMP-POW1_2002TMP-POW1_2002TMP-POW1_2003TMP-POW01" xfId="517"/>
    <cellStyle name="_인원계획표 _Book1_2002TMP-POW1_2002TMP-POW1_2002TMP-POW1_2003TMP-POW01" xfId="518"/>
    <cellStyle name="_인원계획표 _Book1_2002TMP-POW1_2003TMP-POW01" xfId="519"/>
    <cellStyle name="_인원계획표 _Book1_2002TMP-POW11" xfId="520"/>
    <cellStyle name="_인원계획표 _Book1_2002TMP-POW11_2002TMP-POW1" xfId="521"/>
    <cellStyle name="_인원계획표 _Book1_2002TMP-POW11_2002TMP-POW1_2002TMP-POW1" xfId="522"/>
    <cellStyle name="_인원계획표 _Book1_2002TMP-POW11_2002TMP-POW1_2002TMP-POW1_2002TMP-POW1" xfId="523"/>
    <cellStyle name="_인원계획표 _Book1_2002TMP-POW11_2002TMP-POW1_2002TMP-POW1_2002TMP-POW1_2002TMP-POW1" xfId="524"/>
    <cellStyle name="_인원계획표 _Book1_2002TMP-POW11_2002TMP-POW1_2002TMP-POW1_2002TMP-POW1_2002TMP-POW1_2002TMP-POW1" xfId="525"/>
    <cellStyle name="_인원계획표 _Book1_2002TMP-POW11_2002TMP-POW1_2002TMP-POW1_2002TMP-POW1_2002TMP-POW1_2003TMP-POW01" xfId="526"/>
    <cellStyle name="_인원계획표 _Book1_2002TMP-POW11_2002TMP-POW1_2002TMP-POW1_2003TMP-POW01" xfId="527"/>
    <cellStyle name="_인원계획표 _Book1_2002TMP-POW11_2003TMP-POW01" xfId="528"/>
    <cellStyle name="_인원계획표 _Book1_원당TOTAL(R0)" xfId="529"/>
    <cellStyle name="_인원계획표 _Book1_원당TOTAL(R0)_2002TMP-POW1" xfId="530"/>
    <cellStyle name="_인원계획표 _Book1_원당TOTAL(R0)_2002TMP-POW1_2002TMP-POW1" xfId="531"/>
    <cellStyle name="_인원계획표 _Book1_원당TOTAL(R0)_2002TMP-POW1_2002TMP-POW1_2002TMP-POW1" xfId="532"/>
    <cellStyle name="_인원계획표 _Book1_원당TOTAL(R0)_2002TMP-POW1_2002TMP-POW1_2002TMP-POW1_2002TMP-POW1" xfId="533"/>
    <cellStyle name="_인원계획표 _Book1_원당TOTAL(R0)_2002TMP-POW1_2002TMP-POW1_2002TMP-POW1_2002TMP-POW1_2002TMP-POW1" xfId="534"/>
    <cellStyle name="_인원계획표 _Book1_원당TOTAL(R0)_2002TMP-POW1_2002TMP-POW1_2002TMP-POW1_2002TMP-POW1_2002TMP-POW1_2002TMP-POW1" xfId="535"/>
    <cellStyle name="_인원계획표 _Book1_원당TOTAL(R0)_2002TMP-POW1_2002TMP-POW1_2002TMP-POW1_2002TMP-POW1_2002TMP-POW1_2002TMP-POW1_2002TMP-POW1" xfId="536"/>
    <cellStyle name="_인원계획표 _Book1_원당TOTAL(R0)_2002TMP-POW1_2002TMP-POW1_2002TMP-POW1_2002TMP-POW1_2002TMP-POW1_2002TMP-POW1_2003TMP-POW01" xfId="537"/>
    <cellStyle name="_인원계획표 _Book1_원당TOTAL(R0)_2002TMP-POW1_2002TMP-POW1_2002TMP-POW1_2002TMP-POW1_2003TMP-POW01" xfId="538"/>
    <cellStyle name="_인원계획표 _Book1_원당TOTAL(R0)_2002TMP-POW1_2002TMP-POW1_2003TMP-POW01" xfId="539"/>
    <cellStyle name="_인원계획표 _Book1_원당TOTAL(R0)_2003TMP-POW01" xfId="540"/>
    <cellStyle name="_인원계획표 _IMSI-POW1" xfId="541"/>
    <cellStyle name="_인원계획표 _IMSI-POW1_2002TMP-POW1" xfId="542"/>
    <cellStyle name="_인원계획표 _IMSI-POW1_2002TMP-POW1_2002TMP-POW1" xfId="543"/>
    <cellStyle name="_인원계획표 _IMSI-POW1_2002TMP-POW1_2002TMP-POW1_2002TMP-POW1" xfId="544"/>
    <cellStyle name="_인원계획표 _IMSI-POW1_2002TMP-POW1_2002TMP-POW1_2002TMP-POW1_2002TMP-POW1" xfId="545"/>
    <cellStyle name="_인원계획표 _IMSI-POW1_2002TMP-POW1_2002TMP-POW1_2002TMP-POW1_2002TMP-POW1_2002TMP-POW1" xfId="546"/>
    <cellStyle name="_인원계획표 _IMSI-POW1_2002TMP-POW1_2002TMP-POW1_2002TMP-POW1_2002TMP-POW1_2002TMP-POW1_2002TMP-POW1" xfId="547"/>
    <cellStyle name="_인원계획표 _IMSI-POW1_2002TMP-POW1_2002TMP-POW1_2002TMP-POW1_2002TMP-POW1_2002TMP-POW1_2002TMP-POW1_2002TMP-POW1" xfId="548"/>
    <cellStyle name="_인원계획표 _IMSI-POW1_2002TMP-POW1_2002TMP-POW1_2002TMP-POW1_2002TMP-POW1_2002TMP-POW1_2002TMP-POW1_2003TMP-POW01" xfId="549"/>
    <cellStyle name="_인원계획표 _IMSI-POW1_2002TMP-POW1_2002TMP-POW1_2002TMP-POW1_2002TMP-POW1_2003TMP-POW01" xfId="550"/>
    <cellStyle name="_인원계획표 _IMSI-POW1_2002TMP-POW1_2002TMP-POW1_2003TMP-POW01" xfId="551"/>
    <cellStyle name="_인원계획표 _IMSI-POW1_2003TMP-POW01" xfId="552"/>
    <cellStyle name="_인원계획표 _IMSI-POW1_APT평당금액분석표-TOT" xfId="553"/>
    <cellStyle name="_인원계획표 _IMSI-POW1_APT평당금액분석표-TOT_APT평당금액분석표-TOT" xfId="554"/>
    <cellStyle name="_인원계획표 _IMSI-POW1_검암2차장비" xfId="555"/>
    <cellStyle name="_인원계획표 _IMSI-POW1_검암2차장비_아이원플러스내역" xfId="556"/>
    <cellStyle name="_인원계획표 _IMSI-POW1_검암2차집행분석용" xfId="557"/>
    <cellStyle name="_인원계획표 _IMSI-POW1_서계동오피스텔" xfId="558"/>
    <cellStyle name="_인원계획표 _IMSI-POW1_서초동가집행" xfId="559"/>
    <cellStyle name="_인원계획표 _IMSI-POW1_서초장비대비" xfId="560"/>
    <cellStyle name="_인원계획표 _IMSI-POW1_서초장비대비_아이원플러스내역" xfId="561"/>
    <cellStyle name="_인원계획표 _IMSI-POW1_서초풍림아이원플러스(0723)(2)" xfId="562"/>
    <cellStyle name="_인원계획표 _IMSI-POW1_서초풍림아이원플러스(0723)(2)_서계동오피스텔" xfId="563"/>
    <cellStyle name="_인원계획표 _IMSI-POW1_서초풍림아이원플러스(0723)(2)_서초동가집행" xfId="564"/>
    <cellStyle name="_인원계획표 _IMSI-POW1_서초풍림아이원플러스(0723)(2)_서초동오피스텔(구)" xfId="565"/>
    <cellStyle name="_인원계획표 _IMSI-POW1_서초풍림아이원플러스(0723)(2)_서초동오피스텔(구)_아이원플러스내역" xfId="566"/>
    <cellStyle name="_인원계획표 _IMSI-POW1_서초풍림아이원플러스(0723)(2)_아이원플러스내역" xfId="567"/>
    <cellStyle name="_인원계획표 _IMSI-POW1_서초풍림아이원플러스(0723)(2)_아이원플러스내역_아이원플러스내역" xfId="568"/>
    <cellStyle name="_인원계획표 _IMSI-POW1_아이원플러스내역" xfId="569"/>
    <cellStyle name="_인원계획표 _IMSI-POW1_용인동백C5-1BL공동주택건설공사(공사용1104)" xfId="570"/>
    <cellStyle name="_인원계획표 _IMSI-POW1_인천검암2차" xfId="571"/>
    <cellStyle name="_인원계획표 _IMSI-POW1_인천검암2차_아이원플러스내역" xfId="572"/>
    <cellStyle name="_인원계획표 _TMP-POW1" xfId="573"/>
    <cellStyle name="_인원계획표 _TMP-POW1_2002TMP-POW1" xfId="574"/>
    <cellStyle name="_인원계획표 _TMP-POW1_2002TMP-POW1_2002TMP-POW1" xfId="575"/>
    <cellStyle name="_인원계획표 _TMP-POW1_2002TMP-POW1_2002TMP-POW1_2002TMP-POW1" xfId="576"/>
    <cellStyle name="_인원계획표 _TMP-POW1_2002TMP-POW1_2002TMP-POW1_2002TMP-POW1_2002TMP-POW1" xfId="577"/>
    <cellStyle name="_인원계획표 _TMP-POW1_2002TMP-POW1_2002TMP-POW1_2002TMP-POW1_2002TMP-POW1_2002TMP-POW1" xfId="578"/>
    <cellStyle name="_인원계획표 _TMP-POW1_2002TMP-POW1_2002TMP-POW1_2002TMP-POW1_2002TMP-POW1_2002TMP-POW1_2002TMP-POW1" xfId="579"/>
    <cellStyle name="_인원계획표 _TMP-POW1_2002TMP-POW1_2002TMP-POW1_2002TMP-POW1_2002TMP-POW1_2002TMP-POW1_2002TMP-POW1_2002TMP-POW1" xfId="580"/>
    <cellStyle name="_인원계획표 _TMP-POW1_2002TMP-POW1_2002TMP-POW1_2002TMP-POW1_2002TMP-POW1_2002TMP-POW1_2002TMP-POW1_2003TMP-POW01" xfId="581"/>
    <cellStyle name="_인원계획표 _TMP-POW1_2002TMP-POW1_2002TMP-POW1_2002TMP-POW1_2002TMP-POW1_2003TMP-POW01" xfId="582"/>
    <cellStyle name="_인원계획표 _TMP-POW1_2002TMP-POW1_2002TMP-POW1_2003TMP-POW01" xfId="583"/>
    <cellStyle name="_인원계획표 _TMP-POW1_2003TMP-POW01" xfId="584"/>
    <cellStyle name="_인원계획표 _TMP-POW1_APT평당금액분석표-TOT" xfId="585"/>
    <cellStyle name="_인원계획표 _TMP-POW1_APT평당금액분석표-TOT_APT평당금액분석표-TOT" xfId="586"/>
    <cellStyle name="_인원계획표 _TMP-POW1_검암2차장비" xfId="587"/>
    <cellStyle name="_인원계획표 _TMP-POW1_검암2차장비_아이원플러스내역" xfId="588"/>
    <cellStyle name="_인원계획표 _TMP-POW1_검암2차집행분석용" xfId="589"/>
    <cellStyle name="_인원계획표 _TMP-POW1_서계동오피스텔" xfId="590"/>
    <cellStyle name="_인원계획표 _TMP-POW1_서초동가집행" xfId="591"/>
    <cellStyle name="_인원계획표 _TMP-POW1_서초장비대비" xfId="592"/>
    <cellStyle name="_인원계획표 _TMP-POW1_서초장비대비_아이원플러스내역" xfId="593"/>
    <cellStyle name="_인원계획표 _TMP-POW1_서초풍림아이원플러스(0723)(2)" xfId="594"/>
    <cellStyle name="_인원계획표 _TMP-POW1_서초풍림아이원플러스(0723)(2)_서계동오피스텔" xfId="595"/>
    <cellStyle name="_인원계획표 _TMP-POW1_서초풍림아이원플러스(0723)(2)_서초동가집행" xfId="596"/>
    <cellStyle name="_인원계획표 _TMP-POW1_서초풍림아이원플러스(0723)(2)_서초동오피스텔(구)" xfId="597"/>
    <cellStyle name="_인원계획표 _TMP-POW1_서초풍림아이원플러스(0723)(2)_서초동오피스텔(구)_아이원플러스내역" xfId="598"/>
    <cellStyle name="_인원계획표 _TMP-POW1_서초풍림아이원플러스(0723)(2)_아이원플러스내역" xfId="599"/>
    <cellStyle name="_인원계획표 _TMP-POW1_서초풍림아이원플러스(0723)(2)_아이원플러스내역_아이원플러스내역" xfId="600"/>
    <cellStyle name="_인원계획표 _TMP-POW1_아이원플러스내역" xfId="601"/>
    <cellStyle name="_인원계획표 _TMP-POW1_용인동백C5-1BL공동주택건설공사(공사용1104)" xfId="602"/>
    <cellStyle name="_인원계획표 _TMP-POW1_인천검암2차" xfId="603"/>
    <cellStyle name="_인원계획표 _TMP-POW1_인천검암2차_아이원플러스내역" xfId="604"/>
    <cellStyle name="_인원계획표 _TMP-POW2" xfId="605"/>
    <cellStyle name="_인원계획표 _TMP-POW2_2002TMP-POW1" xfId="606"/>
    <cellStyle name="_인원계획표 _TMP-POW2_2002TMP-POW1_2002TMP-POW1" xfId="607"/>
    <cellStyle name="_인원계획표 _TMP-POW2_2002TMP-POW1_2002TMP-POW1_2002TMP-POW1" xfId="608"/>
    <cellStyle name="_인원계획표 _TMP-POW2_2002TMP-POW1_2002TMP-POW1_2002TMP-POW1_2002TMP-POW1" xfId="609"/>
    <cellStyle name="_인원계획표 _TMP-POW2_2002TMP-POW1_2002TMP-POW1_2002TMP-POW1_2002TMP-POW1_2002TMP-POW1" xfId="610"/>
    <cellStyle name="_인원계획표 _TMP-POW2_2002TMP-POW1_2002TMP-POW1_2002TMP-POW1_2002TMP-POW1_2002TMP-POW1_2002TMP-POW1" xfId="611"/>
    <cellStyle name="_인원계획표 _TMP-POW2_2002TMP-POW1_2002TMP-POW1_2002TMP-POW1_2002TMP-POW1_2002TMP-POW1_2002TMP-POW1_2002TMP-POW1" xfId="612"/>
    <cellStyle name="_인원계획표 _TMP-POW2_2002TMP-POW1_2002TMP-POW1_2002TMP-POW1_2002TMP-POW1_2002TMP-POW1_2002TMP-POW1_2003TMP-POW01" xfId="613"/>
    <cellStyle name="_인원계획표 _TMP-POW2_2002TMP-POW1_2002TMP-POW1_2002TMP-POW1_2002TMP-POW1_2003TMP-POW01" xfId="614"/>
    <cellStyle name="_인원계획표 _TMP-POW2_2002TMP-POW1_2002TMP-POW1_2003TMP-POW01" xfId="615"/>
    <cellStyle name="_인원계획표 _TMP-POW2_2003TMP-POW01" xfId="616"/>
    <cellStyle name="_인원계획표 _TMP-POW2_APT평당금액분석표-TOT" xfId="617"/>
    <cellStyle name="_인원계획표 _TMP-POW2_APT평당금액분석표-TOT_APT평당금액분석표-TOT" xfId="618"/>
    <cellStyle name="_인원계획표 _TMP-POW2_검암2차장비" xfId="619"/>
    <cellStyle name="_인원계획표 _TMP-POW2_검암2차장비_아이원플러스내역" xfId="620"/>
    <cellStyle name="_인원계획표 _TMP-POW2_검암2차집행분석용" xfId="621"/>
    <cellStyle name="_인원계획표 _TMP-POW2_서계동오피스텔" xfId="622"/>
    <cellStyle name="_인원계획표 _TMP-POW2_서초동가집행" xfId="623"/>
    <cellStyle name="_인원계획표 _TMP-POW2_서초장비대비" xfId="624"/>
    <cellStyle name="_인원계획표 _TMP-POW2_서초장비대비_아이원플러스내역" xfId="625"/>
    <cellStyle name="_인원계획표 _TMP-POW2_서초풍림아이원플러스(0723)(2)" xfId="626"/>
    <cellStyle name="_인원계획표 _TMP-POW2_서초풍림아이원플러스(0723)(2)_서계동오피스텔" xfId="627"/>
    <cellStyle name="_인원계획표 _TMP-POW2_서초풍림아이원플러스(0723)(2)_서초동가집행" xfId="628"/>
    <cellStyle name="_인원계획표 _TMP-POW2_서초풍림아이원플러스(0723)(2)_서초동오피스텔(구)" xfId="629"/>
    <cellStyle name="_인원계획표 _TMP-POW2_서초풍림아이원플러스(0723)(2)_서초동오피스텔(구)_아이원플러스내역" xfId="630"/>
    <cellStyle name="_인원계획표 _TMP-POW2_서초풍림아이원플러스(0723)(2)_아이원플러스내역" xfId="631"/>
    <cellStyle name="_인원계획표 _TMP-POW2_서초풍림아이원플러스(0723)(2)_아이원플러스내역_아이원플러스내역" xfId="632"/>
    <cellStyle name="_인원계획표 _TMP-POW2_아이원플러스내역" xfId="633"/>
    <cellStyle name="_인원계획표 _TMP-POW2_용인동백C5-1BL공동주택건설공사(공사용1104)" xfId="634"/>
    <cellStyle name="_인원계획표 _TMP-POW2_인천검암2차" xfId="635"/>
    <cellStyle name="_인원계획표 _TMP-POW2_인천검암2차_아이원플러스내역" xfId="636"/>
    <cellStyle name="_인원계획표 _가시설" xfId="637"/>
    <cellStyle name="_인원계획표 _가시설표준단가(2003.8)" xfId="638"/>
    <cellStyle name="_인원계획표 _개산견적 견적조건 통일양식(설비)" xfId="639"/>
    <cellStyle name="_인원계획표 _개산견적 견적조건 통일양식(설비)_수원시 구운동아파트-R1" xfId="640"/>
    <cellStyle name="_인원계획표 _개산견적 견적조건 통일양식(설비)_수원시 구운동아파트-R2" xfId="641"/>
    <cellStyle name="_인원계획표 _개산견적 견적조건 통일양식(설비)_위생(전주효자동)" xfId="642"/>
    <cellStyle name="_인원계획표 _개산견적 견적조건 통일양식(설비)_위생(전주효자동)_수원시 구운동아파트-R1" xfId="643"/>
    <cellStyle name="_인원계획표 _개산견적 견적조건 통일양식(설비)_위생(전주효자동)_수원시 구운동아파트-R2" xfId="644"/>
    <cellStyle name="_인원계획표 _검암2차사전공사(본사검토) " xfId="645"/>
    <cellStyle name="_인원계획표 _검암2차사전공사(본사검토) _가시설" xfId="646"/>
    <cellStyle name="_인원계획표 _검암2차사전공사(본사검토) _내역서" xfId="647"/>
    <cellStyle name="_인원계획표 _검암2차사전공사(본사검토) _동백아파트(사전공사 대비)" xfId="648"/>
    <cellStyle name="_인원계획표 _검암2차사전공사(본사검토) _동백아파트(설변내역)" xfId="649"/>
    <cellStyle name="_인원계획표 _검암2차사전공사(본사검토) _수원시 구운동아파트-R1" xfId="650"/>
    <cellStyle name="_인원계획표 _검암2차사전공사(본사검토) _수원시 구운동아파트-R2" xfId="651"/>
    <cellStyle name="_인원계획표 _검암2차사전공사(본사검토) _위생(전주효자동)" xfId="652"/>
    <cellStyle name="_인원계획표 _검암2차사전공사(본사검토) _위생(전주효자동)_수원시 구운동아파트-R1" xfId="653"/>
    <cellStyle name="_인원계획표 _검암2차사전공사(본사검토) _위생(전주효자동)_수원시 구운동아파트-R2" xfId="654"/>
    <cellStyle name="_인원계획표 _검암2차사전공사(본사검토) _파일사전공사본사최종" xfId="655"/>
    <cellStyle name="_인원계획표 _검암2차사전공사(본사검토) _파일사전공사본사최종_가시설" xfId="656"/>
    <cellStyle name="_인원계획표 _검암2차사전공사(본사검토) _파일사전공사본사최종_내역서" xfId="657"/>
    <cellStyle name="_인원계획표 _검암2차사전공사(본사검토) _파일사전공사본사최종_동백아파트(사전공사 대비)" xfId="658"/>
    <cellStyle name="_인원계획표 _검암2차사전공사(본사검토) _파일사전공사본사최종_동백아파트(설변내역)" xfId="659"/>
    <cellStyle name="_인원계획표 _검암2차장비" xfId="660"/>
    <cellStyle name="_인원계획표 _검암2차장비_아이원플러스내역" xfId="661"/>
    <cellStyle name="_인원계획표 _검암2차집행분석용" xfId="662"/>
    <cellStyle name="_인원계획표 _공사개요" xfId="663"/>
    <cellStyle name="_인원계획표 _내역서" xfId="664"/>
    <cellStyle name="_인원계획표 _동백아파트(사전공사 대비)" xfId="665"/>
    <cellStyle name="_인원계획표 _동백아파트(설변내역)" xfId="666"/>
    <cellStyle name="_인원계획표 _부대토목(배수공)" xfId="667"/>
    <cellStyle name="_인원계획표 _사전공사(토목본사검토) " xfId="668"/>
    <cellStyle name="_인원계획표 _사전공사(토목본사검토) _가시설" xfId="669"/>
    <cellStyle name="_인원계획표 _사전공사(토목본사검토) _내역서" xfId="670"/>
    <cellStyle name="_인원계획표 _사전공사(토목본사검토) _동백아파트(사전공사 대비)" xfId="671"/>
    <cellStyle name="_인원계획표 _사전공사(토목본사검토) _동백아파트(설변내역)" xfId="672"/>
    <cellStyle name="_인원계획표 _사전공사(토목본사검토) _송도파일" xfId="673"/>
    <cellStyle name="_인원계획표 _사전공사(토목본사검토) _송도파일_가시설" xfId="674"/>
    <cellStyle name="_인원계획표 _사전공사(토목본사검토) _송도파일_내역서" xfId="675"/>
    <cellStyle name="_인원계획표 _사전공사(토목본사검토) _송도파일_동백아파트(사전공사 대비)" xfId="676"/>
    <cellStyle name="_인원계획표 _사전공사(토목본사검토) _송도파일_동백아파트(설변내역)" xfId="677"/>
    <cellStyle name="_인원계획표 _사전공사(토목본사검토) _수원시 구운동아파트-R1" xfId="678"/>
    <cellStyle name="_인원계획표 _사전공사(토목본사검토) _수원시 구운동아파트-R2" xfId="679"/>
    <cellStyle name="_인원계획표 _사전공사(토목본사검토) _위생(전주효자동)" xfId="680"/>
    <cellStyle name="_인원계획표 _사전공사(토목본사검토) _위생(전주효자동)_수원시 구운동아파트-R1" xfId="681"/>
    <cellStyle name="_인원계획표 _사전공사(토목본사검토) _위생(전주효자동)_수원시 구운동아파트-R2" xfId="682"/>
    <cellStyle name="_인원계획표 _사전공사(토목본사검토) _일주파일" xfId="683"/>
    <cellStyle name="_인원계획표 _사전공사(토목본사검토) _일주파일_가시설" xfId="684"/>
    <cellStyle name="_인원계획표 _사전공사(토목본사검토) _일주파일_내역서" xfId="685"/>
    <cellStyle name="_인원계획표 _사전공사(토목본사검토) _일주파일_동백아파트(사전공사 대비)" xfId="686"/>
    <cellStyle name="_인원계획표 _사전공사(토목본사검토) _일주파일_동백아파트(설변내역)" xfId="687"/>
    <cellStyle name="_인원계획표 _사전공사(토목본사검토) _파일공사" xfId="688"/>
    <cellStyle name="_인원계획표 _사전공사(토목본사검토) _파일공사(30M)" xfId="689"/>
    <cellStyle name="_인원계획표 _사전공사(토목본사검토) _파일공사(30M)_가시설" xfId="690"/>
    <cellStyle name="_인원계획표 _사전공사(토목본사검토) _파일공사(30M)_내역서" xfId="691"/>
    <cellStyle name="_인원계획표 _사전공사(토목본사검토) _파일공사(30M)_동백아파트(사전공사 대비)" xfId="692"/>
    <cellStyle name="_인원계획표 _사전공사(토목본사검토) _파일공사(30M)_동백아파트(설변내역)" xfId="693"/>
    <cellStyle name="_인원계획표 _사전공사(토목본사검토) _파일공사_가시설" xfId="694"/>
    <cellStyle name="_인원계획표 _사전공사(토목본사검토) _파일공사_내역서" xfId="695"/>
    <cellStyle name="_인원계획표 _사전공사(토목본사검토) _파일공사_동백아파트(사전공사 대비)" xfId="696"/>
    <cellStyle name="_인원계획표 _사전공사(토목본사검토) _파일공사_동백아파트(설변내역)" xfId="697"/>
    <cellStyle name="_인원계획표 _사전공사(토목본사검토) _파일사전공사본사최종" xfId="698"/>
    <cellStyle name="_인원계획표 _사전공사(토목본사검토) _파일사전공사본사최종_가시설" xfId="699"/>
    <cellStyle name="_인원계획표 _사전공사(토목본사검토) _파일사전공사본사최종_내역서" xfId="700"/>
    <cellStyle name="_인원계획표 _사전공사(토목본사검토) _파일사전공사본사최종_동백아파트(사전공사 대비)" xfId="701"/>
    <cellStyle name="_인원계획표 _사전공사(토목본사검토) _파일사전공사본사최종_동백아파트(설변내역)" xfId="702"/>
    <cellStyle name="_인원계획표 _서계동오피스텔" xfId="703"/>
    <cellStyle name="_인원계획표 _서초동가집행" xfId="704"/>
    <cellStyle name="_인원계획표 _서초장비대비" xfId="705"/>
    <cellStyle name="_인원계획표 _서초장비대비_아이원플러스내역" xfId="706"/>
    <cellStyle name="_인원계획표 _서초풍림아이원플러스(0723)(2)" xfId="707"/>
    <cellStyle name="_인원계획표 _서초풍림아이원플러스(0723)(2)_서계동오피스텔" xfId="708"/>
    <cellStyle name="_인원계획표 _서초풍림아이원플러스(0723)(2)_서초동가집행" xfId="709"/>
    <cellStyle name="_인원계획표 _서초풍림아이원플러스(0723)(2)_서초동오피스텔(구)" xfId="710"/>
    <cellStyle name="_인원계획표 _서초풍림아이원플러스(0723)(2)_서초동오피스텔(구)_아이원플러스내역" xfId="711"/>
    <cellStyle name="_인원계획표 _서초풍림아이원플러스(0723)(2)_아이원플러스내역" xfId="712"/>
    <cellStyle name="_인원계획표 _서초풍림아이원플러스(0723)(2)_아이원플러스내역_아이원플러스내역" xfId="713"/>
    <cellStyle name="_인원계획표 _송도파일" xfId="714"/>
    <cellStyle name="_인원계획표 _송도파일_가시설" xfId="715"/>
    <cellStyle name="_인원계획표 _송도파일_내역서" xfId="716"/>
    <cellStyle name="_인원계획표 _송도파일_동백아파트(사전공사 대비)" xfId="717"/>
    <cellStyle name="_인원계획표 _송도파일_동백아파트(설변내역)" xfId="718"/>
    <cellStyle name="_인원계획표 _수원시 구운동아파트-R1" xfId="719"/>
    <cellStyle name="_인원계획표 _수원시 구운동아파트-R2" xfId="720"/>
    <cellStyle name="_인원계획표 _아이원플러스내역" xfId="721"/>
    <cellStyle name="_인원계획표 _용인동백C5-1BL공동주택건설공사(공사용1104)" xfId="722"/>
    <cellStyle name="_인원계획표 _월계동(개산)R0" xfId="723"/>
    <cellStyle name="_인원계획표 _위생(전주효자동)" xfId="724"/>
    <cellStyle name="_인원계획표 _위생(전주효자동)_수원시 구운동아파트-R1" xfId="725"/>
    <cellStyle name="_인원계획표 _위생(전주효자동)_수원시 구운동아파트-R2" xfId="726"/>
    <cellStyle name="_인원계획표 _의정부금오집행(R1)" xfId="727"/>
    <cellStyle name="_인원계획표 _인천검암2차" xfId="728"/>
    <cellStyle name="_인원계획표 _인천검암2차_아이원플러스내역" xfId="729"/>
    <cellStyle name="_인원계획표 _일주파일" xfId="730"/>
    <cellStyle name="_인원계획표 _일주파일_가시설" xfId="731"/>
    <cellStyle name="_인원계획표 _일주파일_내역서" xfId="732"/>
    <cellStyle name="_인원계획표 _일주파일_동백아파트(사전공사 대비)" xfId="733"/>
    <cellStyle name="_인원계획표 _일주파일_동백아파트(설변내역)" xfId="734"/>
    <cellStyle name="_인원계획표 _적격 " xfId="735"/>
    <cellStyle name="_인원계획표 _적격 _2000TMP-POW2" xfId="736"/>
    <cellStyle name="_인원계획표 _적격 _2000TMP-POW2_2002TMP-POW1" xfId="737"/>
    <cellStyle name="_인원계획표 _적격 _2000TMP-POW2_2002TMP-POW1_2002TMP-POW1" xfId="738"/>
    <cellStyle name="_인원계획표 _적격 _2000TMP-POW2_2002TMP-POW1_2002TMP-POW1_2002TMP-POW1" xfId="739"/>
    <cellStyle name="_인원계획표 _적격 _2000TMP-POW2_2002TMP-POW1_2002TMP-POW1_2002TMP-POW1_2002TMP-POW1" xfId="740"/>
    <cellStyle name="_인원계획표 _적격 _2000TMP-POW2_2002TMP-POW1_2002TMP-POW1_2002TMP-POW1_2002TMP-POW1_2002TMP-POW1" xfId="741"/>
    <cellStyle name="_인원계획표 _적격 _2000TMP-POW2_2002TMP-POW1_2002TMP-POW1_2002TMP-POW1_2002TMP-POW1_2002TMP-POW1_2002TMP-POW1" xfId="742"/>
    <cellStyle name="_인원계획표 _적격 _2000TMP-POW2_2002TMP-POW1_2002TMP-POW1_2002TMP-POW1_2002TMP-POW1_2002TMP-POW1_2002TMP-POW1_2002TMP-POW1" xfId="743"/>
    <cellStyle name="_인원계획표 _적격 _2000TMP-POW2_2002TMP-POW1_2002TMP-POW1_2002TMP-POW1_2002TMP-POW1_2002TMP-POW1_2002TMP-POW1_2003TMP-POW01" xfId="744"/>
    <cellStyle name="_인원계획표 _적격 _2000TMP-POW2_2002TMP-POW1_2002TMP-POW1_2002TMP-POW1_2002TMP-POW1_2003TMP-POW01" xfId="745"/>
    <cellStyle name="_인원계획표 _적격 _2000TMP-POW2_2002TMP-POW1_2002TMP-POW1_2003TMP-POW01" xfId="746"/>
    <cellStyle name="_인원계획표 _적격 _2000TMP-POW2_2003TMP-POW01" xfId="747"/>
    <cellStyle name="_인원계획표 _적격 _2000TMP-POW2_APT평당금액분석표-TOT" xfId="748"/>
    <cellStyle name="_인원계획표 _적격 _2000TMP-POW2_APT평당금액분석표-TOT_APT평당금액분석표-TOT" xfId="749"/>
    <cellStyle name="_인원계획표 _적격 _2000TMP-POW2_검암2차장비" xfId="750"/>
    <cellStyle name="_인원계획표 _적격 _2000TMP-POW2_검암2차장비_아이원플러스내역" xfId="751"/>
    <cellStyle name="_인원계획표 _적격 _2000TMP-POW2_검암2차집행분석용" xfId="752"/>
    <cellStyle name="_인원계획표 _적격 _2000TMP-POW2_서계동오피스텔" xfId="753"/>
    <cellStyle name="_인원계획표 _적격 _2000TMP-POW2_서초동가집행" xfId="754"/>
    <cellStyle name="_인원계획표 _적격 _2000TMP-POW2_서초장비대비" xfId="755"/>
    <cellStyle name="_인원계획표 _적격 _2000TMP-POW2_서초장비대비_아이원플러스내역" xfId="756"/>
    <cellStyle name="_인원계획표 _적격 _2000TMP-POW2_서초풍림아이원플러스(0723)(2)" xfId="757"/>
    <cellStyle name="_인원계획표 _적격 _2000TMP-POW2_서초풍림아이원플러스(0723)(2)_서계동오피스텔" xfId="758"/>
    <cellStyle name="_인원계획표 _적격 _2000TMP-POW2_서초풍림아이원플러스(0723)(2)_서초동가집행" xfId="759"/>
    <cellStyle name="_인원계획표 _적격 _2000TMP-POW2_서초풍림아이원플러스(0723)(2)_서초동오피스텔(구)" xfId="760"/>
    <cellStyle name="_인원계획표 _적격 _2000TMP-POW2_서초풍림아이원플러스(0723)(2)_서초동오피스텔(구)_아이원플러스내역" xfId="761"/>
    <cellStyle name="_인원계획표 _적격 _2000TMP-POW2_서초풍림아이원플러스(0723)(2)_아이원플러스내역" xfId="762"/>
    <cellStyle name="_인원계획표 _적격 _2000TMP-POW2_서초풍림아이원플러스(0723)(2)_아이원플러스내역_아이원플러스내역" xfId="763"/>
    <cellStyle name="_인원계획표 _적격 _2000TMP-POW2_아이원플러스내역" xfId="764"/>
    <cellStyle name="_인원계획표 _적격 _2000TMP-POW2_용인동백C5-1BL공동주택건설공사(공사용1104)" xfId="765"/>
    <cellStyle name="_인원계획표 _적격 _2000TMP-POW2_인천검암2차" xfId="766"/>
    <cellStyle name="_인원계획표 _적격 _2000TMP-POW2_인천검암2차_아이원플러스내역" xfId="767"/>
    <cellStyle name="_인원계획표 _적격 _2001TMP-POW2" xfId="768"/>
    <cellStyle name="_인원계획표 _적격 _2001TMP-POW2_2002TMP-POW1" xfId="769"/>
    <cellStyle name="_인원계획표 _적격 _2001TMP-POW2_2002TMP-POW1_2002TMP-POW1" xfId="770"/>
    <cellStyle name="_인원계획표 _적격 _2001TMP-POW2_2002TMP-POW1_2002TMP-POW1_2002TMP-POW1" xfId="771"/>
    <cellStyle name="_인원계획표 _적격 _2001TMP-POW2_2002TMP-POW1_2002TMP-POW1_2002TMP-POW1_2002TMP-POW1" xfId="772"/>
    <cellStyle name="_인원계획표 _적격 _2001TMP-POW2_2002TMP-POW1_2002TMP-POW1_2002TMP-POW1_2002TMP-POW1_2002TMP-POW1" xfId="773"/>
    <cellStyle name="_인원계획표 _적격 _2001TMP-POW2_2002TMP-POW1_2002TMP-POW1_2002TMP-POW1_2002TMP-POW1_2002TMP-POW1_2002TMP-POW1" xfId="774"/>
    <cellStyle name="_인원계획표 _적격 _2001TMP-POW2_2002TMP-POW1_2002TMP-POW1_2002TMP-POW1_2002TMP-POW1_2002TMP-POW1_2002TMP-POW1_2002TMP-POW1" xfId="775"/>
    <cellStyle name="_인원계획표 _적격 _2001TMP-POW2_2002TMP-POW1_2002TMP-POW1_2002TMP-POW1_2002TMP-POW1_2002TMP-POW1_2002TMP-POW1_2003TMP-POW01" xfId="776"/>
    <cellStyle name="_인원계획표 _적격 _2001TMP-POW2_2002TMP-POW1_2002TMP-POW1_2002TMP-POW1_2002TMP-POW1_2003TMP-POW01" xfId="777"/>
    <cellStyle name="_인원계획표 _적격 _2001TMP-POW2_2002TMP-POW1_2002TMP-POW1_2003TMP-POW01" xfId="778"/>
    <cellStyle name="_인원계획표 _적격 _2001TMP-POW2_2003TMP-POW01" xfId="779"/>
    <cellStyle name="_인원계획표 _적격 _2001TMP-POW2_APT평당금액분석표-TOT" xfId="780"/>
    <cellStyle name="_인원계획표 _적격 _2001TMP-POW2_APT평당금액분석표-TOT_APT평당금액분석표-TOT" xfId="781"/>
    <cellStyle name="_인원계획표 _적격 _2001TMP-POW2_검암2차장비" xfId="782"/>
    <cellStyle name="_인원계획표 _적격 _2001TMP-POW2_검암2차장비_아이원플러스내역" xfId="783"/>
    <cellStyle name="_인원계획표 _적격 _2001TMP-POW2_검암2차집행분석용" xfId="784"/>
    <cellStyle name="_인원계획표 _적격 _2001TMP-POW2_서계동오피스텔" xfId="785"/>
    <cellStyle name="_인원계획표 _적격 _2001TMP-POW2_서초동가집행" xfId="786"/>
    <cellStyle name="_인원계획표 _적격 _2001TMP-POW2_서초장비대비" xfId="787"/>
    <cellStyle name="_인원계획표 _적격 _2001TMP-POW2_서초장비대비_아이원플러스내역" xfId="788"/>
    <cellStyle name="_인원계획표 _적격 _2001TMP-POW2_서초풍림아이원플러스(0723)(2)" xfId="789"/>
    <cellStyle name="_인원계획표 _적격 _2001TMP-POW2_서초풍림아이원플러스(0723)(2)_서계동오피스텔" xfId="790"/>
    <cellStyle name="_인원계획표 _적격 _2001TMP-POW2_서초풍림아이원플러스(0723)(2)_서초동가집행" xfId="791"/>
    <cellStyle name="_인원계획표 _적격 _2001TMP-POW2_서초풍림아이원플러스(0723)(2)_서초동오피스텔(구)" xfId="792"/>
    <cellStyle name="_인원계획표 _적격 _2001TMP-POW2_서초풍림아이원플러스(0723)(2)_서초동오피스텔(구)_아이원플러스내역" xfId="793"/>
    <cellStyle name="_인원계획표 _적격 _2001TMP-POW2_서초풍림아이원플러스(0723)(2)_아이원플러스내역" xfId="794"/>
    <cellStyle name="_인원계획표 _적격 _2001TMP-POW2_서초풍림아이원플러스(0723)(2)_아이원플러스내역_아이원플러스내역" xfId="795"/>
    <cellStyle name="_인원계획표 _적격 _2001TMP-POW2_아이원플러스내역" xfId="796"/>
    <cellStyle name="_인원계획표 _적격 _2001TMP-POW2_용인동백C5-1BL공동주택건설공사(공사용1104)" xfId="797"/>
    <cellStyle name="_인원계획표 _적격 _2001TMP-POW2_인천검암2차" xfId="798"/>
    <cellStyle name="_인원계획표 _적격 _2001TMP-POW2_인천검암2차_아이원플러스내역" xfId="799"/>
    <cellStyle name="_인원계획표 _적격 _2002TMP-POW0" xfId="800"/>
    <cellStyle name="_인원계획표 _적격 _2002TMP-POW0_2002TMP" xfId="801"/>
    <cellStyle name="_인원계획표 _적격 _2002TMP-POW0_2002TMP_2002TMP-POW1" xfId="802"/>
    <cellStyle name="_인원계획표 _적격 _2002TMP-POW0_2002TMP_2002TMP-POW1_2002TMP-POW1" xfId="803"/>
    <cellStyle name="_인원계획표 _적격 _2002TMP-POW0_2002TMP_2002TMP-POW1_2002TMP-POW1_2002TMP-POW1" xfId="804"/>
    <cellStyle name="_인원계획표 _적격 _2002TMP-POW0_2002TMP_2002TMP-POW1_2002TMP-POW1_2002TMP-POW1_2002TMP-POW1" xfId="805"/>
    <cellStyle name="_인원계획표 _적격 _2002TMP-POW0_2002TMP_2002TMP-POW1_2002TMP-POW1_2002TMP-POW1_2002TMP-POW1_2002TMP-POW1" xfId="806"/>
    <cellStyle name="_인원계획표 _적격 _2002TMP-POW0_2002TMP_2002TMP-POW1_2002TMP-POW1_2002TMP-POW1_2002TMP-POW1_2003TMP-POW01" xfId="807"/>
    <cellStyle name="_인원계획표 _적격 _2002TMP-POW0_2002TMP_2002TMP-POW1_2002TMP-POW1_2003TMP-POW01" xfId="808"/>
    <cellStyle name="_인원계획표 _적격 _2002TMP-POW0_2002TMP_2003TMP-POW01" xfId="809"/>
    <cellStyle name="_인원계획표 _적격 _2002TMP-POW0_2002TMP-POW1" xfId="810"/>
    <cellStyle name="_인원계획표 _적격 _2002TMP-POW0_2002TMP-POW1_2002TMP-POW1" xfId="811"/>
    <cellStyle name="_인원계획표 _적격 _2002TMP-POW0_2002TMP-POW1_2002TMP-POW1_2002TMP" xfId="812"/>
    <cellStyle name="_인원계획표 _적격 _2002TMP-POW0_2002TMP-POW1_2002TMP-POW1_2002TMP_2002TMP-POW1" xfId="813"/>
    <cellStyle name="_인원계획표 _적격 _2002TMP-POW0_2002TMP-POW1_2002TMP-POW1_2002TMP_2002TMP-POW1_2002TMP-POW1" xfId="814"/>
    <cellStyle name="_인원계획표 _적격 _2002TMP-POW0_2002TMP-POW1_2002TMP-POW1_2002TMP_2002TMP-POW1_2002TMP-POW1_2002TMP-POW1" xfId="815"/>
    <cellStyle name="_인원계획표 _적격 _2002TMP-POW0_2002TMP-POW1_2002TMP-POW1_2002TMP_2002TMP-POW1_2002TMP-POW1_2002TMP-POW1_2002TMP-POW1" xfId="816"/>
    <cellStyle name="_인원계획표 _적격 _2002TMP-POW0_2002TMP-POW1_2002TMP-POW1_2002TMP_2002TMP-POW1_2002TMP-POW1_2002TMP-POW1_2002TMP-POW1_2002TMP-POW1" xfId="817"/>
    <cellStyle name="_인원계획표 _적격 _2002TMP-POW0_2002TMP-POW1_2002TMP-POW1_2002TMP_2002TMP-POW1_2002TMP-POW1_2002TMP-POW1_2002TMP-POW1_2003TMP-POW01" xfId="818"/>
    <cellStyle name="_인원계획표 _적격 _2002TMP-POW0_2002TMP-POW1_2002TMP-POW1_2002TMP_2002TMP-POW1_2002TMP-POW1_2003TMP-POW01" xfId="819"/>
    <cellStyle name="_인원계획표 _적격 _2002TMP-POW0_2002TMP-POW1_2002TMP-POW1_2002TMP_2003TMP-POW01" xfId="820"/>
    <cellStyle name="_인원계획표 _적격 _2002TMP-POW0_2002TMP-POW1_2002TMP-POW1_2002TMP-POW1" xfId="821"/>
    <cellStyle name="_인원계획표 _적격 _2002TMP-POW0_2002TMP-POW1_2002TMP-POW1_2002TMP-POW1_2002TMP-POW1" xfId="822"/>
    <cellStyle name="_인원계획표 _적격 _2002TMP-POW0_2002TMP-POW1_2002TMP-POW1_2002TMP-POW1_2002TMP-POW1_2002TMP" xfId="823"/>
    <cellStyle name="_인원계획표 _적격 _2002TMP-POW0_2002TMP-POW1_2002TMP-POW1_2002TMP-POW1_2002TMP-POW1_2002TMP_2002TMP-POW1" xfId="824"/>
    <cellStyle name="_인원계획표 _적격 _2002TMP-POW0_2002TMP-POW1_2002TMP-POW1_2002TMP-POW1_2002TMP-POW1_2002TMP_2002TMP-POW1_2002TMP-POW1" xfId="825"/>
    <cellStyle name="_인원계획표 _적격 _2002TMP-POW0_2002TMP-POW1_2002TMP-POW1_2002TMP-POW1_2002TMP-POW1_2002TMP_2002TMP-POW1_2002TMP-POW1_2002TMP-POW1" xfId="826"/>
    <cellStyle name="_인원계획표 _적격 _2002TMP-POW0_2002TMP-POW1_2002TMP-POW1_2002TMP-POW1_2002TMP-POW1_2002TMP_2002TMP-POW1_2002TMP-POW1_2002TMP-POW1_2002TMP-POW1" xfId="827"/>
    <cellStyle name="_인원계획표 _적격 _2002TMP-POW0_2002TMP-POW1_2002TMP-POW1_2002TMP-POW1_2002TMP-POW1_2002TMP_2002TMP-POW1_2002TMP-POW1_2002TMP-POW1_2002TMP-POW1_2002TMP-POW1" xfId="828"/>
    <cellStyle name="_인원계획표 _적격 _2002TMP-POW0_2002TMP-POW1_2002TMP-POW1_2002TMP-POW1_2002TMP-POW1_2002TMP_2002TMP-POW1_2002TMP-POW1_2002TMP-POW1_2002TMP-POW1_2003TMP-POW01" xfId="829"/>
    <cellStyle name="_인원계획표 _적격 _2002TMP-POW0_2002TMP-POW1_2002TMP-POW1_2002TMP-POW1_2002TMP-POW1_2002TMP_2002TMP-POW1_2002TMP-POW1_2003TMP-POW01" xfId="830"/>
    <cellStyle name="_인원계획표 _적격 _2002TMP-POW0_2002TMP-POW1_2002TMP-POW1_2002TMP-POW1_2002TMP-POW1_2002TMP_2003TMP-POW01" xfId="831"/>
    <cellStyle name="_인원계획표 _적격 _2002TMP-POW0_2002TMP-POW1_2002TMP-POW1_2002TMP-POW1_2002TMP-POW1_2002TMP-POW1" xfId="832"/>
    <cellStyle name="_인원계획표 _적격 _2002TMP-POW0_2002TMP-POW1_2002TMP-POW1_2002TMP-POW1_2002TMP-POW1_2002TMP-POW1_2002TMP-POW1" xfId="833"/>
    <cellStyle name="_인원계획표 _적격 _2002TMP-POW0_2002TMP-POW1_2002TMP-POW1_2002TMP-POW1_2002TMP-POW1_2002TMP-POW1_2002TMP-POW1_2002TMP-POW1" xfId="834"/>
    <cellStyle name="_인원계획표 _적격 _2002TMP-POW0_2002TMP-POW1_2002TMP-POW1_2002TMP-POW1_2002TMP-POW1_2002TMP-POW1_2002TMP-POW1_2002TMP-POW1_2002TMP-POW1" xfId="835"/>
    <cellStyle name="_인원계획표 _적격 _2002TMP-POW0_2002TMP-POW1_2002TMP-POW1_2002TMP-POW1_2002TMP-POW1_2002TMP-POW1_2002TMP-POW1_2002TMP-POW1_2002TMP-POW1_2002TMP-POW1" xfId="836"/>
    <cellStyle name="_인원계획표 _적격 _2002TMP-POW0_2002TMP-POW1_2002TMP-POW1_2002TMP-POW1_2002TMP-POW1_2002TMP-POW1_2002TMP-POW1_2002TMP-POW1_2002TMP-POW1_2002TMP-POW1_2002TMP-POW1" xfId="837"/>
    <cellStyle name="_인원계획표 _적격 _2002TMP-POW0_2002TMP-POW1_2002TMP-POW1_2002TMP-POW1_2002TMP-POW1_2002TMP-POW1_2002TMP-POW1_2002TMP-POW1_2002TMP-POW1_2002TMP-POW1_2002TMP-POW1_2002TMP-POW1" xfId="838"/>
    <cellStyle name="_인원계획표 _적격 _2002TMP-POW0_2002TMP-POW1_2002TMP-POW1_2002TMP-POW1_2002TMP-POW1_2002TMP-POW1_2002TMP-POW1_2002TMP-POW1_2002TMP-POW1_2002TMP-POW1_2002TMP-POW1_2002TMP-POW1_2002TMP-POW1" xfId="839"/>
    <cellStyle name="_인원계획표 _적격 _2002TMP-POW0_2002TMP-POW1_2002TMP-POW1_2002TMP-POW1_2002TMP-POW1_2002TMP-POW1_2002TMP-POW1_2002TMP-POW1_2002TMP-POW1_2002TMP-POW1_2002TMP-POW1_2002TMP-POW1_2003TMP-POW01" xfId="840"/>
    <cellStyle name="_인원계획표 _적격 _2002TMP-POW0_2002TMP-POW1_2002TMP-POW1_2002TMP-POW1_2002TMP-POW1_2002TMP-POW1_2002TMP-POW1_2002TMP-POW1_2002TMP-POW1_2002TMP-POW1_2003TMP-POW01" xfId="841"/>
    <cellStyle name="_인원계획표 _적격 _2002TMP-POW0_2002TMP-POW1_2002TMP-POW1_2002TMP-POW1_2002TMP-POW1_2002TMP-POW1_2002TMP-POW1_2002TMP-POW1_2003TMP-POW01" xfId="842"/>
    <cellStyle name="_인원계획표 _적격 _2002TMP-POW0_2002TMP-POW1_2002TMP-POW1_2002TMP-POW1_2002TMP-POW1_2002TMP-POW1_2003TMP-POW01" xfId="843"/>
    <cellStyle name="_인원계획표 _적격 _2002TMP-POW0_2002TMP-POW1_2002TMP-POW1_2002TMP-POW1_2003TMP-POW01" xfId="844"/>
    <cellStyle name="_인원계획표 _적격 _2002TMP-POW0_2002TMP-POW1_2003TMP-POW01" xfId="845"/>
    <cellStyle name="_인원계획표 _적격 _2002TMP-POW0_2002TMP-POW11" xfId="846"/>
    <cellStyle name="_인원계획표 _적격 _2002TMP-POW0_2002TMP-POW11_2002TMP-POW1" xfId="847"/>
    <cellStyle name="_인원계획표 _적격 _2002TMP-POW0_2002TMP-POW11_2002TMP-POW1_2002TMP-POW1" xfId="848"/>
    <cellStyle name="_인원계획표 _적격 _2002TMP-POW0_2002TMP-POW11_2002TMP-POW1_2002TMP-POW1_2002TMP-POW1" xfId="849"/>
    <cellStyle name="_인원계획표 _적격 _2002TMP-POW0_2002TMP-POW11_2002TMP-POW1_2002TMP-POW1_2002TMP-POW1_2002TMP-POW1" xfId="850"/>
    <cellStyle name="_인원계획표 _적격 _2002TMP-POW0_2002TMP-POW11_2002TMP-POW1_2002TMP-POW1_2002TMP-POW1_2002TMP-POW1_2002TMP-POW1" xfId="851"/>
    <cellStyle name="_인원계획표 _적격 _2002TMP-POW0_2002TMP-POW11_2002TMP-POW1_2002TMP-POW1_2002TMP-POW1_2002TMP-POW1_2003TMP-POW01" xfId="852"/>
    <cellStyle name="_인원계획표 _적격 _2002TMP-POW0_2002TMP-POW11_2002TMP-POW1_2002TMP-POW1_2003TMP-POW01" xfId="853"/>
    <cellStyle name="_인원계획표 _적격 _2002TMP-POW0_2002TMP-POW11_2003TMP-POW01" xfId="854"/>
    <cellStyle name="_인원계획표 _적격 _2002TMP-POW0_원당TOTAL(R0)" xfId="855"/>
    <cellStyle name="_인원계획표 _적격 _2002TMP-POW0_원당TOTAL(R0)_2002TMP-POW1" xfId="856"/>
    <cellStyle name="_인원계획표 _적격 _2002TMP-POW0_원당TOTAL(R0)_2002TMP-POW1_2002TMP-POW1" xfId="857"/>
    <cellStyle name="_인원계획표 _적격 _2002TMP-POW0_원당TOTAL(R0)_2002TMP-POW1_2002TMP-POW1_2002TMP-POW1" xfId="858"/>
    <cellStyle name="_인원계획표 _적격 _2002TMP-POW0_원당TOTAL(R0)_2002TMP-POW1_2002TMP-POW1_2002TMP-POW1_2002TMP-POW1" xfId="859"/>
    <cellStyle name="_인원계획표 _적격 _2002TMP-POW0_원당TOTAL(R0)_2002TMP-POW1_2002TMP-POW1_2002TMP-POW1_2002TMP-POW1_2002TMP-POW1" xfId="860"/>
    <cellStyle name="_인원계획표 _적격 _2002TMP-POW0_원당TOTAL(R0)_2002TMP-POW1_2002TMP-POW1_2002TMP-POW1_2002TMP-POW1_2002TMP-POW1_2002TMP-POW1" xfId="861"/>
    <cellStyle name="_인원계획표 _적격 _2002TMP-POW0_원당TOTAL(R0)_2002TMP-POW1_2002TMP-POW1_2002TMP-POW1_2002TMP-POW1_2002TMP-POW1_2002TMP-POW1_2002TMP-POW1" xfId="862"/>
    <cellStyle name="_인원계획표 _적격 _2002TMP-POW0_원당TOTAL(R0)_2002TMP-POW1_2002TMP-POW1_2002TMP-POW1_2002TMP-POW1_2002TMP-POW1_2002TMP-POW1_2003TMP-POW01" xfId="863"/>
    <cellStyle name="_인원계획표 _적격 _2002TMP-POW0_원당TOTAL(R0)_2002TMP-POW1_2002TMP-POW1_2002TMP-POW1_2002TMP-POW1_2003TMP-POW01" xfId="864"/>
    <cellStyle name="_인원계획표 _적격 _2002TMP-POW0_원당TOTAL(R0)_2002TMP-POW1_2002TMP-POW1_2003TMP-POW01" xfId="865"/>
    <cellStyle name="_인원계획표 _적격 _2002TMP-POW0_원당TOTAL(R0)_2003TMP-POW01" xfId="866"/>
    <cellStyle name="_인원계획표 _적격 _2002TMP-POW1" xfId="867"/>
    <cellStyle name="_인원계획표 _적격 _2002TMP-POW1_2002TMP" xfId="868"/>
    <cellStyle name="_인원계획표 _적격 _2002TMP-POW1_2002TMP_2002TMP-POW1" xfId="869"/>
    <cellStyle name="_인원계획표 _적격 _2002TMP-POW1_2002TMP_2002TMP-POW1_2002TMP-POW1" xfId="870"/>
    <cellStyle name="_인원계획표 _적격 _2002TMP-POW1_2002TMP_2002TMP-POW1_2002TMP-POW1_2002TMP-POW1" xfId="871"/>
    <cellStyle name="_인원계획표 _적격 _2002TMP-POW1_2002TMP_2002TMP-POW1_2002TMP-POW1_2002TMP-POW1_2002TMP-POW1" xfId="872"/>
    <cellStyle name="_인원계획표 _적격 _2002TMP-POW1_2002TMP_2002TMP-POW1_2002TMP-POW1_2002TMP-POW1_2002TMP-POW1_2002TMP-POW1" xfId="873"/>
    <cellStyle name="_인원계획표 _적격 _2002TMP-POW1_2002TMP_2002TMP-POW1_2002TMP-POW1_2002TMP-POW1_2002TMP-POW1_2003TMP-POW01" xfId="874"/>
    <cellStyle name="_인원계획표 _적격 _2002TMP-POW1_2002TMP_2002TMP-POW1_2002TMP-POW1_2003TMP-POW01" xfId="875"/>
    <cellStyle name="_인원계획표 _적격 _2002TMP-POW1_2002TMP_2003TMP-POW01" xfId="876"/>
    <cellStyle name="_인원계획표 _적격 _2002TMP-POW1_2002TMP-POW1" xfId="877"/>
    <cellStyle name="_인원계획표 _적격 _2002TMP-POW1_2002TMP-POW1_2002TMP-POW1" xfId="878"/>
    <cellStyle name="_인원계획표 _적격 _2002TMP-POW1_2002TMP-POW1_2002TMP-POW1_2002TMP" xfId="879"/>
    <cellStyle name="_인원계획표 _적격 _2002TMP-POW1_2002TMP-POW1_2002TMP-POW1_2002TMP_2002TMP-POW1" xfId="880"/>
    <cellStyle name="_인원계획표 _적격 _2002TMP-POW1_2002TMP-POW1_2002TMP-POW1_2002TMP_2002TMP-POW1_2002TMP-POW1" xfId="881"/>
    <cellStyle name="_인원계획표 _적격 _2002TMP-POW1_2002TMP-POW1_2002TMP-POW1_2002TMP_2002TMP-POW1_2002TMP-POW1_2002TMP-POW1" xfId="882"/>
    <cellStyle name="_인원계획표 _적격 _2002TMP-POW1_2002TMP-POW1_2002TMP-POW1_2002TMP_2002TMP-POW1_2002TMP-POW1_2002TMP-POW1_2002TMP-POW1" xfId="883"/>
    <cellStyle name="_인원계획표 _적격 _2002TMP-POW1_2002TMP-POW1_2002TMP-POW1_2002TMP_2002TMP-POW1_2002TMP-POW1_2002TMP-POW1_2002TMP-POW1_2002TMP-POW1" xfId="884"/>
    <cellStyle name="_인원계획표 _적격 _2002TMP-POW1_2002TMP-POW1_2002TMP-POW1_2002TMP_2002TMP-POW1_2002TMP-POW1_2002TMP-POW1_2002TMP-POW1_2003TMP-POW01" xfId="885"/>
    <cellStyle name="_인원계획표 _적격 _2002TMP-POW1_2002TMP-POW1_2002TMP-POW1_2002TMP_2002TMP-POW1_2002TMP-POW1_2003TMP-POW01" xfId="886"/>
    <cellStyle name="_인원계획표 _적격 _2002TMP-POW1_2002TMP-POW1_2002TMP-POW1_2002TMP_2003TMP-POW01" xfId="887"/>
    <cellStyle name="_인원계획표 _적격 _2002TMP-POW1_2002TMP-POW1_2002TMP-POW1_2002TMP-POW1" xfId="888"/>
    <cellStyle name="_인원계획표 _적격 _2002TMP-POW1_2002TMP-POW1_2002TMP-POW1_2002TMP-POW1_2002TMP-POW1" xfId="889"/>
    <cellStyle name="_인원계획표 _적격 _2002TMP-POW1_2002TMP-POW1_2002TMP-POW1_2002TMP-POW1_2002TMP-POW1_2002TMP" xfId="890"/>
    <cellStyle name="_인원계획표 _적격 _2002TMP-POW1_2002TMP-POW1_2002TMP-POW1_2002TMP-POW1_2002TMP-POW1_2002TMP_2002TMP-POW1" xfId="891"/>
    <cellStyle name="_인원계획표 _적격 _2002TMP-POW1_2002TMP-POW1_2002TMP-POW1_2002TMP-POW1_2002TMP-POW1_2002TMP_2002TMP-POW1_2002TMP-POW1" xfId="892"/>
    <cellStyle name="_인원계획표 _적격 _2002TMP-POW1_2002TMP-POW1_2002TMP-POW1_2002TMP-POW1_2002TMP-POW1_2002TMP_2002TMP-POW1_2002TMP-POW1_2002TMP-POW1" xfId="893"/>
    <cellStyle name="_인원계획표 _적격 _2002TMP-POW1_2002TMP-POW1_2002TMP-POW1_2002TMP-POW1_2002TMP-POW1_2002TMP_2002TMP-POW1_2002TMP-POW1_2002TMP-POW1_2002TMP-POW1" xfId="894"/>
    <cellStyle name="_인원계획표 _적격 _2002TMP-POW1_2002TMP-POW1_2002TMP-POW1_2002TMP-POW1_2002TMP-POW1_2002TMP_2002TMP-POW1_2002TMP-POW1_2002TMP-POW1_2002TMP-POW1_2002TMP-POW1" xfId="895"/>
    <cellStyle name="_인원계획표 _적격 _2002TMP-POW1_2002TMP-POW1_2002TMP-POW1_2002TMP-POW1_2002TMP-POW1_2002TMP_2002TMP-POW1_2002TMP-POW1_2002TMP-POW1_2002TMP-POW1_2003TMP-POW01" xfId="896"/>
    <cellStyle name="_인원계획표 _적격 _2002TMP-POW1_2002TMP-POW1_2002TMP-POW1_2002TMP-POW1_2002TMP-POW1_2002TMP_2002TMP-POW1_2002TMP-POW1_2003TMP-POW01" xfId="897"/>
    <cellStyle name="_인원계획표 _적격 _2002TMP-POW1_2002TMP-POW1_2002TMP-POW1_2002TMP-POW1_2002TMP-POW1_2002TMP_2003TMP-POW01" xfId="898"/>
    <cellStyle name="_인원계획표 _적격 _2002TMP-POW1_2002TMP-POW1_2002TMP-POW1_2002TMP-POW1_2002TMP-POW1_2002TMP-POW1" xfId="899"/>
    <cellStyle name="_인원계획표 _적격 _2002TMP-POW1_2002TMP-POW1_2002TMP-POW1_2002TMP-POW1_2002TMP-POW1_2002TMP-POW1_2002TMP-POW1" xfId="900"/>
    <cellStyle name="_인원계획표 _적격 _2002TMP-POW1_2002TMP-POW1_2002TMP-POW1_2002TMP-POW1_2002TMP-POW1_2002TMP-POW1_2002TMP-POW1_2002TMP-POW1" xfId="901"/>
    <cellStyle name="_인원계획표 _적격 _2002TMP-POW1_2002TMP-POW1_2002TMP-POW1_2002TMP-POW1_2002TMP-POW1_2002TMP-POW1_2002TMP-POW1_2002TMP-POW1_2002TMP-POW1" xfId="902"/>
    <cellStyle name="_인원계획표 _적격 _2002TMP-POW1_2002TMP-POW1_2002TMP-POW1_2002TMP-POW1_2002TMP-POW1_2002TMP-POW1_2002TMP-POW1_2002TMP-POW1_2002TMP-POW1_2002TMP-POW1" xfId="903"/>
    <cellStyle name="_인원계획표 _적격 _2002TMP-POW1_2002TMP-POW1_2002TMP-POW1_2002TMP-POW1_2002TMP-POW1_2002TMP-POW1_2002TMP-POW1_2002TMP-POW1_2002TMP-POW1_2002TMP-POW1_2002TMP-POW1" xfId="904"/>
    <cellStyle name="_인원계획표 _적격 _2002TMP-POW1_2002TMP-POW1_2002TMP-POW1_2002TMP-POW1_2002TMP-POW1_2002TMP-POW1_2002TMP-POW1_2002TMP-POW1_2002TMP-POW1_2002TMP-POW1_2002TMP-POW1_2002TMP-POW1" xfId="905"/>
    <cellStyle name="_인원계획표 _적격 _2002TMP-POW1_2002TMP-POW1_2002TMP-POW1_2002TMP-POW1_2002TMP-POW1_2002TMP-POW1_2002TMP-POW1_2002TMP-POW1_2002TMP-POW1_2002TMP-POW1_2002TMP-POW1_2002TMP-POW1_2002TMP-POW1" xfId="906"/>
    <cellStyle name="_인원계획표 _적격 _2002TMP-POW1_2002TMP-POW1_2002TMP-POW1_2002TMP-POW1_2002TMP-POW1_2002TMP-POW1_2002TMP-POW1_2002TMP-POW1_2002TMP-POW1_2002TMP-POW1_2002TMP-POW1_2002TMP-POW1_2003TMP-POW01" xfId="907"/>
    <cellStyle name="_인원계획표 _적격 _2002TMP-POW1_2002TMP-POW1_2002TMP-POW1_2002TMP-POW1_2002TMP-POW1_2002TMP-POW1_2002TMP-POW1_2002TMP-POW1_2002TMP-POW1_2002TMP-POW1_2003TMP-POW01" xfId="908"/>
    <cellStyle name="_인원계획표 _적격 _2002TMP-POW1_2002TMP-POW1_2002TMP-POW1_2002TMP-POW1_2002TMP-POW1_2002TMP-POW1_2002TMP-POW1_2002TMP-POW1_2003TMP-POW01" xfId="909"/>
    <cellStyle name="_인원계획표 _적격 _2002TMP-POW1_2002TMP-POW1_2002TMP-POW1_2002TMP-POW1_2002TMP-POW1_2002TMP-POW1_2003TMP-POW01" xfId="910"/>
    <cellStyle name="_인원계획표 _적격 _2002TMP-POW1_2002TMP-POW1_2002TMP-POW1_2002TMP-POW1_2003TMP-POW01" xfId="911"/>
    <cellStyle name="_인원계획표 _적격 _2002TMP-POW1_2002TMP-POW1_2003TMP-POW01" xfId="912"/>
    <cellStyle name="_인원계획표 _적격 _2002TMP-POW1_2002TMP-POW11" xfId="913"/>
    <cellStyle name="_인원계획표 _적격 _2002TMP-POW1_2002TMP-POW11_2002TMP-POW1" xfId="914"/>
    <cellStyle name="_인원계획표 _적격 _2002TMP-POW1_2002TMP-POW11_2002TMP-POW1_2002TMP-POW1" xfId="915"/>
    <cellStyle name="_인원계획표 _적격 _2002TMP-POW1_2002TMP-POW11_2002TMP-POW1_2002TMP-POW1_2002TMP-POW1" xfId="916"/>
    <cellStyle name="_인원계획표 _적격 _2002TMP-POW1_2002TMP-POW11_2002TMP-POW1_2002TMP-POW1_2002TMP-POW1_2002TMP-POW1" xfId="917"/>
    <cellStyle name="_인원계획표 _적격 _2002TMP-POW1_2002TMP-POW11_2002TMP-POW1_2002TMP-POW1_2002TMP-POW1_2002TMP-POW1_2002TMP-POW1" xfId="918"/>
    <cellStyle name="_인원계획표 _적격 _2002TMP-POW1_2002TMP-POW11_2002TMP-POW1_2002TMP-POW1_2002TMP-POW1_2002TMP-POW1_2003TMP-POW01" xfId="919"/>
    <cellStyle name="_인원계획표 _적격 _2002TMP-POW1_2002TMP-POW11_2002TMP-POW1_2002TMP-POW1_2003TMP-POW01" xfId="920"/>
    <cellStyle name="_인원계획표 _적격 _2002TMP-POW1_2002TMP-POW11_2003TMP-POW01" xfId="921"/>
    <cellStyle name="_인원계획표 _적격 _2002TMP-POW1_원당TOTAL(R0)" xfId="922"/>
    <cellStyle name="_인원계획표 _적격 _2002TMP-POW1_원당TOTAL(R0)_2002TMP-POW1" xfId="923"/>
    <cellStyle name="_인원계획표 _적격 _2002TMP-POW1_원당TOTAL(R0)_2002TMP-POW1_2002TMP-POW1" xfId="924"/>
    <cellStyle name="_인원계획표 _적격 _2002TMP-POW1_원당TOTAL(R0)_2002TMP-POW1_2002TMP-POW1_2002TMP-POW1" xfId="925"/>
    <cellStyle name="_인원계획표 _적격 _2002TMP-POW1_원당TOTAL(R0)_2002TMP-POW1_2002TMP-POW1_2002TMP-POW1_2002TMP-POW1" xfId="926"/>
    <cellStyle name="_인원계획표 _적격 _2002TMP-POW1_원당TOTAL(R0)_2002TMP-POW1_2002TMP-POW1_2002TMP-POW1_2002TMP-POW1_2002TMP-POW1" xfId="927"/>
    <cellStyle name="_인원계획표 _적격 _2002TMP-POW1_원당TOTAL(R0)_2002TMP-POW1_2002TMP-POW1_2002TMP-POW1_2002TMP-POW1_2002TMP-POW1_2002TMP-POW1" xfId="928"/>
    <cellStyle name="_인원계획표 _적격 _2002TMP-POW1_원당TOTAL(R0)_2002TMP-POW1_2002TMP-POW1_2002TMP-POW1_2002TMP-POW1_2002TMP-POW1_2002TMP-POW1_2002TMP-POW1" xfId="929"/>
    <cellStyle name="_인원계획표 _적격 _2002TMP-POW1_원당TOTAL(R0)_2002TMP-POW1_2002TMP-POW1_2002TMP-POW1_2002TMP-POW1_2002TMP-POW1_2002TMP-POW1_2003TMP-POW01" xfId="930"/>
    <cellStyle name="_인원계획표 _적격 _2002TMP-POW1_원당TOTAL(R0)_2002TMP-POW1_2002TMP-POW1_2002TMP-POW1_2002TMP-POW1_2003TMP-POW01" xfId="931"/>
    <cellStyle name="_인원계획표 _적격 _2002TMP-POW1_원당TOTAL(R0)_2002TMP-POW1_2002TMP-POW1_2003TMP-POW01" xfId="932"/>
    <cellStyle name="_인원계획표 _적격 _2002TMP-POW1_원당TOTAL(R0)_2003TMP-POW01" xfId="933"/>
    <cellStyle name="_인원계획표 _적격 _2002TMP-POW11" xfId="934"/>
    <cellStyle name="_인원계획표 _적격 _2002TMP-POW11_2002TMP" xfId="935"/>
    <cellStyle name="_인원계획표 _적격 _2002TMP-POW11_2002TMP_2002TMP-POW1" xfId="936"/>
    <cellStyle name="_인원계획표 _적격 _2002TMP-POW11_2002TMP_2002TMP-POW1_2002TMP-POW1" xfId="937"/>
    <cellStyle name="_인원계획표 _적격 _2002TMP-POW11_2002TMP_2002TMP-POW1_2002TMP-POW1_2002TMP-POW1" xfId="938"/>
    <cellStyle name="_인원계획표 _적격 _2002TMP-POW11_2002TMP_2002TMP-POW1_2002TMP-POW1_2002TMP-POW1_2002TMP-POW1" xfId="939"/>
    <cellStyle name="_인원계획표 _적격 _2002TMP-POW11_2002TMP_2002TMP-POW1_2002TMP-POW1_2002TMP-POW1_2002TMP-POW1_2002TMP-POW1" xfId="940"/>
    <cellStyle name="_인원계획표 _적격 _2002TMP-POW11_2002TMP_2002TMP-POW1_2002TMP-POW1_2002TMP-POW1_2002TMP-POW1_2003TMP-POW01" xfId="941"/>
    <cellStyle name="_인원계획표 _적격 _2002TMP-POW11_2002TMP_2002TMP-POW1_2002TMP-POW1_2003TMP-POW01" xfId="942"/>
    <cellStyle name="_인원계획표 _적격 _2002TMP-POW11_2002TMP_2003TMP-POW01" xfId="943"/>
    <cellStyle name="_인원계획표 _적격 _2002TMP-POW11_2002TMP-POW1" xfId="944"/>
    <cellStyle name="_인원계획표 _적격 _2002TMP-POW11_2002TMP-POW1_2002TMP-POW1" xfId="945"/>
    <cellStyle name="_인원계획표 _적격 _2002TMP-POW11_2002TMP-POW1_2002TMP-POW1_2002TMP-POW1" xfId="946"/>
    <cellStyle name="_인원계획표 _적격 _2002TMP-POW11_2002TMP-POW1_2002TMP-POW1_2002TMP-POW1_2002TMP-POW1" xfId="947"/>
    <cellStyle name="_인원계획표 _적격 _2002TMP-POW11_2002TMP-POW1_2002TMP-POW1_2002TMP-POW1_2002TMP-POW1_2002TMP-POW1" xfId="948"/>
    <cellStyle name="_인원계획표 _적격 _2002TMP-POW11_2002TMP-POW1_2002TMP-POW1_2002TMP-POW1_2002TMP-POW1_2002TMP-POW1_2002TMP-POW1" xfId="949"/>
    <cellStyle name="_인원계획표 _적격 _2002TMP-POW11_2002TMP-POW1_2002TMP-POW1_2002TMP-POW1_2002TMP-POW1_2002TMP-POW1_2002TMP-POW1_2002TMP-POW1" xfId="950"/>
    <cellStyle name="_인원계획표 _적격 _2002TMP-POW11_2002TMP-POW1_2002TMP-POW1_2002TMP-POW1_2002TMP-POW1_2002TMP-POW1_2002TMP-POW1_2002TMP-POW1_2002TMP-POW1" xfId="951"/>
    <cellStyle name="_인원계획표 _적격 _2002TMP-POW11_2002TMP-POW1_2002TMP-POW1_2002TMP-POW1_2002TMP-POW1_2002TMP-POW1_2002TMP-POW1_2002TMP-POW1_2003TMP-POW01" xfId="952"/>
    <cellStyle name="_인원계획표 _적격 _2002TMP-POW11_2002TMP-POW1_2002TMP-POW1_2002TMP-POW1_2002TMP-POW1_2002TMP-POW1_2003TMP-POW01" xfId="953"/>
    <cellStyle name="_인원계획표 _적격 _2002TMP-POW11_2002TMP-POW1_2002TMP-POW1_2002TMP-POW1_2003TMP-POW01" xfId="954"/>
    <cellStyle name="_인원계획표 _적격 _2002TMP-POW11_2002TMP-POW1_2003TMP-POW01" xfId="955"/>
    <cellStyle name="_인원계획표 _적격 _2002TMP-POW11_2002TMP-POW11" xfId="956"/>
    <cellStyle name="_인원계획표 _적격 _2002TMP-POW11_2002TMP-POW11_2002TMP-POW1" xfId="957"/>
    <cellStyle name="_인원계획표 _적격 _2002TMP-POW11_2002TMP-POW11_2002TMP-POW1_2002TMP-POW1" xfId="958"/>
    <cellStyle name="_인원계획표 _적격 _2002TMP-POW11_2002TMP-POW11_2002TMP-POW1_2002TMP-POW1_2002TMP-POW1" xfId="959"/>
    <cellStyle name="_인원계획표 _적격 _2002TMP-POW11_2002TMP-POW11_2002TMP-POW1_2002TMP-POW1_2002TMP-POW1_2002TMP-POW1" xfId="960"/>
    <cellStyle name="_인원계획표 _적격 _2002TMP-POW11_2002TMP-POW11_2002TMP-POW1_2002TMP-POW1_2002TMP-POW1_2002TMP-POW1_2002TMP-POW1" xfId="961"/>
    <cellStyle name="_인원계획표 _적격 _2002TMP-POW11_2002TMP-POW11_2002TMP-POW1_2002TMP-POW1_2002TMP-POW1_2002TMP-POW1_2003TMP-POW01" xfId="962"/>
    <cellStyle name="_인원계획표 _적격 _2002TMP-POW11_2002TMP-POW11_2002TMP-POW1_2002TMP-POW1_2003TMP-POW01" xfId="963"/>
    <cellStyle name="_인원계획표 _적격 _2002TMP-POW11_2002TMP-POW11_2003TMP-POW01" xfId="964"/>
    <cellStyle name="_인원계획표 _적격 _2002TMP-POW11_원당TOTAL(R0)" xfId="965"/>
    <cellStyle name="_인원계획표 _적격 _2002TMP-POW11_원당TOTAL(R0)_2002TMP-POW1" xfId="966"/>
    <cellStyle name="_인원계획표 _적격 _2002TMP-POW11_원당TOTAL(R0)_2002TMP-POW1_2002TMP-POW1" xfId="967"/>
    <cellStyle name="_인원계획표 _적격 _2002TMP-POW11_원당TOTAL(R0)_2002TMP-POW1_2002TMP-POW1_2002TMP-POW1" xfId="968"/>
    <cellStyle name="_인원계획표 _적격 _2002TMP-POW11_원당TOTAL(R0)_2002TMP-POW1_2002TMP-POW1_2002TMP-POW1_2002TMP-POW1" xfId="969"/>
    <cellStyle name="_인원계획표 _적격 _2002TMP-POW11_원당TOTAL(R0)_2002TMP-POW1_2002TMP-POW1_2002TMP-POW1_2002TMP-POW1_2002TMP-POW1" xfId="970"/>
    <cellStyle name="_인원계획표 _적격 _2002TMP-POW11_원당TOTAL(R0)_2002TMP-POW1_2002TMP-POW1_2002TMP-POW1_2002TMP-POW1_2002TMP-POW1_2002TMP-POW1" xfId="971"/>
    <cellStyle name="_인원계획표 _적격 _2002TMP-POW11_원당TOTAL(R0)_2002TMP-POW1_2002TMP-POW1_2002TMP-POW1_2002TMP-POW1_2002TMP-POW1_2002TMP-POW1_2002TMP-POW1" xfId="972"/>
    <cellStyle name="_인원계획표 _적격 _2002TMP-POW11_원당TOTAL(R0)_2002TMP-POW1_2002TMP-POW1_2002TMP-POW1_2002TMP-POW1_2002TMP-POW1_2002TMP-POW1_2003TMP-POW01" xfId="973"/>
    <cellStyle name="_인원계획표 _적격 _2002TMP-POW11_원당TOTAL(R0)_2002TMP-POW1_2002TMP-POW1_2002TMP-POW1_2002TMP-POW1_2003TMP-POW01" xfId="974"/>
    <cellStyle name="_인원계획표 _적격 _2002TMP-POW11_원당TOTAL(R0)_2002TMP-POW1_2002TMP-POW1_2003TMP-POW01" xfId="975"/>
    <cellStyle name="_인원계획표 _적격 _2002TMP-POW11_원당TOTAL(R0)_2003TMP-POW01" xfId="976"/>
    <cellStyle name="_인원계획표 _적격 _2003TMP-POW0" xfId="977"/>
    <cellStyle name="_인원계획표 _적격 _2003TMP-POW0_2003TMP-POW1" xfId="978"/>
    <cellStyle name="_인원계획표 _적격 _2003TMP-POW0_2003TMP-POW1_2003TMP-POW1" xfId="979"/>
    <cellStyle name="_인원계획표 _적격 _2003TMP-POW0_2003TMP-POW1_2003TMP-POW1_2003TMP-POW1" xfId="980"/>
    <cellStyle name="_인원계획표 _적격 _2003TMP-POW0_2003TMP-POW1_2003TMP-POW1_2003TMP-POW1_2003TMP-POW1" xfId="981"/>
    <cellStyle name="_인원계획표 _적격 _2003TMP-POW01" xfId="982"/>
    <cellStyle name="_인원계획표 _적격 _2003TMP-POW1" xfId="983"/>
    <cellStyle name="_인원계획표 _적격 _2003TMP-POW1_2003TMP-POW1" xfId="984"/>
    <cellStyle name="_인원계획표 _적격 _2003TMP-POW1_2003TMP-POW1_2003TMP-POW1" xfId="985"/>
    <cellStyle name="_인원계획표 _적격 _2003TMP-POW1_2003TMP-POW1_2003TMP-POW1_2003TMP-POW1" xfId="986"/>
    <cellStyle name="_인원계획표 _적격 _2003TMP-POW1_2003TMP-POW1_2003TMP-POW1_2003TMP-POW1_2003TMP-POW1" xfId="987"/>
    <cellStyle name="_인원계획표 _적격 _2003TMP-POW1-1" xfId="988"/>
    <cellStyle name="_인원계획표 _적격 _2003TMP-POW1-1_2003TMP-POW1" xfId="989"/>
    <cellStyle name="_인원계획표 _적격 _2003TMP-POW1-1_2003TMP-POW1_2003TMP-POW1" xfId="990"/>
    <cellStyle name="_인원계획표 _적격 _2003TMP-POW1-1_2003TMP-POW1_2003TMP-POW1_2003TMP-POW1" xfId="991"/>
    <cellStyle name="_인원계획표 _적격 _2003TMP-POW1-1_2003TMP-POW1_2003TMP-POW1_2003TMP-POW1_2003TMP-POW1" xfId="992"/>
    <cellStyle name="_인원계획표 _적격 _2003TMP-POWER" xfId="993"/>
    <cellStyle name="_인원계획표 _적격 _2003TMP-POWER_2003TMP-POW1" xfId="994"/>
    <cellStyle name="_인원계획표 _적격 _2003TMP-POWER_2003TMP-POW1_2003TMP-POW1" xfId="995"/>
    <cellStyle name="_인원계획표 _적격 _2003TMP-POWER_2003TMP-POW1_2003TMP-POW1_2003TMP-POW1" xfId="996"/>
    <cellStyle name="_인원계획표 _적격 _2003TMP-POWER_2003TMP-POW1_2003TMP-POW1_2003TMP-POW1_2003TMP-POW1" xfId="997"/>
    <cellStyle name="_인원계획표 _적격 _APT평당금액분석표-TOT" xfId="998"/>
    <cellStyle name="_인원계획표 _적격 _APT평당금액분석표-TOT_APT평당금액분석표-TOT" xfId="999"/>
    <cellStyle name="_인원계획표 _적격 _Book1" xfId="1000"/>
    <cellStyle name="_인원계획표 _적격 _Book1_2002TMP" xfId="1001"/>
    <cellStyle name="_인원계획표 _적격 _Book1_2002TMP_2002TMP-POW1" xfId="1002"/>
    <cellStyle name="_인원계획표 _적격 _Book1_2002TMP_2002TMP-POW1_2002TMP-POW1" xfId="1003"/>
    <cellStyle name="_인원계획표 _적격 _Book1_2002TMP_2002TMP-POW1_2002TMP-POW1_2002TMP-POW1" xfId="1004"/>
    <cellStyle name="_인원계획표 _적격 _Book1_2002TMP_2002TMP-POW1_2002TMP-POW1_2002TMP-POW1_2002TMP-POW1" xfId="1005"/>
    <cellStyle name="_인원계획표 _적격 _Book1_2002TMP_2002TMP-POW1_2002TMP-POW1_2002TMP-POW1_2002TMP-POW1_2002TMP-POW1" xfId="1006"/>
    <cellStyle name="_인원계획표 _적격 _Book1_2002TMP_2002TMP-POW1_2002TMP-POW1_2002TMP-POW1_2002TMP-POW1_2003TMP-POW01" xfId="1007"/>
    <cellStyle name="_인원계획표 _적격 _Book1_2002TMP_2002TMP-POW1_2002TMP-POW1_2003TMP-POW01" xfId="1008"/>
    <cellStyle name="_인원계획표 _적격 _Book1_2002TMP_2003TMP-POW01" xfId="1009"/>
    <cellStyle name="_인원계획표 _적격 _Book1_2002TMP-POW1" xfId="1010"/>
    <cellStyle name="_인원계획표 _적격 _Book1_2002TMP-POW1_2002TMP-POW1" xfId="1011"/>
    <cellStyle name="_인원계획표 _적격 _Book1_2002TMP-POW1_2002TMP-POW1_2002TMP" xfId="1012"/>
    <cellStyle name="_인원계획표 _적격 _Book1_2002TMP-POW1_2002TMP-POW1_2002TMP_2002TMP-POW1" xfId="1013"/>
    <cellStyle name="_인원계획표 _적격 _Book1_2002TMP-POW1_2002TMP-POW1_2002TMP_2002TMP-POW1_2002TMP-POW1" xfId="1014"/>
    <cellStyle name="_인원계획표 _적격 _Book1_2002TMP-POW1_2002TMP-POW1_2002TMP_2002TMP-POW1_2002TMP-POW1_2002TMP-POW1" xfId="1015"/>
    <cellStyle name="_인원계획표 _적격 _Book1_2002TMP-POW1_2002TMP-POW1_2002TMP_2002TMP-POW1_2002TMP-POW1_2002TMP-POW1_2002TMP-POW1" xfId="1016"/>
    <cellStyle name="_인원계획표 _적격 _Book1_2002TMP-POW1_2002TMP-POW1_2002TMP_2002TMP-POW1_2002TMP-POW1_2002TMP-POW1_2002TMP-POW1_2002TMP-POW1" xfId="1017"/>
    <cellStyle name="_인원계획표 _적격 _Book1_2002TMP-POW1_2002TMP-POW1_2002TMP_2002TMP-POW1_2002TMP-POW1_2002TMP-POW1_2002TMP-POW1_2003TMP-POW01" xfId="1018"/>
    <cellStyle name="_인원계획표 _적격 _Book1_2002TMP-POW1_2002TMP-POW1_2002TMP_2002TMP-POW1_2002TMP-POW1_2003TMP-POW01" xfId="1019"/>
    <cellStyle name="_인원계획표 _적격 _Book1_2002TMP-POW1_2002TMP-POW1_2002TMP_2003TMP-POW01" xfId="1020"/>
    <cellStyle name="_인원계획표 _적격 _Book1_2002TMP-POW1_2002TMP-POW1_2002TMP-POW1" xfId="1021"/>
    <cellStyle name="_인원계획표 _적격 _Book1_2002TMP-POW1_2002TMP-POW1_2002TMP-POW1_2002TMP-POW1" xfId="1022"/>
    <cellStyle name="_인원계획표 _적격 _Book1_2002TMP-POW1_2002TMP-POW1_2002TMP-POW1_2002TMP-POW1_2002TMP" xfId="1023"/>
    <cellStyle name="_인원계획표 _적격 _Book1_2002TMP-POW1_2002TMP-POW1_2002TMP-POW1_2002TMP-POW1_2002TMP_2002TMP-POW1" xfId="1024"/>
    <cellStyle name="_인원계획표 _적격 _Book1_2002TMP-POW1_2002TMP-POW1_2002TMP-POW1_2002TMP-POW1_2002TMP_2002TMP-POW1_2002TMP-POW1" xfId="1025"/>
    <cellStyle name="_인원계획표 _적격 _Book1_2002TMP-POW1_2002TMP-POW1_2002TMP-POW1_2002TMP-POW1_2002TMP_2002TMP-POW1_2002TMP-POW1_2002TMP-POW1" xfId="1026"/>
    <cellStyle name="_인원계획표 _적격 _Book1_2002TMP-POW1_2002TMP-POW1_2002TMP-POW1_2002TMP-POW1_2002TMP_2002TMP-POW1_2002TMP-POW1_2002TMP-POW1_2002TMP-POW1" xfId="1027"/>
    <cellStyle name="_인원계획표 _적격 _Book1_2002TMP-POW1_2002TMP-POW1_2002TMP-POW1_2002TMP-POW1_2002TMP_2002TMP-POW1_2002TMP-POW1_2002TMP-POW1_2002TMP-POW1_2002TMP-POW1" xfId="1028"/>
    <cellStyle name="_인원계획표 _적격 _Book1_2002TMP-POW1_2002TMP-POW1_2002TMP-POW1_2002TMP-POW1_2002TMP_2002TMP-POW1_2002TMP-POW1_2002TMP-POW1_2002TMP-POW1_2003TMP-POW01" xfId="1029"/>
    <cellStyle name="_인원계획표 _적격 _Book1_2002TMP-POW1_2002TMP-POW1_2002TMP-POW1_2002TMP-POW1_2002TMP_2002TMP-POW1_2002TMP-POW1_2003TMP-POW01" xfId="1030"/>
    <cellStyle name="_인원계획표 _적격 _Book1_2002TMP-POW1_2002TMP-POW1_2002TMP-POW1_2002TMP-POW1_2002TMP_2003TMP-POW01" xfId="1031"/>
    <cellStyle name="_인원계획표 _적격 _Book1_2002TMP-POW1_2002TMP-POW1_2002TMP-POW1_2002TMP-POW1_2002TMP-POW1" xfId="1032"/>
    <cellStyle name="_인원계획표 _적격 _Book1_2002TMP-POW1_2002TMP-POW1_2002TMP-POW1_2002TMP-POW1_2002TMP-POW1_2002TMP-POW1" xfId="1033"/>
    <cellStyle name="_인원계획표 _적격 _Book1_2002TMP-POW1_2002TMP-POW1_2002TMP-POW1_2002TMP-POW1_2002TMP-POW1_2002TMP-POW1_2002TMP-POW1" xfId="1034"/>
    <cellStyle name="_인원계획표 _적격 _Book1_2002TMP-POW1_2002TMP-POW1_2002TMP-POW1_2002TMP-POW1_2002TMP-POW1_2002TMP-POW1_2002TMP-POW1_2002TMP-POW1" xfId="1035"/>
    <cellStyle name="_인원계획표 _적격 _Book1_2002TMP-POW1_2002TMP-POW1_2002TMP-POW1_2002TMP-POW1_2002TMP-POW1_2002TMP-POW1_2002TMP-POW1_2002TMP-POW1_2002TMP-POW1" xfId="1036"/>
    <cellStyle name="_인원계획표 _적격 _Book1_2002TMP-POW1_2002TMP-POW1_2002TMP-POW1_2002TMP-POW1_2002TMP-POW1_2002TMP-POW1_2002TMP-POW1_2002TMP-POW1_2002TMP-POW1_2002TMP-POW1" xfId="1037"/>
    <cellStyle name="_인원계획표 _적격 _Book1_2002TMP-POW1_2002TMP-POW1_2002TMP-POW1_2002TMP-POW1_2002TMP-POW1_2002TMP-POW1_2002TMP-POW1_2002TMP-POW1_2002TMP-POW1_2002TMP-POW1_2002TMP-POW1" xfId="1038"/>
    <cellStyle name="_인원계획표 _적격 _Book1_2002TMP-POW1_2002TMP-POW1_2002TMP-POW1_2002TMP-POW1_2002TMP-POW1_2002TMP-POW1_2002TMP-POW1_2002TMP-POW1_2002TMP-POW1_2002TMP-POW1_2002TMP-POW1_2002TMP-POW1" xfId="1039"/>
    <cellStyle name="_인원계획표 _적격 _Book1_2002TMP-POW1_2002TMP-POW1_2002TMP-POW1_2002TMP-POW1_2002TMP-POW1_2002TMP-POW1_2002TMP-POW1_2002TMP-POW1_2002TMP-POW1_2002TMP-POW1_2002TMP-POW1_2003TMP-POW01" xfId="1040"/>
    <cellStyle name="_인원계획표 _적격 _Book1_2002TMP-POW1_2002TMP-POW1_2002TMP-POW1_2002TMP-POW1_2002TMP-POW1_2002TMP-POW1_2002TMP-POW1_2002TMP-POW1_2002TMP-POW1_2003TMP-POW01" xfId="1041"/>
    <cellStyle name="_인원계획표 _적격 _Book1_2002TMP-POW1_2002TMP-POW1_2002TMP-POW1_2002TMP-POW1_2002TMP-POW1_2002TMP-POW1_2002TMP-POW1_2003TMP-POW01" xfId="1042"/>
    <cellStyle name="_인원계획표 _적격 _Book1_2002TMP-POW1_2002TMP-POW1_2002TMP-POW1_2002TMP-POW1_2002TMP-POW1_2003TMP-POW01" xfId="1043"/>
    <cellStyle name="_인원계획표 _적격 _Book1_2002TMP-POW1_2002TMP-POW1_2002TMP-POW1_2003TMP-POW01" xfId="1044"/>
    <cellStyle name="_인원계획표 _적격 _Book1_2002TMP-POW1_2003TMP-POW01" xfId="1045"/>
    <cellStyle name="_인원계획표 _적격 _Book1_2002TMP-POW11" xfId="1046"/>
    <cellStyle name="_인원계획표 _적격 _Book1_2002TMP-POW11_2002TMP-POW1" xfId="1047"/>
    <cellStyle name="_인원계획표 _적격 _Book1_2002TMP-POW11_2002TMP-POW1_2002TMP-POW1" xfId="1048"/>
    <cellStyle name="_인원계획표 _적격 _Book1_2002TMP-POW11_2002TMP-POW1_2002TMP-POW1_2002TMP-POW1" xfId="1049"/>
    <cellStyle name="_인원계획표 _적격 _Book1_2002TMP-POW11_2002TMP-POW1_2002TMP-POW1_2002TMP-POW1_2002TMP-POW1" xfId="1050"/>
    <cellStyle name="_인원계획표 _적격 _Book1_2002TMP-POW11_2002TMP-POW1_2002TMP-POW1_2002TMP-POW1_2002TMP-POW1_2002TMP-POW1" xfId="1051"/>
    <cellStyle name="_인원계획표 _적격 _Book1_2002TMP-POW11_2002TMP-POW1_2002TMP-POW1_2002TMP-POW1_2002TMP-POW1_2003TMP-POW01" xfId="1052"/>
    <cellStyle name="_인원계획표 _적격 _Book1_2002TMP-POW11_2002TMP-POW1_2002TMP-POW1_2003TMP-POW01" xfId="1053"/>
    <cellStyle name="_인원계획표 _적격 _Book1_2002TMP-POW11_2003TMP-POW01" xfId="1054"/>
    <cellStyle name="_인원계획표 _적격 _Book1_원당TOTAL(R0)" xfId="1055"/>
    <cellStyle name="_인원계획표 _적격 _Book1_원당TOTAL(R0)_2002TMP-POW1" xfId="1056"/>
    <cellStyle name="_인원계획표 _적격 _Book1_원당TOTAL(R0)_2002TMP-POW1_2002TMP-POW1" xfId="1057"/>
    <cellStyle name="_인원계획표 _적격 _Book1_원당TOTAL(R0)_2002TMP-POW1_2002TMP-POW1_2002TMP-POW1" xfId="1058"/>
    <cellStyle name="_인원계획표 _적격 _Book1_원당TOTAL(R0)_2002TMP-POW1_2002TMP-POW1_2002TMP-POW1_2002TMP-POW1" xfId="1059"/>
    <cellStyle name="_인원계획표 _적격 _Book1_원당TOTAL(R0)_2002TMP-POW1_2002TMP-POW1_2002TMP-POW1_2002TMP-POW1_2002TMP-POW1" xfId="1060"/>
    <cellStyle name="_인원계획표 _적격 _Book1_원당TOTAL(R0)_2002TMP-POW1_2002TMP-POW1_2002TMP-POW1_2002TMP-POW1_2002TMP-POW1_2002TMP-POW1" xfId="1061"/>
    <cellStyle name="_인원계획표 _적격 _Book1_원당TOTAL(R0)_2002TMP-POW1_2002TMP-POW1_2002TMP-POW1_2002TMP-POW1_2002TMP-POW1_2002TMP-POW1_2002TMP-POW1" xfId="1062"/>
    <cellStyle name="_인원계획표 _적격 _Book1_원당TOTAL(R0)_2002TMP-POW1_2002TMP-POW1_2002TMP-POW1_2002TMP-POW1_2002TMP-POW1_2002TMP-POW1_2003TMP-POW01" xfId="1063"/>
    <cellStyle name="_인원계획표 _적격 _Book1_원당TOTAL(R0)_2002TMP-POW1_2002TMP-POW1_2002TMP-POW1_2002TMP-POW1_2003TMP-POW01" xfId="1064"/>
    <cellStyle name="_인원계획표 _적격 _Book1_원당TOTAL(R0)_2002TMP-POW1_2002TMP-POW1_2003TMP-POW01" xfId="1065"/>
    <cellStyle name="_인원계획표 _적격 _Book1_원당TOTAL(R0)_2003TMP-POW01" xfId="1066"/>
    <cellStyle name="_인원계획표 _적격 _IMSI-POW1" xfId="1067"/>
    <cellStyle name="_인원계획표 _적격 _IMSI-POW1_2002TMP-POW1" xfId="1068"/>
    <cellStyle name="_인원계획표 _적격 _IMSI-POW1_2002TMP-POW1_2002TMP-POW1" xfId="1069"/>
    <cellStyle name="_인원계획표 _적격 _IMSI-POW1_2002TMP-POW1_2002TMP-POW1_2002TMP-POW1" xfId="1070"/>
    <cellStyle name="_인원계획표 _적격 _IMSI-POW1_2002TMP-POW1_2002TMP-POW1_2002TMP-POW1_2002TMP-POW1" xfId="1071"/>
    <cellStyle name="_인원계획표 _적격 _IMSI-POW1_2002TMP-POW1_2002TMP-POW1_2002TMP-POW1_2002TMP-POW1_2002TMP-POW1" xfId="1072"/>
    <cellStyle name="_인원계획표 _적격 _IMSI-POW1_2002TMP-POW1_2002TMP-POW1_2002TMP-POW1_2002TMP-POW1_2002TMP-POW1_2002TMP-POW1" xfId="1073"/>
    <cellStyle name="_인원계획표 _적격 _IMSI-POW1_2002TMP-POW1_2002TMP-POW1_2002TMP-POW1_2002TMP-POW1_2002TMP-POW1_2002TMP-POW1_2002TMP-POW1" xfId="1074"/>
    <cellStyle name="_인원계획표 _적격 _IMSI-POW1_2002TMP-POW1_2002TMP-POW1_2002TMP-POW1_2002TMP-POW1_2002TMP-POW1_2002TMP-POW1_2003TMP-POW01" xfId="1075"/>
    <cellStyle name="_인원계획표 _적격 _IMSI-POW1_2002TMP-POW1_2002TMP-POW1_2002TMP-POW1_2002TMP-POW1_2003TMP-POW01" xfId="1076"/>
    <cellStyle name="_인원계획표 _적격 _IMSI-POW1_2002TMP-POW1_2002TMP-POW1_2003TMP-POW01" xfId="1077"/>
    <cellStyle name="_인원계획표 _적격 _IMSI-POW1_2003TMP-POW01" xfId="1078"/>
    <cellStyle name="_인원계획표 _적격 _IMSI-POW1_APT평당금액분석표-TOT" xfId="1079"/>
    <cellStyle name="_인원계획표 _적격 _IMSI-POW1_APT평당금액분석표-TOT_APT평당금액분석표-TOT" xfId="1080"/>
    <cellStyle name="_인원계획표 _적격 _IMSI-POW1_검암2차장비" xfId="1081"/>
    <cellStyle name="_인원계획표 _적격 _IMSI-POW1_검암2차장비_아이원플러스내역" xfId="1082"/>
    <cellStyle name="_인원계획표 _적격 _IMSI-POW1_검암2차집행분석용" xfId="1083"/>
    <cellStyle name="_인원계획표 _적격 _IMSI-POW1_서계동오피스텔" xfId="1084"/>
    <cellStyle name="_인원계획표 _적격 _IMSI-POW1_서초동가집행" xfId="1085"/>
    <cellStyle name="_인원계획표 _적격 _IMSI-POW1_서초장비대비" xfId="1086"/>
    <cellStyle name="_인원계획표 _적격 _IMSI-POW1_서초장비대비_아이원플러스내역" xfId="1087"/>
    <cellStyle name="_인원계획표 _적격 _IMSI-POW1_서초풍림아이원플러스(0723)(2)" xfId="1088"/>
    <cellStyle name="_인원계획표 _적격 _IMSI-POW1_서초풍림아이원플러스(0723)(2)_서계동오피스텔" xfId="1089"/>
    <cellStyle name="_인원계획표 _적격 _IMSI-POW1_서초풍림아이원플러스(0723)(2)_서초동가집행" xfId="1090"/>
    <cellStyle name="_인원계획표 _적격 _IMSI-POW1_서초풍림아이원플러스(0723)(2)_서초동오피스텔(구)" xfId="1091"/>
    <cellStyle name="_인원계획표 _적격 _IMSI-POW1_서초풍림아이원플러스(0723)(2)_서초동오피스텔(구)_아이원플러스내역" xfId="1092"/>
    <cellStyle name="_인원계획표 _적격 _IMSI-POW1_서초풍림아이원플러스(0723)(2)_아이원플러스내역" xfId="1093"/>
    <cellStyle name="_인원계획표 _적격 _IMSI-POW1_서초풍림아이원플러스(0723)(2)_아이원플러스내역_아이원플러스내역" xfId="1094"/>
    <cellStyle name="_인원계획표 _적격 _IMSI-POW1_아이원플러스내역" xfId="1095"/>
    <cellStyle name="_인원계획표 _적격 _IMSI-POW1_용인동백C5-1BL공동주택건설공사(공사용1104)" xfId="1096"/>
    <cellStyle name="_인원계획표 _적격 _IMSI-POW1_인천검암2차" xfId="1097"/>
    <cellStyle name="_인원계획표 _적격 _IMSI-POW1_인천검암2차_아이원플러스내역" xfId="1098"/>
    <cellStyle name="_인원계획표 _적격 _TMP-POW1" xfId="1099"/>
    <cellStyle name="_인원계획표 _적격 _TMP-POW1_2002TMP-POW1" xfId="1100"/>
    <cellStyle name="_인원계획표 _적격 _TMP-POW1_2002TMP-POW1_2002TMP-POW1" xfId="1101"/>
    <cellStyle name="_인원계획표 _적격 _TMP-POW1_2002TMP-POW1_2002TMP-POW1_2002TMP-POW1" xfId="1102"/>
    <cellStyle name="_인원계획표 _적격 _TMP-POW1_2002TMP-POW1_2002TMP-POW1_2002TMP-POW1_2002TMP-POW1" xfId="1103"/>
    <cellStyle name="_인원계획표 _적격 _TMP-POW1_2002TMP-POW1_2002TMP-POW1_2002TMP-POW1_2002TMP-POW1_2002TMP-POW1" xfId="1104"/>
    <cellStyle name="_인원계획표 _적격 _TMP-POW1_2002TMP-POW1_2002TMP-POW1_2002TMP-POW1_2002TMP-POW1_2002TMP-POW1_2002TMP-POW1" xfId="1105"/>
    <cellStyle name="_인원계획표 _적격 _TMP-POW1_2002TMP-POW1_2002TMP-POW1_2002TMP-POW1_2002TMP-POW1_2002TMP-POW1_2002TMP-POW1_2002TMP-POW1" xfId="1106"/>
    <cellStyle name="_인원계획표 _적격 _TMP-POW1_2002TMP-POW1_2002TMP-POW1_2002TMP-POW1_2002TMP-POW1_2002TMP-POW1_2002TMP-POW1_2003TMP-POW01" xfId="1107"/>
    <cellStyle name="_인원계획표 _적격 _TMP-POW1_2002TMP-POW1_2002TMP-POW1_2002TMP-POW1_2002TMP-POW1_2003TMP-POW01" xfId="1108"/>
    <cellStyle name="_인원계획표 _적격 _TMP-POW1_2002TMP-POW1_2002TMP-POW1_2003TMP-POW01" xfId="1109"/>
    <cellStyle name="_인원계획표 _적격 _TMP-POW1_2003TMP-POW01" xfId="1110"/>
    <cellStyle name="_인원계획표 _적격 _TMP-POW1_APT평당금액분석표-TOT" xfId="1111"/>
    <cellStyle name="_인원계획표 _적격 _TMP-POW1_APT평당금액분석표-TOT_APT평당금액분석표-TOT" xfId="1112"/>
    <cellStyle name="_인원계획표 _적격 _TMP-POW1_검암2차장비" xfId="1113"/>
    <cellStyle name="_인원계획표 _적격 _TMP-POW1_검암2차장비_아이원플러스내역" xfId="1114"/>
    <cellStyle name="_인원계획표 _적격 _TMP-POW1_검암2차집행분석용" xfId="1115"/>
    <cellStyle name="_인원계획표 _적격 _TMP-POW1_서계동오피스텔" xfId="1116"/>
    <cellStyle name="_인원계획표 _적격 _TMP-POW1_서초동가집행" xfId="1117"/>
    <cellStyle name="_인원계획표 _적격 _TMP-POW1_서초장비대비" xfId="1118"/>
    <cellStyle name="_인원계획표 _적격 _TMP-POW1_서초장비대비_아이원플러스내역" xfId="1119"/>
    <cellStyle name="_인원계획표 _적격 _TMP-POW1_서초풍림아이원플러스(0723)(2)" xfId="1120"/>
    <cellStyle name="_인원계획표 _적격 _TMP-POW1_서초풍림아이원플러스(0723)(2)_서계동오피스텔" xfId="1121"/>
    <cellStyle name="_인원계획표 _적격 _TMP-POW1_서초풍림아이원플러스(0723)(2)_서초동가집행" xfId="1122"/>
    <cellStyle name="_인원계획표 _적격 _TMP-POW1_서초풍림아이원플러스(0723)(2)_서초동오피스텔(구)" xfId="1123"/>
    <cellStyle name="_인원계획표 _적격 _TMP-POW1_서초풍림아이원플러스(0723)(2)_서초동오피스텔(구)_아이원플러스내역" xfId="1124"/>
    <cellStyle name="_인원계획표 _적격 _TMP-POW1_서초풍림아이원플러스(0723)(2)_아이원플러스내역" xfId="1125"/>
    <cellStyle name="_인원계획표 _적격 _TMP-POW1_서초풍림아이원플러스(0723)(2)_아이원플러스내역_아이원플러스내역" xfId="1126"/>
    <cellStyle name="_인원계획표 _적격 _TMP-POW1_아이원플러스내역" xfId="1127"/>
    <cellStyle name="_인원계획표 _적격 _TMP-POW1_용인동백C5-1BL공동주택건설공사(공사용1104)" xfId="1128"/>
    <cellStyle name="_인원계획표 _적격 _TMP-POW1_인천검암2차" xfId="1129"/>
    <cellStyle name="_인원계획표 _적격 _TMP-POW1_인천검암2차_아이원플러스내역" xfId="1130"/>
    <cellStyle name="_인원계획표 _적격 _TMP-POW2" xfId="1131"/>
    <cellStyle name="_인원계획표 _적격 _TMP-POW2_2002TMP-POW1" xfId="1132"/>
    <cellStyle name="_인원계획표 _적격 _TMP-POW2_2002TMP-POW1_2002TMP-POW1" xfId="1133"/>
    <cellStyle name="_인원계획표 _적격 _TMP-POW2_2002TMP-POW1_2002TMP-POW1_2002TMP-POW1" xfId="1134"/>
    <cellStyle name="_인원계획표 _적격 _TMP-POW2_2002TMP-POW1_2002TMP-POW1_2002TMP-POW1_2002TMP-POW1" xfId="1135"/>
    <cellStyle name="_인원계획표 _적격 _TMP-POW2_2002TMP-POW1_2002TMP-POW1_2002TMP-POW1_2002TMP-POW1_2002TMP-POW1" xfId="1136"/>
    <cellStyle name="_인원계획표 _적격 _TMP-POW2_2002TMP-POW1_2002TMP-POW1_2002TMP-POW1_2002TMP-POW1_2002TMP-POW1_2002TMP-POW1" xfId="1137"/>
    <cellStyle name="_인원계획표 _적격 _TMP-POW2_2002TMP-POW1_2002TMP-POW1_2002TMP-POW1_2002TMP-POW1_2002TMP-POW1_2002TMP-POW1_2002TMP-POW1" xfId="1138"/>
    <cellStyle name="_인원계획표 _적격 _TMP-POW2_2002TMP-POW1_2002TMP-POW1_2002TMP-POW1_2002TMP-POW1_2002TMP-POW1_2002TMP-POW1_2003TMP-POW01" xfId="1139"/>
    <cellStyle name="_인원계획표 _적격 _TMP-POW2_2002TMP-POW1_2002TMP-POW1_2002TMP-POW1_2002TMP-POW1_2003TMP-POW01" xfId="1140"/>
    <cellStyle name="_인원계획표 _적격 _TMP-POW2_2002TMP-POW1_2002TMP-POW1_2003TMP-POW01" xfId="1141"/>
    <cellStyle name="_인원계획표 _적격 _TMP-POW2_2003TMP-POW01" xfId="1142"/>
    <cellStyle name="_인원계획표 _적격 _TMP-POW2_APT평당금액분석표-TOT" xfId="1143"/>
    <cellStyle name="_인원계획표 _적격 _TMP-POW2_APT평당금액분석표-TOT_APT평당금액분석표-TOT" xfId="1144"/>
    <cellStyle name="_인원계획표 _적격 _TMP-POW2_검암2차장비" xfId="1145"/>
    <cellStyle name="_인원계획표 _적격 _TMP-POW2_검암2차장비_아이원플러스내역" xfId="1146"/>
    <cellStyle name="_인원계획표 _적격 _TMP-POW2_검암2차집행분석용" xfId="1147"/>
    <cellStyle name="_인원계획표 _적격 _TMP-POW2_서계동오피스텔" xfId="1148"/>
    <cellStyle name="_인원계획표 _적격 _TMP-POW2_서초동가집행" xfId="1149"/>
    <cellStyle name="_인원계획표 _적격 _TMP-POW2_서초장비대비" xfId="1150"/>
    <cellStyle name="_인원계획표 _적격 _TMP-POW2_서초장비대비_아이원플러스내역" xfId="1151"/>
    <cellStyle name="_인원계획표 _적격 _TMP-POW2_서초풍림아이원플러스(0723)(2)" xfId="1152"/>
    <cellStyle name="_인원계획표 _적격 _TMP-POW2_서초풍림아이원플러스(0723)(2)_서계동오피스텔" xfId="1153"/>
    <cellStyle name="_인원계획표 _적격 _TMP-POW2_서초풍림아이원플러스(0723)(2)_서초동가집행" xfId="1154"/>
    <cellStyle name="_인원계획표 _적격 _TMP-POW2_서초풍림아이원플러스(0723)(2)_서초동오피스텔(구)" xfId="1155"/>
    <cellStyle name="_인원계획표 _적격 _TMP-POW2_서초풍림아이원플러스(0723)(2)_서초동오피스텔(구)_아이원플러스내역" xfId="1156"/>
    <cellStyle name="_인원계획표 _적격 _TMP-POW2_서초풍림아이원플러스(0723)(2)_아이원플러스내역" xfId="1157"/>
    <cellStyle name="_인원계획표 _적격 _TMP-POW2_서초풍림아이원플러스(0723)(2)_아이원플러스내역_아이원플러스내역" xfId="1158"/>
    <cellStyle name="_인원계획표 _적격 _TMP-POW2_아이원플러스내역" xfId="1159"/>
    <cellStyle name="_인원계획표 _적격 _TMP-POW2_용인동백C5-1BL공동주택건설공사(공사용1104)" xfId="1160"/>
    <cellStyle name="_인원계획표 _적격 _TMP-POW2_인천검암2차" xfId="1161"/>
    <cellStyle name="_인원계획표 _적격 _TMP-POW2_인천검암2차_아이원플러스내역" xfId="1162"/>
    <cellStyle name="_인원계획표 _적격 _가시설" xfId="1163"/>
    <cellStyle name="_인원계획표 _적격 _개산견적 견적조건 통일양식(설비)" xfId="1164"/>
    <cellStyle name="_인원계획표 _적격 _개산견적 견적조건 통일양식(설비)_수원시 구운동아파트-R1" xfId="1165"/>
    <cellStyle name="_인원계획표 _적격 _개산견적 견적조건 통일양식(설비)_수원시 구운동아파트-R2" xfId="1166"/>
    <cellStyle name="_인원계획표 _적격 _개산견적 견적조건 통일양식(설비)_위생(전주효자동)" xfId="1167"/>
    <cellStyle name="_인원계획표 _적격 _개산견적 견적조건 통일양식(설비)_위생(전주효자동)_수원시 구운동아파트-R1" xfId="1168"/>
    <cellStyle name="_인원계획표 _적격 _개산견적 견적조건 통일양식(설비)_위생(전주효자동)_수원시 구운동아파트-R2" xfId="1169"/>
    <cellStyle name="_인원계획표 _적격 _검암2차장비" xfId="1170"/>
    <cellStyle name="_인원계획표 _적격 _검암2차장비_아이원플러스내역" xfId="1171"/>
    <cellStyle name="_인원계획표 _적격 _검암2차집행분석용" xfId="1172"/>
    <cellStyle name="_인원계획표 _적격 _공사개요" xfId="1173"/>
    <cellStyle name="_인원계획표 _적격 _내역서" xfId="1174"/>
    <cellStyle name="_인원계획표 _적격 _동백아파트(사전공사 대비)" xfId="1175"/>
    <cellStyle name="_인원계획표 _적격 _동백아파트(설변내역)" xfId="1176"/>
    <cellStyle name="_인원계획표 _적격 _서계동오피스텔" xfId="1177"/>
    <cellStyle name="_인원계획표 _적격 _서초동가집행" xfId="1178"/>
    <cellStyle name="_인원계획표 _적격 _서초장비대비" xfId="1179"/>
    <cellStyle name="_인원계획표 _적격 _서초장비대비_아이원플러스내역" xfId="1180"/>
    <cellStyle name="_인원계획표 _적격 _서초풍림아이원플러스(0723)(2)" xfId="1181"/>
    <cellStyle name="_인원계획표 _적격 _서초풍림아이원플러스(0723)(2)_서계동오피스텔" xfId="1182"/>
    <cellStyle name="_인원계획표 _적격 _서초풍림아이원플러스(0723)(2)_서초동가집행" xfId="1183"/>
    <cellStyle name="_인원계획표 _적격 _서초풍림아이원플러스(0723)(2)_서초동오피스텔(구)" xfId="1184"/>
    <cellStyle name="_인원계획표 _적격 _서초풍림아이원플러스(0723)(2)_서초동오피스텔(구)_아이원플러스내역" xfId="1185"/>
    <cellStyle name="_인원계획표 _적격 _서초풍림아이원플러스(0723)(2)_아이원플러스내역" xfId="1186"/>
    <cellStyle name="_인원계획표 _적격 _서초풍림아이원플러스(0723)(2)_아이원플러스내역_아이원플러스내역" xfId="1187"/>
    <cellStyle name="_인원계획표 _적격 _수원시 구운동아파트-R1" xfId="1188"/>
    <cellStyle name="_인원계획표 _적격 _수원시 구운동아파트-R2" xfId="1189"/>
    <cellStyle name="_인원계획표 _적격 _아이원플러스내역" xfId="1190"/>
    <cellStyle name="_인원계획표 _적격 _용인동백C5-1BL공동주택건설공사(공사용1104)" xfId="1191"/>
    <cellStyle name="_인원계획표 _적격 _월계동(개산)R0" xfId="1192"/>
    <cellStyle name="_인원계획표 _적격 _위생(전주효자동)" xfId="1193"/>
    <cellStyle name="_인원계획표 _적격 _위생(전주효자동)_수원시 구운동아파트-R1" xfId="1194"/>
    <cellStyle name="_인원계획표 _적격 _위생(전주효자동)_수원시 구운동아파트-R2" xfId="1195"/>
    <cellStyle name="_인원계획표 _적격 _의정부금오집행(R1)" xfId="1196"/>
    <cellStyle name="_인원계획표 _적격 _인천검암2차" xfId="1197"/>
    <cellStyle name="_인원계획표 _적격 _인천검암2차_아이원플러스내역" xfId="1198"/>
    <cellStyle name="_인원계획표 _적격 _주안아파트집행(R0)" xfId="1199"/>
    <cellStyle name="_인원계획표 _적격 _주안아파트집행(R0)_2002TMP" xfId="1200"/>
    <cellStyle name="_인원계획표 _적격 _주안아파트집행(R0)_2002TMP_2002TMP-POW1" xfId="1201"/>
    <cellStyle name="_인원계획표 _적격 _주안아파트집행(R0)_2002TMP_2002TMP-POW1_2002TMP-POW1" xfId="1202"/>
    <cellStyle name="_인원계획표 _적격 _주안아파트집행(R0)_2002TMP_2002TMP-POW1_2002TMP-POW1_2002TMP-POW1" xfId="1203"/>
    <cellStyle name="_인원계획표 _적격 _주안아파트집행(R0)_2002TMP_2002TMP-POW1_2002TMP-POW1_2002TMP-POW1_2002TMP-POW1" xfId="1204"/>
    <cellStyle name="_인원계획표 _적격 _주안아파트집행(R0)_2002TMP_2002TMP-POW1_2002TMP-POW1_2002TMP-POW1_2002TMP-POW1_2002TMP-POW1" xfId="1205"/>
    <cellStyle name="_인원계획표 _적격 _주안아파트집행(R0)_2002TMP_2002TMP-POW1_2002TMP-POW1_2002TMP-POW1_2002TMP-POW1_2003TMP-POW01" xfId="1206"/>
    <cellStyle name="_인원계획표 _적격 _주안아파트집행(R0)_2002TMP_2002TMP-POW1_2002TMP-POW1_2003TMP-POW01" xfId="1207"/>
    <cellStyle name="_인원계획표 _적격 _주안아파트집행(R0)_2002TMP_2003TMP-POW01" xfId="1208"/>
    <cellStyle name="_인원계획표 _적격 _주안아파트집행(R0)_2002TMP-POW1" xfId="1209"/>
    <cellStyle name="_인원계획표 _적격 _주안아파트집행(R0)_2002TMP-POW1_2002TMP-POW1" xfId="1210"/>
    <cellStyle name="_인원계획표 _적격 _주안아파트집행(R0)_2002TMP-POW1_2002TMP-POW1_2002TMP" xfId="1211"/>
    <cellStyle name="_인원계획표 _적격 _주안아파트집행(R0)_2002TMP-POW1_2002TMP-POW1_2002TMP_2002TMP-POW1" xfId="1212"/>
    <cellStyle name="_인원계획표 _적격 _주안아파트집행(R0)_2002TMP-POW1_2002TMP-POW1_2002TMP_2002TMP-POW1_2002TMP-POW1" xfId="1213"/>
    <cellStyle name="_인원계획표 _적격 _주안아파트집행(R0)_2002TMP-POW1_2002TMP-POW1_2002TMP_2002TMP-POW1_2002TMP-POW1_2002TMP-POW1" xfId="1214"/>
    <cellStyle name="_인원계획표 _적격 _주안아파트집행(R0)_2002TMP-POW1_2002TMP-POW1_2002TMP_2002TMP-POW1_2002TMP-POW1_2002TMP-POW1_2002TMP-POW1" xfId="1215"/>
    <cellStyle name="_인원계획표 _적격 _주안아파트집행(R0)_2002TMP-POW1_2002TMP-POW1_2002TMP_2002TMP-POW1_2002TMP-POW1_2002TMP-POW1_2002TMP-POW1_2002TMP-POW1" xfId="1216"/>
    <cellStyle name="_인원계획표 _적격 _주안아파트집행(R0)_2002TMP-POW1_2002TMP-POW1_2002TMP_2002TMP-POW1_2002TMP-POW1_2002TMP-POW1_2002TMP-POW1_2003TMP-POW01" xfId="1217"/>
    <cellStyle name="_인원계획표 _적격 _주안아파트집행(R0)_2002TMP-POW1_2002TMP-POW1_2002TMP_2002TMP-POW1_2002TMP-POW1_2003TMP-POW01" xfId="1218"/>
    <cellStyle name="_인원계획표 _적격 _주안아파트집행(R0)_2002TMP-POW1_2002TMP-POW1_2002TMP_2003TMP-POW01" xfId="1219"/>
    <cellStyle name="_인원계획표 _적격 _주안아파트집행(R0)_2002TMP-POW1_2002TMP-POW1_2002TMP-POW1" xfId="1220"/>
    <cellStyle name="_인원계획표 _적격 _주안아파트집행(R0)_2002TMP-POW1_2002TMP-POW1_2002TMP-POW1_2002TMP-POW1" xfId="1221"/>
    <cellStyle name="_인원계획표 _적격 _주안아파트집행(R0)_2002TMP-POW1_2002TMP-POW1_2002TMP-POW1_2002TMP-POW1_2002TMP" xfId="1222"/>
    <cellStyle name="_인원계획표 _적격 _주안아파트집행(R0)_2002TMP-POW1_2002TMP-POW1_2002TMP-POW1_2002TMP-POW1_2002TMP_2002TMP-POW1" xfId="1223"/>
    <cellStyle name="_인원계획표 _적격 _주안아파트집행(R0)_2002TMP-POW1_2002TMP-POW1_2002TMP-POW1_2002TMP-POW1_2002TMP_2002TMP-POW1_2002TMP-POW1" xfId="1224"/>
    <cellStyle name="_인원계획표 _적격 _주안아파트집행(R0)_2002TMP-POW1_2002TMP-POW1_2002TMP-POW1_2002TMP-POW1_2002TMP_2002TMP-POW1_2002TMP-POW1_2002TMP-POW1" xfId="1225"/>
    <cellStyle name="_인원계획표 _적격 _주안아파트집행(R0)_2002TMP-POW1_2002TMP-POW1_2002TMP-POW1_2002TMP-POW1_2002TMP_2002TMP-POW1_2002TMP-POW1_2002TMP-POW1_2002TMP-POW1" xfId="1226"/>
    <cellStyle name="_인원계획표 _적격 _주안아파트집행(R0)_2002TMP-POW1_2002TMP-POW1_2002TMP-POW1_2002TMP-POW1_2002TMP_2002TMP-POW1_2002TMP-POW1_2002TMP-POW1_2002TMP-POW1_2002TMP-POW1" xfId="1227"/>
    <cellStyle name="_인원계획표 _적격 _주안아파트집행(R0)_2002TMP-POW1_2002TMP-POW1_2002TMP-POW1_2002TMP-POW1_2002TMP_2002TMP-POW1_2002TMP-POW1_2002TMP-POW1_2002TMP-POW1_2003TMP-POW01" xfId="1228"/>
    <cellStyle name="_인원계획표 _적격 _주안아파트집행(R0)_2002TMP-POW1_2002TMP-POW1_2002TMP-POW1_2002TMP-POW1_2002TMP_2002TMP-POW1_2002TMP-POW1_2003TMP-POW01" xfId="1229"/>
    <cellStyle name="_인원계획표 _적격 _주안아파트집행(R0)_2002TMP-POW1_2002TMP-POW1_2002TMP-POW1_2002TMP-POW1_2002TMP_2003TMP-POW01" xfId="1230"/>
    <cellStyle name="_인원계획표 _적격 _주안아파트집행(R0)_2002TMP-POW1_2002TMP-POW1_2002TMP-POW1_2002TMP-POW1_2002TMP-POW1" xfId="1231"/>
    <cellStyle name="_인원계획표 _적격 _주안아파트집행(R0)_2002TMP-POW1_2002TMP-POW1_2002TMP-POW1_2002TMP-POW1_2002TMP-POW1_2002TMP-POW1" xfId="1232"/>
    <cellStyle name="_인원계획표 _적격 _주안아파트집행(R0)_2002TMP-POW1_2002TMP-POW1_2002TMP-POW1_2002TMP-POW1_2002TMP-POW1_2002TMP-POW1_2002TMP-POW1" xfId="1233"/>
    <cellStyle name="_인원계획표 _적격 _주안아파트집행(R0)_2002TMP-POW1_2002TMP-POW1_2002TMP-POW1_2002TMP-POW1_2002TMP-POW1_2002TMP-POW1_2002TMP-POW1_2002TMP-POW1" xfId="1234"/>
    <cellStyle name="_인원계획표 _적격 _주안아파트집행(R0)_2002TMP-POW1_2002TMP-POW1_2002TMP-POW1_2002TMP-POW1_2002TMP-POW1_2002TMP-POW1_2002TMP-POW1_2002TMP-POW1_2002TMP-POW1" xfId="1235"/>
    <cellStyle name="_인원계획표 _적격 _주안아파트집행(R0)_2002TMP-POW1_2002TMP-POW1_2002TMP-POW1_2002TMP-POW1_2002TMP-POW1_2002TMP-POW1_2002TMP-POW1_2002TMP-POW1_2002TMP-POW1_2002TMP-POW1" xfId="1236"/>
    <cellStyle name="_인원계획표 _적격 _주안아파트집행(R0)_2002TMP-POW1_2002TMP-POW1_2002TMP-POW1_2002TMP-POW1_2002TMP-POW1_2002TMP-POW1_2002TMP-POW1_2002TMP-POW1_2002TMP-POW1_2002TMP-POW1_2002TMP-POW1" xfId="1237"/>
    <cellStyle name="_인원계획표 _적격 _주안아파트집행(R0)_2002TMP-POW1_2002TMP-POW1_2002TMP-POW1_2002TMP-POW1_2002TMP-POW1_2002TMP-POW1_2002TMP-POW1_2002TMP-POW1_2002TMP-POW1_2002TMP-POW1_2002TMP-POW1_2002TMP-POW1" xfId="1238"/>
    <cellStyle name="_인원계획표 _적격 _주안아파트집행(R0)_2002TMP-POW1_2002TMP-POW1_2002TMP-POW1_2002TMP-POW1_2002TMP-POW1_2002TMP-POW1_2002TMP-POW1_2002TMP-POW1_2002TMP-POW1_2002TMP-POW1_2002TMP-POW1_2003TMP-POW01" xfId="1239"/>
    <cellStyle name="_인원계획표 _적격 _주안아파트집행(R0)_2002TMP-POW1_2002TMP-POW1_2002TMP-POW1_2002TMP-POW1_2002TMP-POW1_2002TMP-POW1_2002TMP-POW1_2002TMP-POW1_2002TMP-POW1_2003TMP-POW01" xfId="1240"/>
    <cellStyle name="_인원계획표 _적격 _주안아파트집행(R0)_2002TMP-POW1_2002TMP-POW1_2002TMP-POW1_2002TMP-POW1_2002TMP-POW1_2002TMP-POW1_2002TMP-POW1_2003TMP-POW01" xfId="1241"/>
    <cellStyle name="_인원계획표 _적격 _주안아파트집행(R0)_2002TMP-POW1_2002TMP-POW1_2002TMP-POW1_2002TMP-POW1_2002TMP-POW1_2003TMP-POW01" xfId="1242"/>
    <cellStyle name="_인원계획표 _적격 _주안아파트집행(R0)_2002TMP-POW1_2002TMP-POW1_2002TMP-POW1_2003TMP-POW01" xfId="1243"/>
    <cellStyle name="_인원계획표 _적격 _주안아파트집행(R0)_2002TMP-POW1_2003TMP-POW01" xfId="1244"/>
    <cellStyle name="_인원계획표 _적격 _주안아파트집행(R0)_2002TMP-POW11" xfId="1245"/>
    <cellStyle name="_인원계획표 _적격 _주안아파트집행(R0)_2002TMP-POW11_2002TMP-POW1" xfId="1246"/>
    <cellStyle name="_인원계획표 _적격 _주안아파트집행(R0)_2002TMP-POW11_2002TMP-POW1_2002TMP-POW1" xfId="1247"/>
    <cellStyle name="_인원계획표 _적격 _주안아파트집행(R0)_2002TMP-POW11_2002TMP-POW1_2002TMP-POW1_2002TMP-POW1" xfId="1248"/>
    <cellStyle name="_인원계획표 _적격 _주안아파트집행(R0)_2002TMP-POW11_2002TMP-POW1_2002TMP-POW1_2002TMP-POW1_2002TMP-POW1" xfId="1249"/>
    <cellStyle name="_인원계획표 _적격 _주안아파트집행(R0)_2002TMP-POW11_2002TMP-POW1_2002TMP-POW1_2002TMP-POW1_2002TMP-POW1_2002TMP-POW1" xfId="1250"/>
    <cellStyle name="_인원계획표 _적격 _주안아파트집행(R0)_2002TMP-POW11_2002TMP-POW1_2002TMP-POW1_2002TMP-POW1_2002TMP-POW1_2003TMP-POW01" xfId="1251"/>
    <cellStyle name="_인원계획표 _적격 _주안아파트집행(R0)_2002TMP-POW11_2002TMP-POW1_2002TMP-POW1_2003TMP-POW01" xfId="1252"/>
    <cellStyle name="_인원계획표 _적격 _주안아파트집행(R0)_2002TMP-POW11_2003TMP-POW01" xfId="1253"/>
    <cellStyle name="_인원계획표 _적격 _주안아파트집행(R0)_원당TOTAL(R0)" xfId="1254"/>
    <cellStyle name="_인원계획표 _적격 _주안아파트집행(R0)_원당TOTAL(R0)_2002TMP-POW1" xfId="1255"/>
    <cellStyle name="_인원계획표 _적격 _주안아파트집행(R0)_원당TOTAL(R0)_2002TMP-POW1_2002TMP-POW1" xfId="1256"/>
    <cellStyle name="_인원계획표 _적격 _주안아파트집행(R0)_원당TOTAL(R0)_2002TMP-POW1_2002TMP-POW1_2002TMP-POW1" xfId="1257"/>
    <cellStyle name="_인원계획표 _적격 _주안아파트집행(R0)_원당TOTAL(R0)_2002TMP-POW1_2002TMP-POW1_2002TMP-POW1_2002TMP-POW1" xfId="1258"/>
    <cellStyle name="_인원계획표 _적격 _주안아파트집행(R0)_원당TOTAL(R0)_2002TMP-POW1_2002TMP-POW1_2002TMP-POW1_2002TMP-POW1_2002TMP-POW1" xfId="1259"/>
    <cellStyle name="_인원계획표 _적격 _주안아파트집행(R0)_원당TOTAL(R0)_2002TMP-POW1_2002TMP-POW1_2002TMP-POW1_2002TMP-POW1_2002TMP-POW1_2002TMP-POW1" xfId="1260"/>
    <cellStyle name="_인원계획표 _적격 _주안아파트집행(R0)_원당TOTAL(R0)_2002TMP-POW1_2002TMP-POW1_2002TMP-POW1_2002TMP-POW1_2002TMP-POW1_2002TMP-POW1_2002TMP-POW1" xfId="1261"/>
    <cellStyle name="_인원계획표 _적격 _주안아파트집행(R0)_원당TOTAL(R0)_2002TMP-POW1_2002TMP-POW1_2002TMP-POW1_2002TMP-POW1_2002TMP-POW1_2002TMP-POW1_2003TMP-POW01" xfId="1262"/>
    <cellStyle name="_인원계획표 _적격 _주안아파트집행(R0)_원당TOTAL(R0)_2002TMP-POW1_2002TMP-POW1_2002TMP-POW1_2002TMP-POW1_2003TMP-POW01" xfId="1263"/>
    <cellStyle name="_인원계획표 _적격 _주안아파트집행(R0)_원당TOTAL(R0)_2002TMP-POW1_2002TMP-POW1_2003TMP-POW01" xfId="1264"/>
    <cellStyle name="_인원계획표 _적격 _주안아파트집행(R0)_원당TOTAL(R0)_2003TMP-POW01" xfId="1265"/>
    <cellStyle name="_인원계획표 _적격 _집행내역서(Rev.0)" xfId="1266"/>
    <cellStyle name="_인원계획표 _적격 _집행내역서(Rev.0)_당하3차집행내역서(Rev.1)" xfId="1267"/>
    <cellStyle name="_인원계획표 _적격 _집행내역서(Rev.0)_당하3차집행내역서(Rev.1)_수원시 구운동아파트-R1" xfId="1268"/>
    <cellStyle name="_인원계획표 _적격 _집행내역서(Rev.0)_당하3차집행내역서(Rev.1)_수원시 구운동아파트-R2" xfId="1269"/>
    <cellStyle name="_인원계획표 _적격 _집행내역서(Rev.0)_당하3차집행내역서(Rev.1)_위생(전주효자동)" xfId="1270"/>
    <cellStyle name="_인원계획표 _적격 _집행내역서(Rev.0)_당하3차집행내역서(Rev.1)_위생(전주효자동)_수원시 구운동아파트-R1" xfId="1271"/>
    <cellStyle name="_인원계획표 _적격 _집행내역서(Rev.0)_당하3차집행내역서(Rev.1)_위생(전주효자동)_수원시 구운동아파트-R2" xfId="1272"/>
    <cellStyle name="_인원계획표 _적격 _집행내역서(Rev.0)_수원시 구운동아파트-R1" xfId="1273"/>
    <cellStyle name="_인원계획표 _적격 _집행내역서(Rev.0)_수원시 구운동아파트-R2" xfId="1274"/>
    <cellStyle name="_인원계획표 _적격 _집행내역서(Rev.0)_위생(전주효자동)" xfId="1275"/>
    <cellStyle name="_인원계획표 _적격 _집행내역서(Rev.0)_위생(전주효자동)_수원시 구운동아파트-R1" xfId="1276"/>
    <cellStyle name="_인원계획표 _적격 _집행내역서(Rev.0)_위생(전주효자동)_수원시 구운동아파트-R2" xfId="1277"/>
    <cellStyle name="_인원계획표 _적격 _파일사전공사본사최종" xfId="1278"/>
    <cellStyle name="_인원계획표 _적격 _파일사전공사본사최종_가시설" xfId="1279"/>
    <cellStyle name="_인원계획표 _적격 _파일사전공사본사최종_내역서" xfId="1280"/>
    <cellStyle name="_인원계획표 _적격 _파일사전공사본사최종_동백아파트(사전공사 대비)" xfId="1281"/>
    <cellStyle name="_인원계획표 _적격 _파일사전공사본사최종_동백아파트(설변내역)" xfId="1282"/>
    <cellStyle name="_인원계획표 _주안아파트집행(R0)" xfId="1283"/>
    <cellStyle name="_인원계획표 _주안아파트집행(R0)_2002TMP" xfId="1284"/>
    <cellStyle name="_인원계획표 _주안아파트집행(R0)_2002TMP_2002TMP-POW1" xfId="1285"/>
    <cellStyle name="_인원계획표 _주안아파트집행(R0)_2002TMP_2002TMP-POW1_2002TMP-POW1" xfId="1286"/>
    <cellStyle name="_인원계획표 _주안아파트집행(R0)_2002TMP_2002TMP-POW1_2002TMP-POW1_2002TMP-POW1" xfId="1287"/>
    <cellStyle name="_인원계획표 _주안아파트집행(R0)_2002TMP_2002TMP-POW1_2002TMP-POW1_2002TMP-POW1_2002TMP-POW1" xfId="1288"/>
    <cellStyle name="_인원계획표 _주안아파트집행(R0)_2002TMP_2002TMP-POW1_2002TMP-POW1_2002TMP-POW1_2002TMP-POW1_2002TMP-POW1" xfId="1289"/>
    <cellStyle name="_인원계획표 _주안아파트집행(R0)_2002TMP_2002TMP-POW1_2002TMP-POW1_2002TMP-POW1_2002TMP-POW1_2003TMP-POW01" xfId="1290"/>
    <cellStyle name="_인원계획표 _주안아파트집행(R0)_2002TMP_2002TMP-POW1_2002TMP-POW1_2003TMP-POW01" xfId="1291"/>
    <cellStyle name="_인원계획표 _주안아파트집행(R0)_2002TMP_2003TMP-POW01" xfId="1292"/>
    <cellStyle name="_인원계획표 _주안아파트집행(R0)_2002TMP-POW1" xfId="1293"/>
    <cellStyle name="_인원계획표 _주안아파트집행(R0)_2002TMP-POW1_2002TMP-POW1" xfId="1294"/>
    <cellStyle name="_인원계획표 _주안아파트집행(R0)_2002TMP-POW1_2002TMP-POW1_2002TMP" xfId="1295"/>
    <cellStyle name="_인원계획표 _주안아파트집행(R0)_2002TMP-POW1_2002TMP-POW1_2002TMP_2002TMP-POW1" xfId="1296"/>
    <cellStyle name="_인원계획표 _주안아파트집행(R0)_2002TMP-POW1_2002TMP-POW1_2002TMP_2002TMP-POW1_2002TMP-POW1" xfId="1297"/>
    <cellStyle name="_인원계획표 _주안아파트집행(R0)_2002TMP-POW1_2002TMP-POW1_2002TMP_2002TMP-POW1_2002TMP-POW1_2002TMP-POW1" xfId="1298"/>
    <cellStyle name="_인원계획표 _주안아파트집행(R0)_2002TMP-POW1_2002TMP-POW1_2002TMP_2002TMP-POW1_2002TMP-POW1_2002TMP-POW1_2002TMP-POW1" xfId="1299"/>
    <cellStyle name="_인원계획표 _주안아파트집행(R0)_2002TMP-POW1_2002TMP-POW1_2002TMP_2002TMP-POW1_2002TMP-POW1_2002TMP-POW1_2002TMP-POW1_2002TMP-POW1" xfId="1300"/>
    <cellStyle name="_인원계획표 _주안아파트집행(R0)_2002TMP-POW1_2002TMP-POW1_2002TMP_2002TMP-POW1_2002TMP-POW1_2002TMP-POW1_2002TMP-POW1_2003TMP-POW01" xfId="1301"/>
    <cellStyle name="_인원계획표 _주안아파트집행(R0)_2002TMP-POW1_2002TMP-POW1_2002TMP_2002TMP-POW1_2002TMP-POW1_2003TMP-POW01" xfId="1302"/>
    <cellStyle name="_인원계획표 _주안아파트집행(R0)_2002TMP-POW1_2002TMP-POW1_2002TMP_2003TMP-POW01" xfId="1303"/>
    <cellStyle name="_인원계획표 _주안아파트집행(R0)_2002TMP-POW1_2002TMP-POW1_2002TMP-POW1" xfId="1304"/>
    <cellStyle name="_인원계획표 _주안아파트집행(R0)_2002TMP-POW1_2002TMP-POW1_2002TMP-POW1_2002TMP-POW1" xfId="1305"/>
    <cellStyle name="_인원계획표 _주안아파트집행(R0)_2002TMP-POW1_2002TMP-POW1_2002TMP-POW1_2002TMP-POW1_2002TMP" xfId="1306"/>
    <cellStyle name="_인원계획표 _주안아파트집행(R0)_2002TMP-POW1_2002TMP-POW1_2002TMP-POW1_2002TMP-POW1_2002TMP_2002TMP-POW1" xfId="1307"/>
    <cellStyle name="_인원계획표 _주안아파트집행(R0)_2002TMP-POW1_2002TMP-POW1_2002TMP-POW1_2002TMP-POW1_2002TMP_2002TMP-POW1_2002TMP-POW1" xfId="1308"/>
    <cellStyle name="_인원계획표 _주안아파트집행(R0)_2002TMP-POW1_2002TMP-POW1_2002TMP-POW1_2002TMP-POW1_2002TMP_2002TMP-POW1_2002TMP-POW1_2002TMP-POW1" xfId="1309"/>
    <cellStyle name="_인원계획표 _주안아파트집행(R0)_2002TMP-POW1_2002TMP-POW1_2002TMP-POW1_2002TMP-POW1_2002TMP_2002TMP-POW1_2002TMP-POW1_2002TMP-POW1_2002TMP-POW1" xfId="1310"/>
    <cellStyle name="_인원계획표 _주안아파트집행(R0)_2002TMP-POW1_2002TMP-POW1_2002TMP-POW1_2002TMP-POW1_2002TMP_2002TMP-POW1_2002TMP-POW1_2002TMP-POW1_2002TMP-POW1_2002TMP-POW1" xfId="1311"/>
    <cellStyle name="_인원계획표 _주안아파트집행(R0)_2002TMP-POW1_2002TMP-POW1_2002TMP-POW1_2002TMP-POW1_2002TMP_2002TMP-POW1_2002TMP-POW1_2002TMP-POW1_2002TMP-POW1_2003TMP-POW01" xfId="1312"/>
    <cellStyle name="_인원계획표 _주안아파트집행(R0)_2002TMP-POW1_2002TMP-POW1_2002TMP-POW1_2002TMP-POW1_2002TMP_2002TMP-POW1_2002TMP-POW1_2003TMP-POW01" xfId="1313"/>
    <cellStyle name="_인원계획표 _주안아파트집행(R0)_2002TMP-POW1_2002TMP-POW1_2002TMP-POW1_2002TMP-POW1_2002TMP_2003TMP-POW01" xfId="1314"/>
    <cellStyle name="_인원계획표 _주안아파트집행(R0)_2002TMP-POW1_2002TMP-POW1_2002TMP-POW1_2002TMP-POW1_2002TMP-POW1" xfId="1315"/>
    <cellStyle name="_인원계획표 _주안아파트집행(R0)_2002TMP-POW1_2002TMP-POW1_2002TMP-POW1_2002TMP-POW1_2002TMP-POW1_2002TMP-POW1" xfId="1316"/>
    <cellStyle name="_인원계획표 _주안아파트집행(R0)_2002TMP-POW1_2002TMP-POW1_2002TMP-POW1_2002TMP-POW1_2002TMP-POW1_2002TMP-POW1_2002TMP-POW1" xfId="1317"/>
    <cellStyle name="_인원계획표 _주안아파트집행(R0)_2002TMP-POW1_2002TMP-POW1_2002TMP-POW1_2002TMP-POW1_2002TMP-POW1_2002TMP-POW1_2002TMP-POW1_2002TMP-POW1" xfId="1318"/>
    <cellStyle name="_인원계획표 _주안아파트집행(R0)_2002TMP-POW1_2002TMP-POW1_2002TMP-POW1_2002TMP-POW1_2002TMP-POW1_2002TMP-POW1_2002TMP-POW1_2002TMP-POW1_2002TMP-POW1" xfId="1319"/>
    <cellStyle name="_인원계획표 _주안아파트집행(R0)_2002TMP-POW1_2002TMP-POW1_2002TMP-POW1_2002TMP-POW1_2002TMP-POW1_2002TMP-POW1_2002TMP-POW1_2002TMP-POW1_2002TMP-POW1_2002TMP-POW1" xfId="1320"/>
    <cellStyle name="_인원계획표 _주안아파트집행(R0)_2002TMP-POW1_2002TMP-POW1_2002TMP-POW1_2002TMP-POW1_2002TMP-POW1_2002TMP-POW1_2002TMP-POW1_2002TMP-POW1_2002TMP-POW1_2002TMP-POW1_2002TMP-POW1" xfId="1321"/>
    <cellStyle name="_인원계획표 _주안아파트집행(R0)_2002TMP-POW1_2002TMP-POW1_2002TMP-POW1_2002TMP-POW1_2002TMP-POW1_2002TMP-POW1_2002TMP-POW1_2002TMP-POW1_2002TMP-POW1_2002TMP-POW1_2002TMP-POW1_2002TMP-POW1" xfId="1322"/>
    <cellStyle name="_인원계획표 _주안아파트집행(R0)_2002TMP-POW1_2002TMP-POW1_2002TMP-POW1_2002TMP-POW1_2002TMP-POW1_2002TMP-POW1_2002TMP-POW1_2002TMP-POW1_2002TMP-POW1_2002TMP-POW1_2002TMP-POW1_2003TMP-POW01" xfId="1323"/>
    <cellStyle name="_인원계획표 _주안아파트집행(R0)_2002TMP-POW1_2002TMP-POW1_2002TMP-POW1_2002TMP-POW1_2002TMP-POW1_2002TMP-POW1_2002TMP-POW1_2002TMP-POW1_2002TMP-POW1_2003TMP-POW01" xfId="1324"/>
    <cellStyle name="_인원계획표 _주안아파트집행(R0)_2002TMP-POW1_2002TMP-POW1_2002TMP-POW1_2002TMP-POW1_2002TMP-POW1_2002TMP-POW1_2002TMP-POW1_2003TMP-POW01" xfId="1325"/>
    <cellStyle name="_인원계획표 _주안아파트집행(R0)_2002TMP-POW1_2002TMP-POW1_2002TMP-POW1_2002TMP-POW1_2002TMP-POW1_2003TMP-POW01" xfId="1326"/>
    <cellStyle name="_인원계획표 _주안아파트집행(R0)_2002TMP-POW1_2002TMP-POW1_2002TMP-POW1_2003TMP-POW01" xfId="1327"/>
    <cellStyle name="_인원계획표 _주안아파트집행(R0)_2002TMP-POW1_2003TMP-POW01" xfId="1328"/>
    <cellStyle name="_인원계획표 _주안아파트집행(R0)_2002TMP-POW11" xfId="1329"/>
    <cellStyle name="_인원계획표 _주안아파트집행(R0)_2002TMP-POW11_2002TMP-POW1" xfId="1330"/>
    <cellStyle name="_인원계획표 _주안아파트집행(R0)_2002TMP-POW11_2002TMP-POW1_2002TMP-POW1" xfId="1331"/>
    <cellStyle name="_인원계획표 _주안아파트집행(R0)_2002TMP-POW11_2002TMP-POW1_2002TMP-POW1_2002TMP-POW1" xfId="1332"/>
    <cellStyle name="_인원계획표 _주안아파트집행(R0)_2002TMP-POW11_2002TMP-POW1_2002TMP-POW1_2002TMP-POW1_2002TMP-POW1" xfId="1333"/>
    <cellStyle name="_인원계획표 _주안아파트집행(R0)_2002TMP-POW11_2002TMP-POW1_2002TMP-POW1_2002TMP-POW1_2002TMP-POW1_2002TMP-POW1" xfId="1334"/>
    <cellStyle name="_인원계획표 _주안아파트집행(R0)_2002TMP-POW11_2002TMP-POW1_2002TMP-POW1_2002TMP-POW1_2002TMP-POW1_2003TMP-POW01" xfId="1335"/>
    <cellStyle name="_인원계획표 _주안아파트집행(R0)_2002TMP-POW11_2002TMP-POW1_2002TMP-POW1_2003TMP-POW01" xfId="1336"/>
    <cellStyle name="_인원계획표 _주안아파트집행(R0)_2002TMP-POW11_2003TMP-POW01" xfId="1337"/>
    <cellStyle name="_인원계획표 _주안아파트집행(R0)_원당TOTAL(R0)" xfId="1338"/>
    <cellStyle name="_인원계획표 _주안아파트집행(R0)_원당TOTAL(R0)_2002TMP-POW1" xfId="1339"/>
    <cellStyle name="_인원계획표 _주안아파트집행(R0)_원당TOTAL(R0)_2002TMP-POW1_2002TMP-POW1" xfId="1340"/>
    <cellStyle name="_인원계획표 _주안아파트집행(R0)_원당TOTAL(R0)_2002TMP-POW1_2002TMP-POW1_2002TMP-POW1" xfId="1341"/>
    <cellStyle name="_인원계획표 _주안아파트집행(R0)_원당TOTAL(R0)_2002TMP-POW1_2002TMP-POW1_2002TMP-POW1_2002TMP-POW1" xfId="1342"/>
    <cellStyle name="_인원계획표 _주안아파트집행(R0)_원당TOTAL(R0)_2002TMP-POW1_2002TMP-POW1_2002TMP-POW1_2002TMP-POW1_2002TMP-POW1" xfId="1343"/>
    <cellStyle name="_인원계획표 _주안아파트집행(R0)_원당TOTAL(R0)_2002TMP-POW1_2002TMP-POW1_2002TMP-POW1_2002TMP-POW1_2002TMP-POW1_2002TMP-POW1" xfId="1344"/>
    <cellStyle name="_인원계획표 _주안아파트집행(R0)_원당TOTAL(R0)_2002TMP-POW1_2002TMP-POW1_2002TMP-POW1_2002TMP-POW1_2002TMP-POW1_2002TMP-POW1_2002TMP-POW1" xfId="1345"/>
    <cellStyle name="_인원계획표 _주안아파트집행(R0)_원당TOTAL(R0)_2002TMP-POW1_2002TMP-POW1_2002TMP-POW1_2002TMP-POW1_2002TMP-POW1_2002TMP-POW1_2003TMP-POW01" xfId="1346"/>
    <cellStyle name="_인원계획표 _주안아파트집행(R0)_원당TOTAL(R0)_2002TMP-POW1_2002TMP-POW1_2002TMP-POW1_2002TMP-POW1_2003TMP-POW01" xfId="1347"/>
    <cellStyle name="_인원계획표 _주안아파트집행(R0)_원당TOTAL(R0)_2002TMP-POW1_2002TMP-POW1_2003TMP-POW01" xfId="1348"/>
    <cellStyle name="_인원계획표 _주안아파트집행(R0)_원당TOTAL(R0)_2003TMP-POW01" xfId="1349"/>
    <cellStyle name="_인원계획표 _집행내역서(Rev.0)" xfId="1350"/>
    <cellStyle name="_인원계획표 _집행내역서(Rev.0)_당하3차집행내역서(Rev.1)" xfId="1351"/>
    <cellStyle name="_인원계획표 _집행내역서(Rev.0)_당하3차집행내역서(Rev.1)_수원시 구운동아파트-R1" xfId="1352"/>
    <cellStyle name="_인원계획표 _집행내역서(Rev.0)_당하3차집행내역서(Rev.1)_수원시 구운동아파트-R2" xfId="1353"/>
    <cellStyle name="_인원계획표 _집행내역서(Rev.0)_당하3차집행내역서(Rev.1)_위생(전주효자동)" xfId="1354"/>
    <cellStyle name="_인원계획표 _집행내역서(Rev.0)_당하3차집행내역서(Rev.1)_위생(전주효자동)_수원시 구운동아파트-R1" xfId="1355"/>
    <cellStyle name="_인원계획표 _집행내역서(Rev.0)_당하3차집행내역서(Rev.1)_위생(전주효자동)_수원시 구운동아파트-R2" xfId="1356"/>
    <cellStyle name="_인원계획표 _집행내역서(Rev.0)_수원시 구운동아파트-R1" xfId="1357"/>
    <cellStyle name="_인원계획표 _집행내역서(Rev.0)_수원시 구운동아파트-R2" xfId="1358"/>
    <cellStyle name="_인원계획표 _집행내역서(Rev.0)_위생(전주효자동)" xfId="1359"/>
    <cellStyle name="_인원계획표 _집행내역서(Rev.0)_위생(전주효자동)_수원시 구운동아파트-R1" xfId="1360"/>
    <cellStyle name="_인원계획표 _집행내역서(Rev.0)_위생(전주효자동)_수원시 구운동아파트-R2" xfId="1361"/>
    <cellStyle name="_인원계획표 _파일공사" xfId="1362"/>
    <cellStyle name="_인원계획표 _파일공사(30M)" xfId="1363"/>
    <cellStyle name="_인원계획표 _파일공사(30M)_가시설" xfId="1364"/>
    <cellStyle name="_인원계획표 _파일공사(30M)_내역서" xfId="1365"/>
    <cellStyle name="_인원계획표 _파일공사(30M)_동백아파트(사전공사 대비)" xfId="1366"/>
    <cellStyle name="_인원계획표 _파일공사(30M)_동백아파트(설변내역)" xfId="1367"/>
    <cellStyle name="_인원계획표 _파일공사_가시설" xfId="1368"/>
    <cellStyle name="_인원계획표 _파일공사_내역서" xfId="1369"/>
    <cellStyle name="_인원계획표 _파일공사_동백아파트(사전공사 대비)" xfId="1370"/>
    <cellStyle name="_인원계획표 _파일공사_동백아파트(설변내역)" xfId="1371"/>
    <cellStyle name="_인원계획표 _파일사전공사본사최종" xfId="1372"/>
    <cellStyle name="_인원계획표 _파일사전공사본사최종_가시설" xfId="1373"/>
    <cellStyle name="_인원계획표 _파일사전공사본사최종_내역서" xfId="1374"/>
    <cellStyle name="_인원계획표 _파일사전공사본사최종_동백아파트(사전공사 대비)" xfId="1375"/>
    <cellStyle name="_인원계획표 _파일사전공사본사최종_동백아파트(설변내역)" xfId="1376"/>
    <cellStyle name="_입찰표지 " xfId="1377"/>
    <cellStyle name="_입찰표지 _2000TMP-POW2" xfId="1378"/>
    <cellStyle name="_입찰표지 _2000TMP-POW2_2002TMP-POW1" xfId="1379"/>
    <cellStyle name="_입찰표지 _2000TMP-POW2_2002TMP-POW1_2002TMP-POW1" xfId="1380"/>
    <cellStyle name="_입찰표지 _2000TMP-POW2_2002TMP-POW1_2002TMP-POW1_2002TMP-POW1" xfId="1381"/>
    <cellStyle name="_입찰표지 _2000TMP-POW2_2002TMP-POW1_2002TMP-POW1_2002TMP-POW1_2002TMP-POW1" xfId="1382"/>
    <cellStyle name="_입찰표지 _2000TMP-POW2_2002TMP-POW1_2002TMP-POW1_2002TMP-POW1_2002TMP-POW1_2002TMP-POW1" xfId="1383"/>
    <cellStyle name="_입찰표지 _2000TMP-POW2_2002TMP-POW1_2002TMP-POW1_2002TMP-POW1_2002TMP-POW1_2002TMP-POW1_2002TMP-POW1" xfId="1384"/>
    <cellStyle name="_입찰표지 _2000TMP-POW2_2002TMP-POW1_2002TMP-POW1_2002TMP-POW1_2002TMP-POW1_2002TMP-POW1_2002TMP-POW1_2002TMP-POW1" xfId="1385"/>
    <cellStyle name="_입찰표지 _2000TMP-POW2_2002TMP-POW1_2002TMP-POW1_2002TMP-POW1_2002TMP-POW1_2002TMP-POW1_2002TMP-POW1_2003TMP-POW01" xfId="1386"/>
    <cellStyle name="_입찰표지 _2000TMP-POW2_2002TMP-POW1_2002TMP-POW1_2002TMP-POW1_2002TMP-POW1_2003TMP-POW01" xfId="1387"/>
    <cellStyle name="_입찰표지 _2000TMP-POW2_2002TMP-POW1_2002TMP-POW1_2003TMP-POW01" xfId="1388"/>
    <cellStyle name="_입찰표지 _2000TMP-POW2_2003TMP-POW01" xfId="1389"/>
    <cellStyle name="_입찰표지 _2000TMP-POW2_APT평당금액분석표-TOT" xfId="1390"/>
    <cellStyle name="_입찰표지 _2000TMP-POW2_APT평당금액분석표-TOT_APT평당금액분석표-TOT" xfId="1391"/>
    <cellStyle name="_입찰표지 _2000TMP-POW2_검암2차장비" xfId="1392"/>
    <cellStyle name="_입찰표지 _2000TMP-POW2_검암2차장비_아이원플러스내역" xfId="1393"/>
    <cellStyle name="_입찰표지 _2000TMP-POW2_검암2차집행분석용" xfId="1394"/>
    <cellStyle name="_입찰표지 _2000TMP-POW2_서계동오피스텔" xfId="1395"/>
    <cellStyle name="_입찰표지 _2000TMP-POW2_서초동가집행" xfId="1396"/>
    <cellStyle name="_입찰표지 _2000TMP-POW2_서초장비대비" xfId="1397"/>
    <cellStyle name="_입찰표지 _2000TMP-POW2_서초장비대비_아이원플러스내역" xfId="1398"/>
    <cellStyle name="_입찰표지 _2000TMP-POW2_서초풍림아이원플러스(0723)(2)" xfId="1399"/>
    <cellStyle name="_입찰표지 _2000TMP-POW2_서초풍림아이원플러스(0723)(2)_서계동오피스텔" xfId="1400"/>
    <cellStyle name="_입찰표지 _2000TMP-POW2_서초풍림아이원플러스(0723)(2)_서초동가집행" xfId="1401"/>
    <cellStyle name="_입찰표지 _2000TMP-POW2_서초풍림아이원플러스(0723)(2)_서초동오피스텔(구)" xfId="1402"/>
    <cellStyle name="_입찰표지 _2000TMP-POW2_서초풍림아이원플러스(0723)(2)_서초동오피스텔(구)_아이원플러스내역" xfId="1403"/>
    <cellStyle name="_입찰표지 _2000TMP-POW2_서초풍림아이원플러스(0723)(2)_아이원플러스내역" xfId="1404"/>
    <cellStyle name="_입찰표지 _2000TMP-POW2_서초풍림아이원플러스(0723)(2)_아이원플러스내역_아이원플러스내역" xfId="1405"/>
    <cellStyle name="_입찰표지 _2000TMP-POW2_아이원플러스내역" xfId="1406"/>
    <cellStyle name="_입찰표지 _2000TMP-POW2_용인동백C5-1BL공동주택건설공사(공사용1104)" xfId="1407"/>
    <cellStyle name="_입찰표지 _2000TMP-POW2_인천검암2차" xfId="1408"/>
    <cellStyle name="_입찰표지 _2000TMP-POW2_인천검암2차_아이원플러스내역" xfId="1409"/>
    <cellStyle name="_입찰표지 _2001TMP-POW2" xfId="1410"/>
    <cellStyle name="_입찰표지 _2001TMP-POW2_2002TMP-POW1" xfId="1411"/>
    <cellStyle name="_입찰표지 _2001TMP-POW2_2002TMP-POW1_2002TMP-POW1" xfId="1412"/>
    <cellStyle name="_입찰표지 _2001TMP-POW2_2002TMP-POW1_2002TMP-POW1_2002TMP-POW1" xfId="1413"/>
    <cellStyle name="_입찰표지 _2001TMP-POW2_2002TMP-POW1_2002TMP-POW1_2002TMP-POW1_2002TMP-POW1" xfId="1414"/>
    <cellStyle name="_입찰표지 _2001TMP-POW2_2002TMP-POW1_2002TMP-POW1_2002TMP-POW1_2002TMP-POW1_2002TMP-POW1" xfId="1415"/>
    <cellStyle name="_입찰표지 _2001TMP-POW2_2002TMP-POW1_2002TMP-POW1_2002TMP-POW1_2002TMP-POW1_2002TMP-POW1_2002TMP-POW1" xfId="1416"/>
    <cellStyle name="_입찰표지 _2001TMP-POW2_2002TMP-POW1_2002TMP-POW1_2002TMP-POW1_2002TMP-POW1_2002TMP-POW1_2002TMP-POW1_2002TMP-POW1" xfId="1417"/>
    <cellStyle name="_입찰표지 _2001TMP-POW2_2002TMP-POW1_2002TMP-POW1_2002TMP-POW1_2002TMP-POW1_2002TMP-POW1_2002TMP-POW1_2003TMP-POW01" xfId="1418"/>
    <cellStyle name="_입찰표지 _2001TMP-POW2_2002TMP-POW1_2002TMP-POW1_2002TMP-POW1_2002TMP-POW1_2003TMP-POW01" xfId="1419"/>
    <cellStyle name="_입찰표지 _2001TMP-POW2_2002TMP-POW1_2002TMP-POW1_2003TMP-POW01" xfId="1420"/>
    <cellStyle name="_입찰표지 _2001TMP-POW2_2003TMP-POW01" xfId="1421"/>
    <cellStyle name="_입찰표지 _2001TMP-POW2_APT평당금액분석표-TOT" xfId="1422"/>
    <cellStyle name="_입찰표지 _2001TMP-POW2_APT평당금액분석표-TOT_APT평당금액분석표-TOT" xfId="1423"/>
    <cellStyle name="_입찰표지 _2001TMP-POW2_검암2차장비" xfId="1424"/>
    <cellStyle name="_입찰표지 _2001TMP-POW2_검암2차장비_아이원플러스내역" xfId="1425"/>
    <cellStyle name="_입찰표지 _2001TMP-POW2_검암2차집행분석용" xfId="1426"/>
    <cellStyle name="_입찰표지 _2001TMP-POW2_서계동오피스텔" xfId="1427"/>
    <cellStyle name="_입찰표지 _2001TMP-POW2_서초동가집행" xfId="1428"/>
    <cellStyle name="_입찰표지 _2001TMP-POW2_서초장비대비" xfId="1429"/>
    <cellStyle name="_입찰표지 _2001TMP-POW2_서초장비대비_아이원플러스내역" xfId="1430"/>
    <cellStyle name="_입찰표지 _2001TMP-POW2_서초풍림아이원플러스(0723)(2)" xfId="1431"/>
    <cellStyle name="_입찰표지 _2001TMP-POW2_서초풍림아이원플러스(0723)(2)_서계동오피스텔" xfId="1432"/>
    <cellStyle name="_입찰표지 _2001TMP-POW2_서초풍림아이원플러스(0723)(2)_서초동가집행" xfId="1433"/>
    <cellStyle name="_입찰표지 _2001TMP-POW2_서초풍림아이원플러스(0723)(2)_서초동오피스텔(구)" xfId="1434"/>
    <cellStyle name="_입찰표지 _2001TMP-POW2_서초풍림아이원플러스(0723)(2)_서초동오피스텔(구)_아이원플러스내역" xfId="1435"/>
    <cellStyle name="_입찰표지 _2001TMP-POW2_서초풍림아이원플러스(0723)(2)_아이원플러스내역" xfId="1436"/>
    <cellStyle name="_입찰표지 _2001TMP-POW2_서초풍림아이원플러스(0723)(2)_아이원플러스내역_아이원플러스내역" xfId="1437"/>
    <cellStyle name="_입찰표지 _2001TMP-POW2_아이원플러스내역" xfId="1438"/>
    <cellStyle name="_입찰표지 _2001TMP-POW2_용인동백C5-1BL공동주택건설공사(공사용1104)" xfId="1439"/>
    <cellStyle name="_입찰표지 _2001TMP-POW2_인천검암2차" xfId="1440"/>
    <cellStyle name="_입찰표지 _2001TMP-POW2_인천검암2차_아이원플러스내역" xfId="1441"/>
    <cellStyle name="_입찰표지 _2002TMP-POW0" xfId="1442"/>
    <cellStyle name="_입찰표지 _2002TMP-POW0_2002TMP" xfId="1443"/>
    <cellStyle name="_입찰표지 _2002TMP-POW0_2002TMP_2002TMP-POW1" xfId="1444"/>
    <cellStyle name="_입찰표지 _2002TMP-POW0_2002TMP_2002TMP-POW1_2002TMP-POW1" xfId="1445"/>
    <cellStyle name="_입찰표지 _2002TMP-POW0_2002TMP_2002TMP-POW1_2002TMP-POW1_2002TMP-POW1" xfId="1446"/>
    <cellStyle name="_입찰표지 _2002TMP-POW0_2002TMP_2002TMP-POW1_2002TMP-POW1_2002TMP-POW1_2002TMP-POW1" xfId="1447"/>
    <cellStyle name="_입찰표지 _2002TMP-POW0_2002TMP_2002TMP-POW1_2002TMP-POW1_2002TMP-POW1_2002TMP-POW1_2002TMP-POW1" xfId="1448"/>
    <cellStyle name="_입찰표지 _2002TMP-POW0_2002TMP_2002TMP-POW1_2002TMP-POW1_2002TMP-POW1_2002TMP-POW1_2003TMP-POW01" xfId="1449"/>
    <cellStyle name="_입찰표지 _2002TMP-POW0_2002TMP_2002TMP-POW1_2002TMP-POW1_2003TMP-POW01" xfId="1450"/>
    <cellStyle name="_입찰표지 _2002TMP-POW0_2002TMP_2003TMP-POW01" xfId="1451"/>
    <cellStyle name="_입찰표지 _2002TMP-POW0_2002TMP-POW1" xfId="1452"/>
    <cellStyle name="_입찰표지 _2002TMP-POW0_2002TMP-POW1_2002TMP-POW1" xfId="1453"/>
    <cellStyle name="_입찰표지 _2002TMP-POW0_2002TMP-POW1_2002TMP-POW1_2002TMP" xfId="1454"/>
    <cellStyle name="_입찰표지 _2002TMP-POW0_2002TMP-POW1_2002TMP-POW1_2002TMP_2002TMP-POW1" xfId="1455"/>
    <cellStyle name="_입찰표지 _2002TMP-POW0_2002TMP-POW1_2002TMP-POW1_2002TMP_2002TMP-POW1_2002TMP-POW1" xfId="1456"/>
    <cellStyle name="_입찰표지 _2002TMP-POW0_2002TMP-POW1_2002TMP-POW1_2002TMP_2002TMP-POW1_2002TMP-POW1_2002TMP-POW1" xfId="1457"/>
    <cellStyle name="_입찰표지 _2002TMP-POW0_2002TMP-POW1_2002TMP-POW1_2002TMP_2002TMP-POW1_2002TMP-POW1_2002TMP-POW1_2002TMP-POW1" xfId="1458"/>
    <cellStyle name="_입찰표지 _2002TMP-POW0_2002TMP-POW1_2002TMP-POW1_2002TMP_2002TMP-POW1_2002TMP-POW1_2002TMP-POW1_2002TMP-POW1_2002TMP-POW1" xfId="1459"/>
    <cellStyle name="_입찰표지 _2002TMP-POW0_2002TMP-POW1_2002TMP-POW1_2002TMP_2002TMP-POW1_2002TMP-POW1_2002TMP-POW1_2002TMP-POW1_2003TMP-POW01" xfId="1460"/>
    <cellStyle name="_입찰표지 _2002TMP-POW0_2002TMP-POW1_2002TMP-POW1_2002TMP_2002TMP-POW1_2002TMP-POW1_2003TMP-POW01" xfId="1461"/>
    <cellStyle name="_입찰표지 _2002TMP-POW0_2002TMP-POW1_2002TMP-POW1_2002TMP_2003TMP-POW01" xfId="1462"/>
    <cellStyle name="_입찰표지 _2002TMP-POW0_2002TMP-POW1_2002TMP-POW1_2002TMP-POW1" xfId="1463"/>
    <cellStyle name="_입찰표지 _2002TMP-POW0_2002TMP-POW1_2002TMP-POW1_2002TMP-POW1_2002TMP-POW1" xfId="1464"/>
    <cellStyle name="_입찰표지 _2002TMP-POW0_2002TMP-POW1_2002TMP-POW1_2002TMP-POW1_2002TMP-POW1_2002TMP" xfId="1465"/>
    <cellStyle name="_입찰표지 _2002TMP-POW0_2002TMP-POW1_2002TMP-POW1_2002TMP-POW1_2002TMP-POW1_2002TMP_2002TMP-POW1" xfId="1466"/>
    <cellStyle name="_입찰표지 _2002TMP-POW0_2002TMP-POW1_2002TMP-POW1_2002TMP-POW1_2002TMP-POW1_2002TMP_2002TMP-POW1_2002TMP-POW1" xfId="1467"/>
    <cellStyle name="_입찰표지 _2002TMP-POW0_2002TMP-POW1_2002TMP-POW1_2002TMP-POW1_2002TMP-POW1_2002TMP_2002TMP-POW1_2002TMP-POW1_2002TMP-POW1" xfId="1468"/>
    <cellStyle name="_입찰표지 _2002TMP-POW0_2002TMP-POW1_2002TMP-POW1_2002TMP-POW1_2002TMP-POW1_2002TMP_2002TMP-POW1_2002TMP-POW1_2002TMP-POW1_2002TMP-POW1" xfId="1469"/>
    <cellStyle name="_입찰표지 _2002TMP-POW0_2002TMP-POW1_2002TMP-POW1_2002TMP-POW1_2002TMP-POW1_2002TMP_2002TMP-POW1_2002TMP-POW1_2002TMP-POW1_2002TMP-POW1_2002TMP-POW1" xfId="1470"/>
    <cellStyle name="_입찰표지 _2002TMP-POW0_2002TMP-POW1_2002TMP-POW1_2002TMP-POW1_2002TMP-POW1_2002TMP_2002TMP-POW1_2002TMP-POW1_2002TMP-POW1_2002TMP-POW1_2003TMP-POW01" xfId="1471"/>
    <cellStyle name="_입찰표지 _2002TMP-POW0_2002TMP-POW1_2002TMP-POW1_2002TMP-POW1_2002TMP-POW1_2002TMP_2002TMP-POW1_2002TMP-POW1_2003TMP-POW01" xfId="1472"/>
    <cellStyle name="_입찰표지 _2002TMP-POW0_2002TMP-POW1_2002TMP-POW1_2002TMP-POW1_2002TMP-POW1_2002TMP_2003TMP-POW01" xfId="1473"/>
    <cellStyle name="_입찰표지 _2002TMP-POW0_2002TMP-POW1_2002TMP-POW1_2002TMP-POW1_2002TMP-POW1_2002TMP-POW1" xfId="1474"/>
    <cellStyle name="_입찰표지 _2002TMP-POW0_2002TMP-POW1_2002TMP-POW1_2002TMP-POW1_2002TMP-POW1_2002TMP-POW1_2002TMP-POW1" xfId="1475"/>
    <cellStyle name="_입찰표지 _2002TMP-POW0_2002TMP-POW1_2002TMP-POW1_2002TMP-POW1_2002TMP-POW1_2002TMP-POW1_2002TMP-POW1_2002TMP-POW1" xfId="1476"/>
    <cellStyle name="_입찰표지 _2002TMP-POW0_2002TMP-POW1_2002TMP-POW1_2002TMP-POW1_2002TMP-POW1_2002TMP-POW1_2002TMP-POW1_2002TMP-POW1_2002TMP-POW1" xfId="1477"/>
    <cellStyle name="_입찰표지 _2002TMP-POW0_2002TMP-POW1_2002TMP-POW1_2002TMP-POW1_2002TMP-POW1_2002TMP-POW1_2002TMP-POW1_2002TMP-POW1_2002TMP-POW1_2002TMP-POW1" xfId="1478"/>
    <cellStyle name="_입찰표지 _2002TMP-POW0_2002TMP-POW1_2002TMP-POW1_2002TMP-POW1_2002TMP-POW1_2002TMP-POW1_2002TMP-POW1_2002TMP-POW1_2002TMP-POW1_2002TMP-POW1_2002TMP-POW1" xfId="1479"/>
    <cellStyle name="_입찰표지 _2002TMP-POW0_2002TMP-POW1_2002TMP-POW1_2002TMP-POW1_2002TMP-POW1_2002TMP-POW1_2002TMP-POW1_2002TMP-POW1_2002TMP-POW1_2002TMP-POW1_2002TMP-POW1_2002TMP-POW1" xfId="1480"/>
    <cellStyle name="_입찰표지 _2002TMP-POW0_2002TMP-POW1_2002TMP-POW1_2002TMP-POW1_2002TMP-POW1_2002TMP-POW1_2002TMP-POW1_2002TMP-POW1_2002TMP-POW1_2002TMP-POW1_2002TMP-POW1_2002TMP-POW1_2002TMP-POW1" xfId="1481"/>
    <cellStyle name="_입찰표지 _2002TMP-POW0_2002TMP-POW1_2002TMP-POW1_2002TMP-POW1_2002TMP-POW1_2002TMP-POW1_2002TMP-POW1_2002TMP-POW1_2002TMP-POW1_2002TMP-POW1_2002TMP-POW1_2002TMP-POW1_2003TMP-POW01" xfId="1482"/>
    <cellStyle name="_입찰표지 _2002TMP-POW0_2002TMP-POW1_2002TMP-POW1_2002TMP-POW1_2002TMP-POW1_2002TMP-POW1_2002TMP-POW1_2002TMP-POW1_2002TMP-POW1_2002TMP-POW1_2003TMP-POW01" xfId="1483"/>
    <cellStyle name="_입찰표지 _2002TMP-POW0_2002TMP-POW1_2002TMP-POW1_2002TMP-POW1_2002TMP-POW1_2002TMP-POW1_2002TMP-POW1_2002TMP-POW1_2003TMP-POW01" xfId="1484"/>
    <cellStyle name="_입찰표지 _2002TMP-POW0_2002TMP-POW1_2002TMP-POW1_2002TMP-POW1_2002TMP-POW1_2002TMP-POW1_2003TMP-POW01" xfId="1485"/>
    <cellStyle name="_입찰표지 _2002TMP-POW0_2002TMP-POW1_2002TMP-POW1_2002TMP-POW1_2003TMP-POW01" xfId="1486"/>
    <cellStyle name="_입찰표지 _2002TMP-POW0_2002TMP-POW1_2003TMP-POW01" xfId="1487"/>
    <cellStyle name="_입찰표지 _2002TMP-POW0_2002TMP-POW11" xfId="1488"/>
    <cellStyle name="_입찰표지 _2002TMP-POW0_2002TMP-POW11_2002TMP-POW1" xfId="1489"/>
    <cellStyle name="_입찰표지 _2002TMP-POW0_2002TMP-POW11_2002TMP-POW1_2002TMP-POW1" xfId="1490"/>
    <cellStyle name="_입찰표지 _2002TMP-POW0_2002TMP-POW11_2002TMP-POW1_2002TMP-POW1_2002TMP-POW1" xfId="1491"/>
    <cellStyle name="_입찰표지 _2002TMP-POW0_2002TMP-POW11_2002TMP-POW1_2002TMP-POW1_2002TMP-POW1_2002TMP-POW1" xfId="1492"/>
    <cellStyle name="_입찰표지 _2002TMP-POW0_2002TMP-POW11_2002TMP-POW1_2002TMP-POW1_2002TMP-POW1_2002TMP-POW1_2002TMP-POW1" xfId="1493"/>
    <cellStyle name="_입찰표지 _2002TMP-POW0_2002TMP-POW11_2002TMP-POW1_2002TMP-POW1_2002TMP-POW1_2002TMP-POW1_2003TMP-POW01" xfId="1494"/>
    <cellStyle name="_입찰표지 _2002TMP-POW0_2002TMP-POW11_2002TMP-POW1_2002TMP-POW1_2003TMP-POW01" xfId="1495"/>
    <cellStyle name="_입찰표지 _2002TMP-POW0_2002TMP-POW11_2003TMP-POW01" xfId="1496"/>
    <cellStyle name="_입찰표지 _2002TMP-POW0_원당TOTAL(R0)" xfId="1497"/>
    <cellStyle name="_입찰표지 _2002TMP-POW0_원당TOTAL(R0)_2002TMP-POW1" xfId="1498"/>
    <cellStyle name="_입찰표지 _2002TMP-POW0_원당TOTAL(R0)_2002TMP-POW1_2002TMP-POW1" xfId="1499"/>
    <cellStyle name="_입찰표지 _2002TMP-POW0_원당TOTAL(R0)_2002TMP-POW1_2002TMP-POW1_2002TMP-POW1" xfId="1500"/>
    <cellStyle name="_입찰표지 _2002TMP-POW0_원당TOTAL(R0)_2002TMP-POW1_2002TMP-POW1_2002TMP-POW1_2002TMP-POW1" xfId="1501"/>
    <cellStyle name="_입찰표지 _2002TMP-POW0_원당TOTAL(R0)_2002TMP-POW1_2002TMP-POW1_2002TMP-POW1_2002TMP-POW1_2002TMP-POW1" xfId="1502"/>
    <cellStyle name="_입찰표지 _2002TMP-POW0_원당TOTAL(R0)_2002TMP-POW1_2002TMP-POW1_2002TMP-POW1_2002TMP-POW1_2002TMP-POW1_2002TMP-POW1" xfId="1503"/>
    <cellStyle name="_입찰표지 _2002TMP-POW0_원당TOTAL(R0)_2002TMP-POW1_2002TMP-POW1_2002TMP-POW1_2002TMP-POW1_2002TMP-POW1_2002TMP-POW1_2002TMP-POW1" xfId="1504"/>
    <cellStyle name="_입찰표지 _2002TMP-POW0_원당TOTAL(R0)_2002TMP-POW1_2002TMP-POW1_2002TMP-POW1_2002TMP-POW1_2002TMP-POW1_2002TMP-POW1_2003TMP-POW01" xfId="1505"/>
    <cellStyle name="_입찰표지 _2002TMP-POW0_원당TOTAL(R0)_2002TMP-POW1_2002TMP-POW1_2002TMP-POW1_2002TMP-POW1_2003TMP-POW01" xfId="1506"/>
    <cellStyle name="_입찰표지 _2002TMP-POW0_원당TOTAL(R0)_2002TMP-POW1_2002TMP-POW1_2003TMP-POW01" xfId="1507"/>
    <cellStyle name="_입찰표지 _2002TMP-POW0_원당TOTAL(R0)_2003TMP-POW01" xfId="1508"/>
    <cellStyle name="_입찰표지 _2002TMP-POW1" xfId="1509"/>
    <cellStyle name="_입찰표지 _2002TMP-POW1_2002TMP" xfId="1510"/>
    <cellStyle name="_입찰표지 _2002TMP-POW1_2002TMP_2002TMP-POW1" xfId="1511"/>
    <cellStyle name="_입찰표지 _2002TMP-POW1_2002TMP_2002TMP-POW1_2002TMP-POW1" xfId="1512"/>
    <cellStyle name="_입찰표지 _2002TMP-POW1_2002TMP_2002TMP-POW1_2002TMP-POW1_2002TMP-POW1" xfId="1513"/>
    <cellStyle name="_입찰표지 _2002TMP-POW1_2002TMP_2002TMP-POW1_2002TMP-POW1_2002TMP-POW1_2002TMP-POW1" xfId="1514"/>
    <cellStyle name="_입찰표지 _2002TMP-POW1_2002TMP_2002TMP-POW1_2002TMP-POW1_2002TMP-POW1_2002TMP-POW1_2002TMP-POW1" xfId="1515"/>
    <cellStyle name="_입찰표지 _2002TMP-POW1_2002TMP_2002TMP-POW1_2002TMP-POW1_2002TMP-POW1_2002TMP-POW1_2003TMP-POW01" xfId="1516"/>
    <cellStyle name="_입찰표지 _2002TMP-POW1_2002TMP_2002TMP-POW1_2002TMP-POW1_2003TMP-POW01" xfId="1517"/>
    <cellStyle name="_입찰표지 _2002TMP-POW1_2002TMP_2003TMP-POW01" xfId="1518"/>
    <cellStyle name="_입찰표지 _2002TMP-POW1_2002TMP-POW1" xfId="1519"/>
    <cellStyle name="_입찰표지 _2002TMP-POW1_2002TMP-POW1_2002TMP-POW1" xfId="1520"/>
    <cellStyle name="_입찰표지 _2002TMP-POW1_2002TMP-POW1_2002TMP-POW1_2002TMP" xfId="1521"/>
    <cellStyle name="_입찰표지 _2002TMP-POW1_2002TMP-POW1_2002TMP-POW1_2002TMP_2002TMP-POW1" xfId="1522"/>
    <cellStyle name="_입찰표지 _2002TMP-POW1_2002TMP-POW1_2002TMP-POW1_2002TMP_2002TMP-POW1_2002TMP-POW1" xfId="1523"/>
    <cellStyle name="_입찰표지 _2002TMP-POW1_2002TMP-POW1_2002TMP-POW1_2002TMP_2002TMP-POW1_2002TMP-POW1_2002TMP-POW1" xfId="1524"/>
    <cellStyle name="_입찰표지 _2002TMP-POW1_2002TMP-POW1_2002TMP-POW1_2002TMP_2002TMP-POW1_2002TMP-POW1_2002TMP-POW1_2002TMP-POW1" xfId="1525"/>
    <cellStyle name="_입찰표지 _2002TMP-POW1_2002TMP-POW1_2002TMP-POW1_2002TMP_2002TMP-POW1_2002TMP-POW1_2002TMP-POW1_2002TMP-POW1_2002TMP-POW1" xfId="1526"/>
    <cellStyle name="_입찰표지 _2002TMP-POW1_2002TMP-POW1_2002TMP-POW1_2002TMP_2002TMP-POW1_2002TMP-POW1_2002TMP-POW1_2002TMP-POW1_2003TMP-POW01" xfId="1527"/>
    <cellStyle name="_입찰표지 _2002TMP-POW1_2002TMP-POW1_2002TMP-POW1_2002TMP_2002TMP-POW1_2002TMP-POW1_2003TMP-POW01" xfId="1528"/>
    <cellStyle name="_입찰표지 _2002TMP-POW1_2002TMP-POW1_2002TMP-POW1_2002TMP_2003TMP-POW01" xfId="1529"/>
    <cellStyle name="_입찰표지 _2002TMP-POW1_2002TMP-POW1_2002TMP-POW1_2002TMP-POW1" xfId="1530"/>
    <cellStyle name="_입찰표지 _2002TMP-POW1_2002TMP-POW1_2002TMP-POW1_2002TMP-POW1_2002TMP-POW1" xfId="1531"/>
    <cellStyle name="_입찰표지 _2002TMP-POW1_2002TMP-POW1_2002TMP-POW1_2002TMP-POW1_2002TMP-POW1_2002TMP" xfId="1532"/>
    <cellStyle name="_입찰표지 _2002TMP-POW1_2002TMP-POW1_2002TMP-POW1_2002TMP-POW1_2002TMP-POW1_2002TMP_2002TMP-POW1" xfId="1533"/>
    <cellStyle name="_입찰표지 _2002TMP-POW1_2002TMP-POW1_2002TMP-POW1_2002TMP-POW1_2002TMP-POW1_2002TMP_2002TMP-POW1_2002TMP-POW1" xfId="1534"/>
    <cellStyle name="_입찰표지 _2002TMP-POW1_2002TMP-POW1_2002TMP-POW1_2002TMP-POW1_2002TMP-POW1_2002TMP_2002TMP-POW1_2002TMP-POW1_2002TMP-POW1" xfId="1535"/>
    <cellStyle name="_입찰표지 _2002TMP-POW1_2002TMP-POW1_2002TMP-POW1_2002TMP-POW1_2002TMP-POW1_2002TMP_2002TMP-POW1_2002TMP-POW1_2002TMP-POW1_2002TMP-POW1" xfId="1536"/>
    <cellStyle name="_입찰표지 _2002TMP-POW1_2002TMP-POW1_2002TMP-POW1_2002TMP-POW1_2002TMP-POW1_2002TMP_2002TMP-POW1_2002TMP-POW1_2002TMP-POW1_2002TMP-POW1_2002TMP-POW1" xfId="1537"/>
    <cellStyle name="_입찰표지 _2002TMP-POW1_2002TMP-POW1_2002TMP-POW1_2002TMP-POW1_2002TMP-POW1_2002TMP_2002TMP-POW1_2002TMP-POW1_2002TMP-POW1_2002TMP-POW1_2003TMP-POW01" xfId="1538"/>
    <cellStyle name="_입찰표지 _2002TMP-POW1_2002TMP-POW1_2002TMP-POW1_2002TMP-POW1_2002TMP-POW1_2002TMP_2002TMP-POW1_2002TMP-POW1_2003TMP-POW01" xfId="1539"/>
    <cellStyle name="_입찰표지 _2002TMP-POW1_2002TMP-POW1_2002TMP-POW1_2002TMP-POW1_2002TMP-POW1_2002TMP_2003TMP-POW01" xfId="1540"/>
    <cellStyle name="_입찰표지 _2002TMP-POW1_2002TMP-POW1_2002TMP-POW1_2002TMP-POW1_2002TMP-POW1_2002TMP-POW1" xfId="1541"/>
    <cellStyle name="_입찰표지 _2002TMP-POW1_2002TMP-POW1_2002TMP-POW1_2002TMP-POW1_2002TMP-POW1_2002TMP-POW1_2002TMP-POW1" xfId="1542"/>
    <cellStyle name="_입찰표지 _2002TMP-POW1_2002TMP-POW1_2002TMP-POW1_2002TMP-POW1_2002TMP-POW1_2002TMP-POW1_2002TMP-POW1_2002TMP-POW1" xfId="1543"/>
    <cellStyle name="_입찰표지 _2002TMP-POW1_2002TMP-POW1_2002TMP-POW1_2002TMP-POW1_2002TMP-POW1_2002TMP-POW1_2002TMP-POW1_2002TMP-POW1_2002TMP-POW1" xfId="1544"/>
    <cellStyle name="_입찰표지 _2002TMP-POW1_2002TMP-POW1_2002TMP-POW1_2002TMP-POW1_2002TMP-POW1_2002TMP-POW1_2002TMP-POW1_2002TMP-POW1_2002TMP-POW1_2002TMP-POW1" xfId="1545"/>
    <cellStyle name="_입찰표지 _2002TMP-POW1_2002TMP-POW1_2002TMP-POW1_2002TMP-POW1_2002TMP-POW1_2002TMP-POW1_2002TMP-POW1_2002TMP-POW1_2002TMP-POW1_2002TMP-POW1_2002TMP-POW1" xfId="1546"/>
    <cellStyle name="_입찰표지 _2002TMP-POW1_2002TMP-POW1_2002TMP-POW1_2002TMP-POW1_2002TMP-POW1_2002TMP-POW1_2002TMP-POW1_2002TMP-POW1_2002TMP-POW1_2002TMP-POW1_2002TMP-POW1_2002TMP-POW1" xfId="1547"/>
    <cellStyle name="_입찰표지 _2002TMP-POW1_2002TMP-POW1_2002TMP-POW1_2002TMP-POW1_2002TMP-POW1_2002TMP-POW1_2002TMP-POW1_2002TMP-POW1_2002TMP-POW1_2002TMP-POW1_2002TMP-POW1_2002TMP-POW1_2002TMP-POW1" xfId="1548"/>
    <cellStyle name="_입찰표지 _2002TMP-POW1_2002TMP-POW1_2002TMP-POW1_2002TMP-POW1_2002TMP-POW1_2002TMP-POW1_2002TMP-POW1_2002TMP-POW1_2002TMP-POW1_2002TMP-POW1_2002TMP-POW1_2002TMP-POW1_2003TMP-POW01" xfId="1549"/>
    <cellStyle name="_입찰표지 _2002TMP-POW1_2002TMP-POW1_2002TMP-POW1_2002TMP-POW1_2002TMP-POW1_2002TMP-POW1_2002TMP-POW1_2002TMP-POW1_2002TMP-POW1_2002TMP-POW1_2003TMP-POW01" xfId="1550"/>
    <cellStyle name="_입찰표지 _2002TMP-POW1_2002TMP-POW1_2002TMP-POW1_2002TMP-POW1_2002TMP-POW1_2002TMP-POW1_2002TMP-POW1_2002TMP-POW1_2003TMP-POW01" xfId="1551"/>
    <cellStyle name="_입찰표지 _2002TMP-POW1_2002TMP-POW1_2002TMP-POW1_2002TMP-POW1_2002TMP-POW1_2002TMP-POW1_2003TMP-POW01" xfId="1552"/>
    <cellStyle name="_입찰표지 _2002TMP-POW1_2002TMP-POW1_2002TMP-POW1_2002TMP-POW1_2003TMP-POW01" xfId="1553"/>
    <cellStyle name="_입찰표지 _2002TMP-POW1_2002TMP-POW1_2003TMP-POW01" xfId="1554"/>
    <cellStyle name="_입찰표지 _2002TMP-POW1_2002TMP-POW11" xfId="1555"/>
    <cellStyle name="_입찰표지 _2002TMP-POW1_2002TMP-POW11_2002TMP-POW1" xfId="1556"/>
    <cellStyle name="_입찰표지 _2002TMP-POW1_2002TMP-POW11_2002TMP-POW1_2002TMP-POW1" xfId="1557"/>
    <cellStyle name="_입찰표지 _2002TMP-POW1_2002TMP-POW11_2002TMP-POW1_2002TMP-POW1_2002TMP-POW1" xfId="1558"/>
    <cellStyle name="_입찰표지 _2002TMP-POW1_2002TMP-POW11_2002TMP-POW1_2002TMP-POW1_2002TMP-POW1_2002TMP-POW1" xfId="1559"/>
    <cellStyle name="_입찰표지 _2002TMP-POW1_2002TMP-POW11_2002TMP-POW1_2002TMP-POW1_2002TMP-POW1_2002TMP-POW1_2002TMP-POW1" xfId="1560"/>
    <cellStyle name="_입찰표지 _2002TMP-POW1_2002TMP-POW11_2002TMP-POW1_2002TMP-POW1_2002TMP-POW1_2002TMP-POW1_2003TMP-POW01" xfId="1561"/>
    <cellStyle name="_입찰표지 _2002TMP-POW1_2002TMP-POW11_2002TMP-POW1_2002TMP-POW1_2003TMP-POW01" xfId="1562"/>
    <cellStyle name="_입찰표지 _2002TMP-POW1_2002TMP-POW11_2003TMP-POW01" xfId="1563"/>
    <cellStyle name="_입찰표지 _2002TMP-POW1_원당TOTAL(R0)" xfId="1564"/>
    <cellStyle name="_입찰표지 _2002TMP-POW1_원당TOTAL(R0)_2002TMP-POW1" xfId="1565"/>
    <cellStyle name="_입찰표지 _2002TMP-POW1_원당TOTAL(R0)_2002TMP-POW1_2002TMP-POW1" xfId="1566"/>
    <cellStyle name="_입찰표지 _2002TMP-POW1_원당TOTAL(R0)_2002TMP-POW1_2002TMP-POW1_2002TMP-POW1" xfId="1567"/>
    <cellStyle name="_입찰표지 _2002TMP-POW1_원당TOTAL(R0)_2002TMP-POW1_2002TMP-POW1_2002TMP-POW1_2002TMP-POW1" xfId="1568"/>
    <cellStyle name="_입찰표지 _2002TMP-POW1_원당TOTAL(R0)_2002TMP-POW1_2002TMP-POW1_2002TMP-POW1_2002TMP-POW1_2002TMP-POW1" xfId="1569"/>
    <cellStyle name="_입찰표지 _2002TMP-POW1_원당TOTAL(R0)_2002TMP-POW1_2002TMP-POW1_2002TMP-POW1_2002TMP-POW1_2002TMP-POW1_2002TMP-POW1" xfId="1570"/>
    <cellStyle name="_입찰표지 _2002TMP-POW1_원당TOTAL(R0)_2002TMP-POW1_2002TMP-POW1_2002TMP-POW1_2002TMP-POW1_2002TMP-POW1_2002TMP-POW1_2002TMP-POW1" xfId="1571"/>
    <cellStyle name="_입찰표지 _2002TMP-POW1_원당TOTAL(R0)_2002TMP-POW1_2002TMP-POW1_2002TMP-POW1_2002TMP-POW1_2002TMP-POW1_2002TMP-POW1_2003TMP-POW01" xfId="1572"/>
    <cellStyle name="_입찰표지 _2002TMP-POW1_원당TOTAL(R0)_2002TMP-POW1_2002TMP-POW1_2002TMP-POW1_2002TMP-POW1_2003TMP-POW01" xfId="1573"/>
    <cellStyle name="_입찰표지 _2002TMP-POW1_원당TOTAL(R0)_2002TMP-POW1_2002TMP-POW1_2003TMP-POW01" xfId="1574"/>
    <cellStyle name="_입찰표지 _2002TMP-POW1_원당TOTAL(R0)_2003TMP-POW01" xfId="1575"/>
    <cellStyle name="_입찰표지 _2002TMP-POW11" xfId="1576"/>
    <cellStyle name="_입찰표지 _2002TMP-POW11_2002TMP" xfId="1577"/>
    <cellStyle name="_입찰표지 _2002TMP-POW11_2002TMP_2002TMP-POW1" xfId="1578"/>
    <cellStyle name="_입찰표지 _2002TMP-POW11_2002TMP_2002TMP-POW1_2002TMP-POW1" xfId="1579"/>
    <cellStyle name="_입찰표지 _2002TMP-POW11_2002TMP_2002TMP-POW1_2002TMP-POW1_2002TMP-POW1" xfId="1580"/>
    <cellStyle name="_입찰표지 _2002TMP-POW11_2002TMP_2002TMP-POW1_2002TMP-POW1_2002TMP-POW1_2002TMP-POW1" xfId="1581"/>
    <cellStyle name="_입찰표지 _2002TMP-POW11_2002TMP_2002TMP-POW1_2002TMP-POW1_2002TMP-POW1_2002TMP-POW1_2002TMP-POW1" xfId="1582"/>
    <cellStyle name="_입찰표지 _2002TMP-POW11_2002TMP_2002TMP-POW1_2002TMP-POW1_2002TMP-POW1_2002TMP-POW1_2003TMP-POW01" xfId="1583"/>
    <cellStyle name="_입찰표지 _2002TMP-POW11_2002TMP_2002TMP-POW1_2002TMP-POW1_2003TMP-POW01" xfId="1584"/>
    <cellStyle name="_입찰표지 _2002TMP-POW11_2002TMP_2003TMP-POW01" xfId="1585"/>
    <cellStyle name="_입찰표지 _2002TMP-POW11_2002TMP-POW1" xfId="1586"/>
    <cellStyle name="_입찰표지 _2002TMP-POW11_2002TMP-POW1_2002TMP-POW1" xfId="1587"/>
    <cellStyle name="_입찰표지 _2002TMP-POW11_2002TMP-POW1_2002TMP-POW1_2002TMP-POW1" xfId="1588"/>
    <cellStyle name="_입찰표지 _2002TMP-POW11_2002TMP-POW1_2002TMP-POW1_2002TMP-POW1_2002TMP-POW1" xfId="1589"/>
    <cellStyle name="_입찰표지 _2002TMP-POW11_2002TMP-POW1_2002TMP-POW1_2002TMP-POW1_2002TMP-POW1_2002TMP-POW1" xfId="1590"/>
    <cellStyle name="_입찰표지 _2002TMP-POW11_2002TMP-POW1_2002TMP-POW1_2002TMP-POW1_2002TMP-POW1_2002TMP-POW1_2002TMP-POW1" xfId="1591"/>
    <cellStyle name="_입찰표지 _2002TMP-POW11_2002TMP-POW1_2002TMP-POW1_2002TMP-POW1_2002TMP-POW1_2002TMP-POW1_2002TMP-POW1_2002TMP-POW1" xfId="1592"/>
    <cellStyle name="_입찰표지 _2002TMP-POW11_2002TMP-POW1_2002TMP-POW1_2002TMP-POW1_2002TMP-POW1_2002TMP-POW1_2002TMP-POW1_2002TMP-POW1_2002TMP-POW1" xfId="1593"/>
    <cellStyle name="_입찰표지 _2002TMP-POW11_2002TMP-POW1_2002TMP-POW1_2002TMP-POW1_2002TMP-POW1_2002TMP-POW1_2002TMP-POW1_2002TMP-POW1_2003TMP-POW01" xfId="1594"/>
    <cellStyle name="_입찰표지 _2002TMP-POW11_2002TMP-POW1_2002TMP-POW1_2002TMP-POW1_2002TMP-POW1_2002TMP-POW1_2003TMP-POW01" xfId="1595"/>
    <cellStyle name="_입찰표지 _2002TMP-POW11_2002TMP-POW1_2002TMP-POW1_2002TMP-POW1_2003TMP-POW01" xfId="1596"/>
    <cellStyle name="_입찰표지 _2002TMP-POW11_2002TMP-POW1_2003TMP-POW01" xfId="1597"/>
    <cellStyle name="_입찰표지 _2002TMP-POW11_2002TMP-POW11" xfId="1598"/>
    <cellStyle name="_입찰표지 _2002TMP-POW11_2002TMP-POW11_2002TMP-POW1" xfId="1599"/>
    <cellStyle name="_입찰표지 _2002TMP-POW11_2002TMP-POW11_2002TMP-POW1_2002TMP-POW1" xfId="1600"/>
    <cellStyle name="_입찰표지 _2002TMP-POW11_2002TMP-POW11_2002TMP-POW1_2002TMP-POW1_2002TMP-POW1" xfId="1601"/>
    <cellStyle name="_입찰표지 _2002TMP-POW11_2002TMP-POW11_2002TMP-POW1_2002TMP-POW1_2002TMP-POW1_2002TMP-POW1" xfId="1602"/>
    <cellStyle name="_입찰표지 _2002TMP-POW11_2002TMP-POW11_2002TMP-POW1_2002TMP-POW1_2002TMP-POW1_2002TMP-POW1_2002TMP-POW1" xfId="1603"/>
    <cellStyle name="_입찰표지 _2002TMP-POW11_2002TMP-POW11_2002TMP-POW1_2002TMP-POW1_2002TMP-POW1_2002TMP-POW1_2003TMP-POW01" xfId="1604"/>
    <cellStyle name="_입찰표지 _2002TMP-POW11_2002TMP-POW11_2002TMP-POW1_2002TMP-POW1_2003TMP-POW01" xfId="1605"/>
    <cellStyle name="_입찰표지 _2002TMP-POW11_2002TMP-POW11_2003TMP-POW01" xfId="1606"/>
    <cellStyle name="_입찰표지 _2002TMP-POW11_원당TOTAL(R0)" xfId="1607"/>
    <cellStyle name="_입찰표지 _2002TMP-POW11_원당TOTAL(R0)_2002TMP-POW1" xfId="1608"/>
    <cellStyle name="_입찰표지 _2002TMP-POW11_원당TOTAL(R0)_2002TMP-POW1_2002TMP-POW1" xfId="1609"/>
    <cellStyle name="_입찰표지 _2002TMP-POW11_원당TOTAL(R0)_2002TMP-POW1_2002TMP-POW1_2002TMP-POW1" xfId="1610"/>
    <cellStyle name="_입찰표지 _2002TMP-POW11_원당TOTAL(R0)_2002TMP-POW1_2002TMP-POW1_2002TMP-POW1_2002TMP-POW1" xfId="1611"/>
    <cellStyle name="_입찰표지 _2002TMP-POW11_원당TOTAL(R0)_2002TMP-POW1_2002TMP-POW1_2002TMP-POW1_2002TMP-POW1_2002TMP-POW1" xfId="1612"/>
    <cellStyle name="_입찰표지 _2002TMP-POW11_원당TOTAL(R0)_2002TMP-POW1_2002TMP-POW1_2002TMP-POW1_2002TMP-POW1_2002TMP-POW1_2002TMP-POW1" xfId="1613"/>
    <cellStyle name="_입찰표지 _2002TMP-POW11_원당TOTAL(R0)_2002TMP-POW1_2002TMP-POW1_2002TMP-POW1_2002TMP-POW1_2002TMP-POW1_2002TMP-POW1_2002TMP-POW1" xfId="1614"/>
    <cellStyle name="_입찰표지 _2002TMP-POW11_원당TOTAL(R0)_2002TMP-POW1_2002TMP-POW1_2002TMP-POW1_2002TMP-POW1_2002TMP-POW1_2002TMP-POW1_2003TMP-POW01" xfId="1615"/>
    <cellStyle name="_입찰표지 _2002TMP-POW11_원당TOTAL(R0)_2002TMP-POW1_2002TMP-POW1_2002TMP-POW1_2002TMP-POW1_2003TMP-POW01" xfId="1616"/>
    <cellStyle name="_입찰표지 _2002TMP-POW11_원당TOTAL(R0)_2002TMP-POW1_2002TMP-POW1_2003TMP-POW01" xfId="1617"/>
    <cellStyle name="_입찰표지 _2002TMP-POW11_원당TOTAL(R0)_2003TMP-POW01" xfId="1618"/>
    <cellStyle name="_입찰표지 _2003TMP-POW0" xfId="1619"/>
    <cellStyle name="_입찰표지 _2003TMP-POW0_2003TMP-POW1" xfId="1620"/>
    <cellStyle name="_입찰표지 _2003TMP-POW0_2003TMP-POW1_2003TMP-POW1" xfId="1621"/>
    <cellStyle name="_입찰표지 _2003TMP-POW0_2003TMP-POW1_2003TMP-POW1_2003TMP-POW1" xfId="1622"/>
    <cellStyle name="_입찰표지 _2003TMP-POW0_2003TMP-POW1_2003TMP-POW1_2003TMP-POW1_2003TMP-POW1" xfId="1623"/>
    <cellStyle name="_입찰표지 _2003TMP-POW01" xfId="1624"/>
    <cellStyle name="_입찰표지 _2003TMP-POW1" xfId="1625"/>
    <cellStyle name="_입찰표지 _2003TMP-POW1_2003TMP-POW1" xfId="1626"/>
    <cellStyle name="_입찰표지 _2003TMP-POW1_2003TMP-POW1_2003TMP-POW1" xfId="1627"/>
    <cellStyle name="_입찰표지 _2003TMP-POW1_2003TMP-POW1_2003TMP-POW1_2003TMP-POW1" xfId="1628"/>
    <cellStyle name="_입찰표지 _2003TMP-POW1_2003TMP-POW1_2003TMP-POW1_2003TMP-POW1_2003TMP-POW1" xfId="1629"/>
    <cellStyle name="_입찰표지 _2003TMP-POW1-1" xfId="1630"/>
    <cellStyle name="_입찰표지 _2003TMP-POW1-1_2003TMP-POW1" xfId="1631"/>
    <cellStyle name="_입찰표지 _2003TMP-POW1-1_2003TMP-POW1_2003TMP-POW1" xfId="1632"/>
    <cellStyle name="_입찰표지 _2003TMP-POW1-1_2003TMP-POW1_2003TMP-POW1_2003TMP-POW1" xfId="1633"/>
    <cellStyle name="_입찰표지 _2003TMP-POW1-1_2003TMP-POW1_2003TMP-POW1_2003TMP-POW1_2003TMP-POW1" xfId="1634"/>
    <cellStyle name="_입찰표지 _2003TMP-POWER" xfId="1635"/>
    <cellStyle name="_입찰표지 _2003TMP-POWER_2003TMP-POW1" xfId="1636"/>
    <cellStyle name="_입찰표지 _2003TMP-POWER_2003TMP-POW1_2003TMP-POW1" xfId="1637"/>
    <cellStyle name="_입찰표지 _2003TMP-POWER_2003TMP-POW1_2003TMP-POW1_2003TMP-POW1" xfId="1638"/>
    <cellStyle name="_입찰표지 _2003TMP-POWER_2003TMP-POW1_2003TMP-POW1_2003TMP-POW1_2003TMP-POW1" xfId="1639"/>
    <cellStyle name="_입찰표지 _APT평당금액분석표-TOT" xfId="1640"/>
    <cellStyle name="_입찰표지 _APT평당금액분석표-TOT_APT평당금액분석표-TOT" xfId="1641"/>
    <cellStyle name="_입찰표지 _Book1" xfId="1642"/>
    <cellStyle name="_입찰표지 _Book1_2002TMP" xfId="1643"/>
    <cellStyle name="_입찰표지 _Book1_2002TMP_2002TMP-POW1" xfId="1644"/>
    <cellStyle name="_입찰표지 _Book1_2002TMP_2002TMP-POW1_2002TMP-POW1" xfId="1645"/>
    <cellStyle name="_입찰표지 _Book1_2002TMP_2002TMP-POW1_2002TMP-POW1_2002TMP-POW1" xfId="1646"/>
    <cellStyle name="_입찰표지 _Book1_2002TMP_2002TMP-POW1_2002TMP-POW1_2002TMP-POW1_2002TMP-POW1" xfId="1647"/>
    <cellStyle name="_입찰표지 _Book1_2002TMP_2002TMP-POW1_2002TMP-POW1_2002TMP-POW1_2002TMP-POW1_2002TMP-POW1" xfId="1648"/>
    <cellStyle name="_입찰표지 _Book1_2002TMP_2002TMP-POW1_2002TMP-POW1_2002TMP-POW1_2002TMP-POW1_2003TMP-POW01" xfId="1649"/>
    <cellStyle name="_입찰표지 _Book1_2002TMP_2002TMP-POW1_2002TMP-POW1_2003TMP-POW01" xfId="1650"/>
    <cellStyle name="_입찰표지 _Book1_2002TMP_2003TMP-POW01" xfId="1651"/>
    <cellStyle name="_입찰표지 _Book1_2002TMP-POW1" xfId="1652"/>
    <cellStyle name="_입찰표지 _Book1_2002TMP-POW1_2002TMP-POW1" xfId="1653"/>
    <cellStyle name="_입찰표지 _Book1_2002TMP-POW1_2002TMP-POW1_2002TMP" xfId="1654"/>
    <cellStyle name="_입찰표지 _Book1_2002TMP-POW1_2002TMP-POW1_2002TMP_2002TMP-POW1" xfId="1655"/>
    <cellStyle name="_입찰표지 _Book1_2002TMP-POW1_2002TMP-POW1_2002TMP_2002TMP-POW1_2002TMP-POW1" xfId="1656"/>
    <cellStyle name="_입찰표지 _Book1_2002TMP-POW1_2002TMP-POW1_2002TMP_2002TMP-POW1_2002TMP-POW1_2002TMP-POW1" xfId="1657"/>
    <cellStyle name="_입찰표지 _Book1_2002TMP-POW1_2002TMP-POW1_2002TMP_2002TMP-POW1_2002TMP-POW1_2002TMP-POW1_2002TMP-POW1" xfId="1658"/>
    <cellStyle name="_입찰표지 _Book1_2002TMP-POW1_2002TMP-POW1_2002TMP_2002TMP-POW1_2002TMP-POW1_2002TMP-POW1_2002TMP-POW1_2002TMP-POW1" xfId="1659"/>
    <cellStyle name="_입찰표지 _Book1_2002TMP-POW1_2002TMP-POW1_2002TMP_2002TMP-POW1_2002TMP-POW1_2002TMP-POW1_2002TMP-POW1_2003TMP-POW01" xfId="1660"/>
    <cellStyle name="_입찰표지 _Book1_2002TMP-POW1_2002TMP-POW1_2002TMP_2002TMP-POW1_2002TMP-POW1_2003TMP-POW01" xfId="1661"/>
    <cellStyle name="_입찰표지 _Book1_2002TMP-POW1_2002TMP-POW1_2002TMP_2003TMP-POW01" xfId="1662"/>
    <cellStyle name="_입찰표지 _Book1_2002TMP-POW1_2002TMP-POW1_2002TMP-POW1" xfId="1663"/>
    <cellStyle name="_입찰표지 _Book1_2002TMP-POW1_2002TMP-POW1_2002TMP-POW1_2002TMP-POW1" xfId="1664"/>
    <cellStyle name="_입찰표지 _Book1_2002TMP-POW1_2002TMP-POW1_2002TMP-POW1_2002TMP-POW1_2002TMP" xfId="1665"/>
    <cellStyle name="_입찰표지 _Book1_2002TMP-POW1_2002TMP-POW1_2002TMP-POW1_2002TMP-POW1_2002TMP_2002TMP-POW1" xfId="1666"/>
    <cellStyle name="_입찰표지 _Book1_2002TMP-POW1_2002TMP-POW1_2002TMP-POW1_2002TMP-POW1_2002TMP_2002TMP-POW1_2002TMP-POW1" xfId="1667"/>
    <cellStyle name="_입찰표지 _Book1_2002TMP-POW1_2002TMP-POW1_2002TMP-POW1_2002TMP-POW1_2002TMP_2002TMP-POW1_2002TMP-POW1_2002TMP-POW1" xfId="1668"/>
    <cellStyle name="_입찰표지 _Book1_2002TMP-POW1_2002TMP-POW1_2002TMP-POW1_2002TMP-POW1_2002TMP_2002TMP-POW1_2002TMP-POW1_2002TMP-POW1_2002TMP-POW1" xfId="1669"/>
    <cellStyle name="_입찰표지 _Book1_2002TMP-POW1_2002TMP-POW1_2002TMP-POW1_2002TMP-POW1_2002TMP_2002TMP-POW1_2002TMP-POW1_2002TMP-POW1_2002TMP-POW1_2002TMP-POW1" xfId="1670"/>
    <cellStyle name="_입찰표지 _Book1_2002TMP-POW1_2002TMP-POW1_2002TMP-POW1_2002TMP-POW1_2002TMP_2002TMP-POW1_2002TMP-POW1_2002TMP-POW1_2002TMP-POW1_2003TMP-POW01" xfId="1671"/>
    <cellStyle name="_입찰표지 _Book1_2002TMP-POW1_2002TMP-POW1_2002TMP-POW1_2002TMP-POW1_2002TMP_2002TMP-POW1_2002TMP-POW1_2003TMP-POW01" xfId="1672"/>
    <cellStyle name="_입찰표지 _Book1_2002TMP-POW1_2002TMP-POW1_2002TMP-POW1_2002TMP-POW1_2002TMP_2003TMP-POW01" xfId="1673"/>
    <cellStyle name="_입찰표지 _Book1_2002TMP-POW1_2002TMP-POW1_2002TMP-POW1_2002TMP-POW1_2002TMP-POW1" xfId="1674"/>
    <cellStyle name="_입찰표지 _Book1_2002TMP-POW1_2002TMP-POW1_2002TMP-POW1_2002TMP-POW1_2002TMP-POW1_2002TMP-POW1" xfId="1675"/>
    <cellStyle name="_입찰표지 _Book1_2002TMP-POW1_2002TMP-POW1_2002TMP-POW1_2002TMP-POW1_2002TMP-POW1_2002TMP-POW1_2002TMP-POW1" xfId="1676"/>
    <cellStyle name="_입찰표지 _Book1_2002TMP-POW1_2002TMP-POW1_2002TMP-POW1_2002TMP-POW1_2002TMP-POW1_2002TMP-POW1_2002TMP-POW1_2002TMP-POW1" xfId="1677"/>
    <cellStyle name="_입찰표지 _Book1_2002TMP-POW1_2002TMP-POW1_2002TMP-POW1_2002TMP-POW1_2002TMP-POW1_2002TMP-POW1_2002TMP-POW1_2002TMP-POW1_2002TMP-POW1" xfId="1678"/>
    <cellStyle name="_입찰표지 _Book1_2002TMP-POW1_2002TMP-POW1_2002TMP-POW1_2002TMP-POW1_2002TMP-POW1_2002TMP-POW1_2002TMP-POW1_2002TMP-POW1_2002TMP-POW1_2002TMP-POW1" xfId="1679"/>
    <cellStyle name="_입찰표지 _Book1_2002TMP-POW1_2002TMP-POW1_2002TMP-POW1_2002TMP-POW1_2002TMP-POW1_2002TMP-POW1_2002TMP-POW1_2002TMP-POW1_2002TMP-POW1_2002TMP-POW1_2002TMP-POW1" xfId="1680"/>
    <cellStyle name="_입찰표지 _Book1_2002TMP-POW1_2002TMP-POW1_2002TMP-POW1_2002TMP-POW1_2002TMP-POW1_2002TMP-POW1_2002TMP-POW1_2002TMP-POW1_2002TMP-POW1_2002TMP-POW1_2002TMP-POW1_2002TMP-POW1" xfId="1681"/>
    <cellStyle name="_입찰표지 _Book1_2002TMP-POW1_2002TMP-POW1_2002TMP-POW1_2002TMP-POW1_2002TMP-POW1_2002TMP-POW1_2002TMP-POW1_2002TMP-POW1_2002TMP-POW1_2002TMP-POW1_2002TMP-POW1_2003TMP-POW01" xfId="1682"/>
    <cellStyle name="_입찰표지 _Book1_2002TMP-POW1_2002TMP-POW1_2002TMP-POW1_2002TMP-POW1_2002TMP-POW1_2002TMP-POW1_2002TMP-POW1_2002TMP-POW1_2002TMP-POW1_2003TMP-POW01" xfId="1683"/>
    <cellStyle name="_입찰표지 _Book1_2002TMP-POW1_2002TMP-POW1_2002TMP-POW1_2002TMP-POW1_2002TMP-POW1_2002TMP-POW1_2002TMP-POW1_2003TMP-POW01" xfId="1684"/>
    <cellStyle name="_입찰표지 _Book1_2002TMP-POW1_2002TMP-POW1_2002TMP-POW1_2002TMP-POW1_2002TMP-POW1_2003TMP-POW01" xfId="1685"/>
    <cellStyle name="_입찰표지 _Book1_2002TMP-POW1_2002TMP-POW1_2002TMP-POW1_2003TMP-POW01" xfId="1686"/>
    <cellStyle name="_입찰표지 _Book1_2002TMP-POW1_2003TMP-POW01" xfId="1687"/>
    <cellStyle name="_입찰표지 _Book1_2002TMP-POW11" xfId="1688"/>
    <cellStyle name="_입찰표지 _Book1_2002TMP-POW11_2002TMP-POW1" xfId="1689"/>
    <cellStyle name="_입찰표지 _Book1_2002TMP-POW11_2002TMP-POW1_2002TMP-POW1" xfId="1690"/>
    <cellStyle name="_입찰표지 _Book1_2002TMP-POW11_2002TMP-POW1_2002TMP-POW1_2002TMP-POW1" xfId="1691"/>
    <cellStyle name="_입찰표지 _Book1_2002TMP-POW11_2002TMP-POW1_2002TMP-POW1_2002TMP-POW1_2002TMP-POW1" xfId="1692"/>
    <cellStyle name="_입찰표지 _Book1_2002TMP-POW11_2002TMP-POW1_2002TMP-POW1_2002TMP-POW1_2002TMP-POW1_2002TMP-POW1" xfId="1693"/>
    <cellStyle name="_입찰표지 _Book1_2002TMP-POW11_2002TMP-POW1_2002TMP-POW1_2002TMP-POW1_2002TMP-POW1_2003TMP-POW01" xfId="1694"/>
    <cellStyle name="_입찰표지 _Book1_2002TMP-POW11_2002TMP-POW1_2002TMP-POW1_2003TMP-POW01" xfId="1695"/>
    <cellStyle name="_입찰표지 _Book1_2002TMP-POW11_2003TMP-POW01" xfId="1696"/>
    <cellStyle name="_입찰표지 _Book1_원당TOTAL(R0)" xfId="1697"/>
    <cellStyle name="_입찰표지 _Book1_원당TOTAL(R0)_2002TMP-POW1" xfId="1698"/>
    <cellStyle name="_입찰표지 _Book1_원당TOTAL(R0)_2002TMP-POW1_2002TMP-POW1" xfId="1699"/>
    <cellStyle name="_입찰표지 _Book1_원당TOTAL(R0)_2002TMP-POW1_2002TMP-POW1_2002TMP-POW1" xfId="1700"/>
    <cellStyle name="_입찰표지 _Book1_원당TOTAL(R0)_2002TMP-POW1_2002TMP-POW1_2002TMP-POW1_2002TMP-POW1" xfId="1701"/>
    <cellStyle name="_입찰표지 _Book1_원당TOTAL(R0)_2002TMP-POW1_2002TMP-POW1_2002TMP-POW1_2002TMP-POW1_2002TMP-POW1" xfId="1702"/>
    <cellStyle name="_입찰표지 _Book1_원당TOTAL(R0)_2002TMP-POW1_2002TMP-POW1_2002TMP-POW1_2002TMP-POW1_2002TMP-POW1_2002TMP-POW1" xfId="1703"/>
    <cellStyle name="_입찰표지 _Book1_원당TOTAL(R0)_2002TMP-POW1_2002TMP-POW1_2002TMP-POW1_2002TMP-POW1_2002TMP-POW1_2002TMP-POW1_2002TMP-POW1" xfId="1704"/>
    <cellStyle name="_입찰표지 _Book1_원당TOTAL(R0)_2002TMP-POW1_2002TMP-POW1_2002TMP-POW1_2002TMP-POW1_2002TMP-POW1_2002TMP-POW1_2003TMP-POW01" xfId="1705"/>
    <cellStyle name="_입찰표지 _Book1_원당TOTAL(R0)_2002TMP-POW1_2002TMP-POW1_2002TMP-POW1_2002TMP-POW1_2003TMP-POW01" xfId="1706"/>
    <cellStyle name="_입찰표지 _Book1_원당TOTAL(R0)_2002TMP-POW1_2002TMP-POW1_2003TMP-POW01" xfId="1707"/>
    <cellStyle name="_입찰표지 _Book1_원당TOTAL(R0)_2003TMP-POW01" xfId="1708"/>
    <cellStyle name="_입찰표지 _IMSI-POW1" xfId="1709"/>
    <cellStyle name="_입찰표지 _IMSI-POW1_2002TMP-POW1" xfId="1710"/>
    <cellStyle name="_입찰표지 _IMSI-POW1_2002TMP-POW1_2002TMP-POW1" xfId="1711"/>
    <cellStyle name="_입찰표지 _IMSI-POW1_2002TMP-POW1_2002TMP-POW1_2002TMP-POW1" xfId="1712"/>
    <cellStyle name="_입찰표지 _IMSI-POW1_2002TMP-POW1_2002TMP-POW1_2002TMP-POW1_2002TMP-POW1" xfId="1713"/>
    <cellStyle name="_입찰표지 _IMSI-POW1_2002TMP-POW1_2002TMP-POW1_2002TMP-POW1_2002TMP-POW1_2002TMP-POW1" xfId="1714"/>
    <cellStyle name="_입찰표지 _IMSI-POW1_2002TMP-POW1_2002TMP-POW1_2002TMP-POW1_2002TMP-POW1_2002TMP-POW1_2002TMP-POW1" xfId="1715"/>
    <cellStyle name="_입찰표지 _IMSI-POW1_2002TMP-POW1_2002TMP-POW1_2002TMP-POW1_2002TMP-POW1_2002TMP-POW1_2002TMP-POW1_2002TMP-POW1" xfId="1716"/>
    <cellStyle name="_입찰표지 _IMSI-POW1_2002TMP-POW1_2002TMP-POW1_2002TMP-POW1_2002TMP-POW1_2002TMP-POW1_2002TMP-POW1_2003TMP-POW01" xfId="1717"/>
    <cellStyle name="_입찰표지 _IMSI-POW1_2002TMP-POW1_2002TMP-POW1_2002TMP-POW1_2002TMP-POW1_2003TMP-POW01" xfId="1718"/>
    <cellStyle name="_입찰표지 _IMSI-POW1_2002TMP-POW1_2002TMP-POW1_2003TMP-POW01" xfId="1719"/>
    <cellStyle name="_입찰표지 _IMSI-POW1_2003TMP-POW01" xfId="1720"/>
    <cellStyle name="_입찰표지 _IMSI-POW1_APT평당금액분석표-TOT" xfId="1721"/>
    <cellStyle name="_입찰표지 _IMSI-POW1_APT평당금액분석표-TOT_APT평당금액분석표-TOT" xfId="1722"/>
    <cellStyle name="_입찰표지 _IMSI-POW1_검암2차장비" xfId="1723"/>
    <cellStyle name="_입찰표지 _IMSI-POW1_검암2차장비_아이원플러스내역" xfId="1724"/>
    <cellStyle name="_입찰표지 _IMSI-POW1_검암2차집행분석용" xfId="1725"/>
    <cellStyle name="_입찰표지 _IMSI-POW1_서계동오피스텔" xfId="1726"/>
    <cellStyle name="_입찰표지 _IMSI-POW1_서초동가집행" xfId="1727"/>
    <cellStyle name="_입찰표지 _IMSI-POW1_서초장비대비" xfId="1728"/>
    <cellStyle name="_입찰표지 _IMSI-POW1_서초장비대비_아이원플러스내역" xfId="1729"/>
    <cellStyle name="_입찰표지 _IMSI-POW1_서초풍림아이원플러스(0723)(2)" xfId="1730"/>
    <cellStyle name="_입찰표지 _IMSI-POW1_서초풍림아이원플러스(0723)(2)_서계동오피스텔" xfId="1731"/>
    <cellStyle name="_입찰표지 _IMSI-POW1_서초풍림아이원플러스(0723)(2)_서초동가집행" xfId="1732"/>
    <cellStyle name="_입찰표지 _IMSI-POW1_서초풍림아이원플러스(0723)(2)_서초동오피스텔(구)" xfId="1733"/>
    <cellStyle name="_입찰표지 _IMSI-POW1_서초풍림아이원플러스(0723)(2)_서초동오피스텔(구)_아이원플러스내역" xfId="1734"/>
    <cellStyle name="_입찰표지 _IMSI-POW1_서초풍림아이원플러스(0723)(2)_아이원플러스내역" xfId="1735"/>
    <cellStyle name="_입찰표지 _IMSI-POW1_서초풍림아이원플러스(0723)(2)_아이원플러스내역_아이원플러스내역" xfId="1736"/>
    <cellStyle name="_입찰표지 _IMSI-POW1_아이원플러스내역" xfId="1737"/>
    <cellStyle name="_입찰표지 _IMSI-POW1_용인동백C5-1BL공동주택건설공사(공사용1104)" xfId="1738"/>
    <cellStyle name="_입찰표지 _IMSI-POW1_인천검암2차" xfId="1739"/>
    <cellStyle name="_입찰표지 _IMSI-POW1_인천검암2차_아이원플러스내역" xfId="1740"/>
    <cellStyle name="_입찰표지 _TMP-POW1" xfId="1741"/>
    <cellStyle name="_입찰표지 _TMP-POW1_2002TMP-POW1" xfId="1742"/>
    <cellStyle name="_입찰표지 _TMP-POW1_2002TMP-POW1_2002TMP-POW1" xfId="1743"/>
    <cellStyle name="_입찰표지 _TMP-POW1_2002TMP-POW1_2002TMP-POW1_2002TMP-POW1" xfId="1744"/>
    <cellStyle name="_입찰표지 _TMP-POW1_2002TMP-POW1_2002TMP-POW1_2002TMP-POW1_2002TMP-POW1" xfId="1745"/>
    <cellStyle name="_입찰표지 _TMP-POW1_2002TMP-POW1_2002TMP-POW1_2002TMP-POW1_2002TMP-POW1_2002TMP-POW1" xfId="1746"/>
    <cellStyle name="_입찰표지 _TMP-POW1_2002TMP-POW1_2002TMP-POW1_2002TMP-POW1_2002TMP-POW1_2002TMP-POW1_2002TMP-POW1" xfId="1747"/>
    <cellStyle name="_입찰표지 _TMP-POW1_2002TMP-POW1_2002TMP-POW1_2002TMP-POW1_2002TMP-POW1_2002TMP-POW1_2002TMP-POW1_2002TMP-POW1" xfId="1748"/>
    <cellStyle name="_입찰표지 _TMP-POW1_2002TMP-POW1_2002TMP-POW1_2002TMP-POW1_2002TMP-POW1_2002TMP-POW1_2002TMP-POW1_2003TMP-POW01" xfId="1749"/>
    <cellStyle name="_입찰표지 _TMP-POW1_2002TMP-POW1_2002TMP-POW1_2002TMP-POW1_2002TMP-POW1_2003TMP-POW01" xfId="1750"/>
    <cellStyle name="_입찰표지 _TMP-POW1_2002TMP-POW1_2002TMP-POW1_2003TMP-POW01" xfId="1751"/>
    <cellStyle name="_입찰표지 _TMP-POW1_2003TMP-POW01" xfId="1752"/>
    <cellStyle name="_입찰표지 _TMP-POW1_APT평당금액분석표-TOT" xfId="1753"/>
    <cellStyle name="_입찰표지 _TMP-POW1_APT평당금액분석표-TOT_APT평당금액분석표-TOT" xfId="1754"/>
    <cellStyle name="_입찰표지 _TMP-POW1_검암2차장비" xfId="1755"/>
    <cellStyle name="_입찰표지 _TMP-POW1_검암2차장비_아이원플러스내역" xfId="1756"/>
    <cellStyle name="_입찰표지 _TMP-POW1_검암2차집행분석용" xfId="1757"/>
    <cellStyle name="_입찰표지 _TMP-POW1_서계동오피스텔" xfId="1758"/>
    <cellStyle name="_입찰표지 _TMP-POW1_서초동가집행" xfId="1759"/>
    <cellStyle name="_입찰표지 _TMP-POW1_서초장비대비" xfId="1760"/>
    <cellStyle name="_입찰표지 _TMP-POW1_서초장비대비_아이원플러스내역" xfId="1761"/>
    <cellStyle name="_입찰표지 _TMP-POW1_서초풍림아이원플러스(0723)(2)" xfId="1762"/>
    <cellStyle name="_입찰표지 _TMP-POW1_서초풍림아이원플러스(0723)(2)_서계동오피스텔" xfId="1763"/>
    <cellStyle name="_입찰표지 _TMP-POW1_서초풍림아이원플러스(0723)(2)_서초동가집행" xfId="1764"/>
    <cellStyle name="_입찰표지 _TMP-POW1_서초풍림아이원플러스(0723)(2)_서초동오피스텔(구)" xfId="1765"/>
    <cellStyle name="_입찰표지 _TMP-POW1_서초풍림아이원플러스(0723)(2)_서초동오피스텔(구)_아이원플러스내역" xfId="1766"/>
    <cellStyle name="_입찰표지 _TMP-POW1_서초풍림아이원플러스(0723)(2)_아이원플러스내역" xfId="1767"/>
    <cellStyle name="_입찰표지 _TMP-POW1_서초풍림아이원플러스(0723)(2)_아이원플러스내역_아이원플러스내역" xfId="1768"/>
    <cellStyle name="_입찰표지 _TMP-POW1_아이원플러스내역" xfId="1769"/>
    <cellStyle name="_입찰표지 _TMP-POW1_용인동백C5-1BL공동주택건설공사(공사용1104)" xfId="1770"/>
    <cellStyle name="_입찰표지 _TMP-POW1_인천검암2차" xfId="1771"/>
    <cellStyle name="_입찰표지 _TMP-POW1_인천검암2차_아이원플러스내역" xfId="1772"/>
    <cellStyle name="_입찰표지 _TMP-POW2" xfId="1773"/>
    <cellStyle name="_입찰표지 _TMP-POW2_2002TMP-POW1" xfId="1774"/>
    <cellStyle name="_입찰표지 _TMP-POW2_2002TMP-POW1_2002TMP-POW1" xfId="1775"/>
    <cellStyle name="_입찰표지 _TMP-POW2_2002TMP-POW1_2002TMP-POW1_2002TMP-POW1" xfId="1776"/>
    <cellStyle name="_입찰표지 _TMP-POW2_2002TMP-POW1_2002TMP-POW1_2002TMP-POW1_2002TMP-POW1" xfId="1777"/>
    <cellStyle name="_입찰표지 _TMP-POW2_2002TMP-POW1_2002TMP-POW1_2002TMP-POW1_2002TMP-POW1_2002TMP-POW1" xfId="1778"/>
    <cellStyle name="_입찰표지 _TMP-POW2_2002TMP-POW1_2002TMP-POW1_2002TMP-POW1_2002TMP-POW1_2002TMP-POW1_2002TMP-POW1" xfId="1779"/>
    <cellStyle name="_입찰표지 _TMP-POW2_2002TMP-POW1_2002TMP-POW1_2002TMP-POW1_2002TMP-POW1_2002TMP-POW1_2002TMP-POW1_2002TMP-POW1" xfId="1780"/>
    <cellStyle name="_입찰표지 _TMP-POW2_2002TMP-POW1_2002TMP-POW1_2002TMP-POW1_2002TMP-POW1_2002TMP-POW1_2002TMP-POW1_2003TMP-POW01" xfId="1781"/>
    <cellStyle name="_입찰표지 _TMP-POW2_2002TMP-POW1_2002TMP-POW1_2002TMP-POW1_2002TMP-POW1_2003TMP-POW01" xfId="1782"/>
    <cellStyle name="_입찰표지 _TMP-POW2_2002TMP-POW1_2002TMP-POW1_2003TMP-POW01" xfId="1783"/>
    <cellStyle name="_입찰표지 _TMP-POW2_2003TMP-POW01" xfId="1784"/>
    <cellStyle name="_입찰표지 _TMP-POW2_APT평당금액분석표-TOT" xfId="1785"/>
    <cellStyle name="_입찰표지 _TMP-POW2_APT평당금액분석표-TOT_APT평당금액분석표-TOT" xfId="1786"/>
    <cellStyle name="_입찰표지 _TMP-POW2_검암2차장비" xfId="1787"/>
    <cellStyle name="_입찰표지 _TMP-POW2_검암2차장비_아이원플러스내역" xfId="1788"/>
    <cellStyle name="_입찰표지 _TMP-POW2_검암2차집행분석용" xfId="1789"/>
    <cellStyle name="_입찰표지 _TMP-POW2_서계동오피스텔" xfId="1790"/>
    <cellStyle name="_입찰표지 _TMP-POW2_서초동가집행" xfId="1791"/>
    <cellStyle name="_입찰표지 _TMP-POW2_서초장비대비" xfId="1792"/>
    <cellStyle name="_입찰표지 _TMP-POW2_서초장비대비_아이원플러스내역" xfId="1793"/>
    <cellStyle name="_입찰표지 _TMP-POW2_서초풍림아이원플러스(0723)(2)" xfId="1794"/>
    <cellStyle name="_입찰표지 _TMP-POW2_서초풍림아이원플러스(0723)(2)_서계동오피스텔" xfId="1795"/>
    <cellStyle name="_입찰표지 _TMP-POW2_서초풍림아이원플러스(0723)(2)_서초동가집행" xfId="1796"/>
    <cellStyle name="_입찰표지 _TMP-POW2_서초풍림아이원플러스(0723)(2)_서초동오피스텔(구)" xfId="1797"/>
    <cellStyle name="_입찰표지 _TMP-POW2_서초풍림아이원플러스(0723)(2)_서초동오피스텔(구)_아이원플러스내역" xfId="1798"/>
    <cellStyle name="_입찰표지 _TMP-POW2_서초풍림아이원플러스(0723)(2)_아이원플러스내역" xfId="1799"/>
    <cellStyle name="_입찰표지 _TMP-POW2_서초풍림아이원플러스(0723)(2)_아이원플러스내역_아이원플러스내역" xfId="1800"/>
    <cellStyle name="_입찰표지 _TMP-POW2_아이원플러스내역" xfId="1801"/>
    <cellStyle name="_입찰표지 _TMP-POW2_용인동백C5-1BL공동주택건설공사(공사용1104)" xfId="1802"/>
    <cellStyle name="_입찰표지 _TMP-POW2_인천검암2차" xfId="1803"/>
    <cellStyle name="_입찰표지 _TMP-POW2_인천검암2차_아이원플러스내역" xfId="1804"/>
    <cellStyle name="_입찰표지 _가시설" xfId="1805"/>
    <cellStyle name="_입찰표지 _가시설표준단가(2003.8)" xfId="1806"/>
    <cellStyle name="_입찰표지 _개산견적 견적조건 통일양식(설비)" xfId="1807"/>
    <cellStyle name="_입찰표지 _개산견적 견적조건 통일양식(설비)_수원시 구운동아파트-R1" xfId="1808"/>
    <cellStyle name="_입찰표지 _개산견적 견적조건 통일양식(설비)_수원시 구운동아파트-R2" xfId="1809"/>
    <cellStyle name="_입찰표지 _개산견적 견적조건 통일양식(설비)_위생(전주효자동)" xfId="1810"/>
    <cellStyle name="_입찰표지 _개산견적 견적조건 통일양식(설비)_위생(전주효자동)_수원시 구운동아파트-R1" xfId="1811"/>
    <cellStyle name="_입찰표지 _개산견적 견적조건 통일양식(설비)_위생(전주효자동)_수원시 구운동아파트-R2" xfId="1812"/>
    <cellStyle name="_입찰표지 _검암2차사전공사(본사검토) " xfId="1813"/>
    <cellStyle name="_입찰표지 _검암2차사전공사(본사검토) _가시설" xfId="1814"/>
    <cellStyle name="_입찰표지 _검암2차사전공사(본사검토) _내역서" xfId="1815"/>
    <cellStyle name="_입찰표지 _검암2차사전공사(본사검토) _동백아파트(사전공사 대비)" xfId="1816"/>
    <cellStyle name="_입찰표지 _검암2차사전공사(본사검토) _동백아파트(설변내역)" xfId="1817"/>
    <cellStyle name="_입찰표지 _검암2차사전공사(본사검토) _수원시 구운동아파트-R1" xfId="1818"/>
    <cellStyle name="_입찰표지 _검암2차사전공사(본사검토) _수원시 구운동아파트-R2" xfId="1819"/>
    <cellStyle name="_입찰표지 _검암2차사전공사(본사검토) _위생(전주효자동)" xfId="1820"/>
    <cellStyle name="_입찰표지 _검암2차사전공사(본사검토) _위생(전주효자동)_수원시 구운동아파트-R1" xfId="1821"/>
    <cellStyle name="_입찰표지 _검암2차사전공사(본사검토) _위생(전주효자동)_수원시 구운동아파트-R2" xfId="1822"/>
    <cellStyle name="_입찰표지 _검암2차사전공사(본사검토) _파일사전공사본사최종" xfId="1823"/>
    <cellStyle name="_입찰표지 _검암2차사전공사(본사검토) _파일사전공사본사최종_가시설" xfId="1824"/>
    <cellStyle name="_입찰표지 _검암2차사전공사(본사검토) _파일사전공사본사최종_내역서" xfId="1825"/>
    <cellStyle name="_입찰표지 _검암2차사전공사(본사검토) _파일사전공사본사최종_동백아파트(사전공사 대비)" xfId="1826"/>
    <cellStyle name="_입찰표지 _검암2차사전공사(본사검토) _파일사전공사본사최종_동백아파트(설변내역)" xfId="1827"/>
    <cellStyle name="_입찰표지 _검암2차장비" xfId="1828"/>
    <cellStyle name="_입찰표지 _검암2차장비_아이원플러스내역" xfId="1829"/>
    <cellStyle name="_입찰표지 _검암2차집행분석용" xfId="1830"/>
    <cellStyle name="_입찰표지 _공사개요" xfId="1831"/>
    <cellStyle name="_입찰표지 _내역서" xfId="1832"/>
    <cellStyle name="_입찰표지 _동백아파트(사전공사 대비)" xfId="1833"/>
    <cellStyle name="_입찰표지 _동백아파트(설변내역)" xfId="1834"/>
    <cellStyle name="_입찰표지 _부대토목(배수공)" xfId="1835"/>
    <cellStyle name="_입찰표지 _사전공사(토목본사검토) " xfId="1836"/>
    <cellStyle name="_입찰표지 _사전공사(토목본사검토) _가시설" xfId="1837"/>
    <cellStyle name="_입찰표지 _사전공사(토목본사검토) _내역서" xfId="1838"/>
    <cellStyle name="_입찰표지 _사전공사(토목본사검토) _동백아파트(사전공사 대비)" xfId="1839"/>
    <cellStyle name="_입찰표지 _사전공사(토목본사검토) _동백아파트(설변내역)" xfId="1840"/>
    <cellStyle name="_입찰표지 _사전공사(토목본사검토) _송도파일" xfId="1841"/>
    <cellStyle name="_입찰표지 _사전공사(토목본사검토) _송도파일_가시설" xfId="1842"/>
    <cellStyle name="_입찰표지 _사전공사(토목본사검토) _송도파일_내역서" xfId="1843"/>
    <cellStyle name="_입찰표지 _사전공사(토목본사검토) _송도파일_동백아파트(사전공사 대비)" xfId="1844"/>
    <cellStyle name="_입찰표지 _사전공사(토목본사검토) _송도파일_동백아파트(설변내역)" xfId="1845"/>
    <cellStyle name="_입찰표지 _사전공사(토목본사검토) _수원시 구운동아파트-R1" xfId="1846"/>
    <cellStyle name="_입찰표지 _사전공사(토목본사검토) _수원시 구운동아파트-R2" xfId="1847"/>
    <cellStyle name="_입찰표지 _사전공사(토목본사검토) _위생(전주효자동)" xfId="1848"/>
    <cellStyle name="_입찰표지 _사전공사(토목본사검토) _위생(전주효자동)_수원시 구운동아파트-R1" xfId="1849"/>
    <cellStyle name="_입찰표지 _사전공사(토목본사검토) _위생(전주효자동)_수원시 구운동아파트-R2" xfId="1850"/>
    <cellStyle name="_입찰표지 _사전공사(토목본사검토) _일주파일" xfId="1851"/>
    <cellStyle name="_입찰표지 _사전공사(토목본사검토) _일주파일_가시설" xfId="1852"/>
    <cellStyle name="_입찰표지 _사전공사(토목본사검토) _일주파일_내역서" xfId="1853"/>
    <cellStyle name="_입찰표지 _사전공사(토목본사검토) _일주파일_동백아파트(사전공사 대비)" xfId="1854"/>
    <cellStyle name="_입찰표지 _사전공사(토목본사검토) _일주파일_동백아파트(설변내역)" xfId="1855"/>
    <cellStyle name="_입찰표지 _사전공사(토목본사검토) _파일공사" xfId="1856"/>
    <cellStyle name="_입찰표지 _사전공사(토목본사검토) _파일공사(30M)" xfId="1857"/>
    <cellStyle name="_입찰표지 _사전공사(토목본사검토) _파일공사(30M)_가시설" xfId="1858"/>
    <cellStyle name="_입찰표지 _사전공사(토목본사검토) _파일공사(30M)_내역서" xfId="1859"/>
    <cellStyle name="_입찰표지 _사전공사(토목본사검토) _파일공사(30M)_동백아파트(사전공사 대비)" xfId="1860"/>
    <cellStyle name="_입찰표지 _사전공사(토목본사검토) _파일공사(30M)_동백아파트(설변내역)" xfId="1861"/>
    <cellStyle name="_입찰표지 _사전공사(토목본사검토) _파일공사_가시설" xfId="1862"/>
    <cellStyle name="_입찰표지 _사전공사(토목본사검토) _파일공사_내역서" xfId="1863"/>
    <cellStyle name="_입찰표지 _사전공사(토목본사검토) _파일공사_동백아파트(사전공사 대비)" xfId="1864"/>
    <cellStyle name="_입찰표지 _사전공사(토목본사검토) _파일공사_동백아파트(설변내역)" xfId="1865"/>
    <cellStyle name="_입찰표지 _사전공사(토목본사검토) _파일사전공사본사최종" xfId="1866"/>
    <cellStyle name="_입찰표지 _사전공사(토목본사검토) _파일사전공사본사최종_가시설" xfId="1867"/>
    <cellStyle name="_입찰표지 _사전공사(토목본사검토) _파일사전공사본사최종_내역서" xfId="1868"/>
    <cellStyle name="_입찰표지 _사전공사(토목본사검토) _파일사전공사본사최종_동백아파트(사전공사 대비)" xfId="1869"/>
    <cellStyle name="_입찰표지 _사전공사(토목본사검토) _파일사전공사본사최종_동백아파트(설변내역)" xfId="1870"/>
    <cellStyle name="_입찰표지 _서계동오피스텔" xfId="1871"/>
    <cellStyle name="_입찰표지 _서초동가집행" xfId="1872"/>
    <cellStyle name="_입찰표지 _서초장비대비" xfId="1873"/>
    <cellStyle name="_입찰표지 _서초장비대비_아이원플러스내역" xfId="1874"/>
    <cellStyle name="_입찰표지 _서초풍림아이원플러스(0723)(2)" xfId="1875"/>
    <cellStyle name="_입찰표지 _서초풍림아이원플러스(0723)(2)_서계동오피스텔" xfId="1876"/>
    <cellStyle name="_입찰표지 _서초풍림아이원플러스(0723)(2)_서초동가집행" xfId="1877"/>
    <cellStyle name="_입찰표지 _서초풍림아이원플러스(0723)(2)_서초동오피스텔(구)" xfId="1878"/>
    <cellStyle name="_입찰표지 _서초풍림아이원플러스(0723)(2)_서초동오피스텔(구)_아이원플러스내역" xfId="1879"/>
    <cellStyle name="_입찰표지 _서초풍림아이원플러스(0723)(2)_아이원플러스내역" xfId="1880"/>
    <cellStyle name="_입찰표지 _서초풍림아이원플러스(0723)(2)_아이원플러스내역_아이원플러스내역" xfId="1881"/>
    <cellStyle name="_입찰표지 _송도파일" xfId="1882"/>
    <cellStyle name="_입찰표지 _송도파일_가시설" xfId="1883"/>
    <cellStyle name="_입찰표지 _송도파일_내역서" xfId="1884"/>
    <cellStyle name="_입찰표지 _송도파일_동백아파트(사전공사 대비)" xfId="1885"/>
    <cellStyle name="_입찰표지 _송도파일_동백아파트(설변내역)" xfId="1886"/>
    <cellStyle name="_입찰표지 _수원시 구운동아파트-R1" xfId="1887"/>
    <cellStyle name="_입찰표지 _수원시 구운동아파트-R2" xfId="1888"/>
    <cellStyle name="_입찰표지 _아이원플러스내역" xfId="1889"/>
    <cellStyle name="_입찰표지 _용인동백C5-1BL공동주택건설공사(공사용1104)" xfId="1890"/>
    <cellStyle name="_입찰표지 _월계동(개산)R0" xfId="1891"/>
    <cellStyle name="_입찰표지 _위생(전주효자동)" xfId="1892"/>
    <cellStyle name="_입찰표지 _위생(전주효자동)_수원시 구운동아파트-R1" xfId="1893"/>
    <cellStyle name="_입찰표지 _위생(전주효자동)_수원시 구운동아파트-R2" xfId="1894"/>
    <cellStyle name="_입찰표지 _의정부금오집행(R1)" xfId="1895"/>
    <cellStyle name="_입찰표지 _인천검암2차" xfId="1896"/>
    <cellStyle name="_입찰표지 _인천검암2차_아이원플러스내역" xfId="1897"/>
    <cellStyle name="_입찰표지 _일주파일" xfId="1898"/>
    <cellStyle name="_입찰표지 _일주파일_가시설" xfId="1899"/>
    <cellStyle name="_입찰표지 _일주파일_내역서" xfId="1900"/>
    <cellStyle name="_입찰표지 _일주파일_동백아파트(사전공사 대비)" xfId="1901"/>
    <cellStyle name="_입찰표지 _일주파일_동백아파트(설변내역)" xfId="1902"/>
    <cellStyle name="_입찰표지 _주안아파트집행(R0)" xfId="1903"/>
    <cellStyle name="_입찰표지 _주안아파트집행(R0)_2002TMP" xfId="1904"/>
    <cellStyle name="_입찰표지 _주안아파트집행(R0)_2002TMP_2002TMP-POW1" xfId="1905"/>
    <cellStyle name="_입찰표지 _주안아파트집행(R0)_2002TMP_2002TMP-POW1_2002TMP-POW1" xfId="1906"/>
    <cellStyle name="_입찰표지 _주안아파트집행(R0)_2002TMP_2002TMP-POW1_2002TMP-POW1_2002TMP-POW1" xfId="1907"/>
    <cellStyle name="_입찰표지 _주안아파트집행(R0)_2002TMP_2002TMP-POW1_2002TMP-POW1_2002TMP-POW1_2002TMP-POW1" xfId="1908"/>
    <cellStyle name="_입찰표지 _주안아파트집행(R0)_2002TMP_2002TMP-POW1_2002TMP-POW1_2002TMP-POW1_2002TMP-POW1_2002TMP-POW1" xfId="1909"/>
    <cellStyle name="_입찰표지 _주안아파트집행(R0)_2002TMP_2002TMP-POW1_2002TMP-POW1_2002TMP-POW1_2002TMP-POW1_2003TMP-POW01" xfId="1910"/>
    <cellStyle name="_입찰표지 _주안아파트집행(R0)_2002TMP_2002TMP-POW1_2002TMP-POW1_2003TMP-POW01" xfId="1911"/>
    <cellStyle name="_입찰표지 _주안아파트집행(R0)_2002TMP_2003TMP-POW01" xfId="1912"/>
    <cellStyle name="_입찰표지 _주안아파트집행(R0)_2002TMP-POW1" xfId="1913"/>
    <cellStyle name="_입찰표지 _주안아파트집행(R0)_2002TMP-POW1_2002TMP-POW1" xfId="1914"/>
    <cellStyle name="_입찰표지 _주안아파트집행(R0)_2002TMP-POW1_2002TMP-POW1_2002TMP" xfId="1915"/>
    <cellStyle name="_입찰표지 _주안아파트집행(R0)_2002TMP-POW1_2002TMP-POW1_2002TMP_2002TMP-POW1" xfId="1916"/>
    <cellStyle name="_입찰표지 _주안아파트집행(R0)_2002TMP-POW1_2002TMP-POW1_2002TMP_2002TMP-POW1_2002TMP-POW1" xfId="1917"/>
    <cellStyle name="_입찰표지 _주안아파트집행(R0)_2002TMP-POW1_2002TMP-POW1_2002TMP_2002TMP-POW1_2002TMP-POW1_2002TMP-POW1" xfId="1918"/>
    <cellStyle name="_입찰표지 _주안아파트집행(R0)_2002TMP-POW1_2002TMP-POW1_2002TMP_2002TMP-POW1_2002TMP-POW1_2002TMP-POW1_2002TMP-POW1" xfId="1919"/>
    <cellStyle name="_입찰표지 _주안아파트집행(R0)_2002TMP-POW1_2002TMP-POW1_2002TMP_2002TMP-POW1_2002TMP-POW1_2002TMP-POW1_2002TMP-POW1_2002TMP-POW1" xfId="1920"/>
    <cellStyle name="_입찰표지 _주안아파트집행(R0)_2002TMP-POW1_2002TMP-POW1_2002TMP_2002TMP-POW1_2002TMP-POW1_2002TMP-POW1_2002TMP-POW1_2003TMP-POW01" xfId="1921"/>
    <cellStyle name="_입찰표지 _주안아파트집행(R0)_2002TMP-POW1_2002TMP-POW1_2002TMP_2002TMP-POW1_2002TMP-POW1_2003TMP-POW01" xfId="1922"/>
    <cellStyle name="_입찰표지 _주안아파트집행(R0)_2002TMP-POW1_2002TMP-POW1_2002TMP_2003TMP-POW01" xfId="1923"/>
    <cellStyle name="_입찰표지 _주안아파트집행(R0)_2002TMP-POW1_2002TMP-POW1_2002TMP-POW1" xfId="1924"/>
    <cellStyle name="_입찰표지 _주안아파트집행(R0)_2002TMP-POW1_2002TMP-POW1_2002TMP-POW1_2002TMP-POW1" xfId="1925"/>
    <cellStyle name="_입찰표지 _주안아파트집행(R0)_2002TMP-POW1_2002TMP-POW1_2002TMP-POW1_2002TMP-POW1_2002TMP" xfId="1926"/>
    <cellStyle name="_입찰표지 _주안아파트집행(R0)_2002TMP-POW1_2002TMP-POW1_2002TMP-POW1_2002TMP-POW1_2002TMP_2002TMP-POW1" xfId="1927"/>
    <cellStyle name="_입찰표지 _주안아파트집행(R0)_2002TMP-POW1_2002TMP-POW1_2002TMP-POW1_2002TMP-POW1_2002TMP_2002TMP-POW1_2002TMP-POW1" xfId="1928"/>
    <cellStyle name="_입찰표지 _주안아파트집행(R0)_2002TMP-POW1_2002TMP-POW1_2002TMP-POW1_2002TMP-POW1_2002TMP_2002TMP-POW1_2002TMP-POW1_2002TMP-POW1" xfId="1929"/>
    <cellStyle name="_입찰표지 _주안아파트집행(R0)_2002TMP-POW1_2002TMP-POW1_2002TMP-POW1_2002TMP-POW1_2002TMP_2002TMP-POW1_2002TMP-POW1_2002TMP-POW1_2002TMP-POW1" xfId="1930"/>
    <cellStyle name="_입찰표지 _주안아파트집행(R0)_2002TMP-POW1_2002TMP-POW1_2002TMP-POW1_2002TMP-POW1_2002TMP_2002TMP-POW1_2002TMP-POW1_2002TMP-POW1_2002TMP-POW1_2002TMP-POW1" xfId="1931"/>
    <cellStyle name="_입찰표지 _주안아파트집행(R0)_2002TMP-POW1_2002TMP-POW1_2002TMP-POW1_2002TMP-POW1_2002TMP_2002TMP-POW1_2002TMP-POW1_2002TMP-POW1_2002TMP-POW1_2003TMP-POW01" xfId="1932"/>
    <cellStyle name="_입찰표지 _주안아파트집행(R0)_2002TMP-POW1_2002TMP-POW1_2002TMP-POW1_2002TMP-POW1_2002TMP_2002TMP-POW1_2002TMP-POW1_2003TMP-POW01" xfId="1933"/>
    <cellStyle name="_입찰표지 _주안아파트집행(R0)_2002TMP-POW1_2002TMP-POW1_2002TMP-POW1_2002TMP-POW1_2002TMP_2003TMP-POW01" xfId="1934"/>
    <cellStyle name="_입찰표지 _주안아파트집행(R0)_2002TMP-POW1_2002TMP-POW1_2002TMP-POW1_2002TMP-POW1_2002TMP-POW1" xfId="1935"/>
    <cellStyle name="_입찰표지 _주안아파트집행(R0)_2002TMP-POW1_2002TMP-POW1_2002TMP-POW1_2002TMP-POW1_2002TMP-POW1_2002TMP-POW1" xfId="1936"/>
    <cellStyle name="_입찰표지 _주안아파트집행(R0)_2002TMP-POW1_2002TMP-POW1_2002TMP-POW1_2002TMP-POW1_2002TMP-POW1_2002TMP-POW1_2002TMP-POW1" xfId="1937"/>
    <cellStyle name="_입찰표지 _주안아파트집행(R0)_2002TMP-POW1_2002TMP-POW1_2002TMP-POW1_2002TMP-POW1_2002TMP-POW1_2002TMP-POW1_2002TMP-POW1_2002TMP-POW1" xfId="1938"/>
    <cellStyle name="_입찰표지 _주안아파트집행(R0)_2002TMP-POW1_2002TMP-POW1_2002TMP-POW1_2002TMP-POW1_2002TMP-POW1_2002TMP-POW1_2002TMP-POW1_2002TMP-POW1_2002TMP-POW1" xfId="1939"/>
    <cellStyle name="_입찰표지 _주안아파트집행(R0)_2002TMP-POW1_2002TMP-POW1_2002TMP-POW1_2002TMP-POW1_2002TMP-POW1_2002TMP-POW1_2002TMP-POW1_2002TMP-POW1_2002TMP-POW1_2002TMP-POW1" xfId="1940"/>
    <cellStyle name="_입찰표지 _주안아파트집행(R0)_2002TMP-POW1_2002TMP-POW1_2002TMP-POW1_2002TMP-POW1_2002TMP-POW1_2002TMP-POW1_2002TMP-POW1_2002TMP-POW1_2002TMP-POW1_2002TMP-POW1_2002TMP-POW1" xfId="1941"/>
    <cellStyle name="_입찰표지 _주안아파트집행(R0)_2002TMP-POW1_2002TMP-POW1_2002TMP-POW1_2002TMP-POW1_2002TMP-POW1_2002TMP-POW1_2002TMP-POW1_2002TMP-POW1_2002TMP-POW1_2002TMP-POW1_2002TMP-POW1_2002TMP-POW1" xfId="1942"/>
    <cellStyle name="_입찰표지 _주안아파트집행(R0)_2002TMP-POW1_2002TMP-POW1_2002TMP-POW1_2002TMP-POW1_2002TMP-POW1_2002TMP-POW1_2002TMP-POW1_2002TMP-POW1_2002TMP-POW1_2002TMP-POW1_2002TMP-POW1_2003TMP-POW01" xfId="1943"/>
    <cellStyle name="_입찰표지 _주안아파트집행(R0)_2002TMP-POW1_2002TMP-POW1_2002TMP-POW1_2002TMP-POW1_2002TMP-POW1_2002TMP-POW1_2002TMP-POW1_2002TMP-POW1_2002TMP-POW1_2003TMP-POW01" xfId="1944"/>
    <cellStyle name="_입찰표지 _주안아파트집행(R0)_2002TMP-POW1_2002TMP-POW1_2002TMP-POW1_2002TMP-POW1_2002TMP-POW1_2002TMP-POW1_2002TMP-POW1_2003TMP-POW01" xfId="1945"/>
    <cellStyle name="_입찰표지 _주안아파트집행(R0)_2002TMP-POW1_2002TMP-POW1_2002TMP-POW1_2002TMP-POW1_2002TMP-POW1_2003TMP-POW01" xfId="1946"/>
    <cellStyle name="_입찰표지 _주안아파트집행(R0)_2002TMP-POW1_2002TMP-POW1_2002TMP-POW1_2003TMP-POW01" xfId="1947"/>
    <cellStyle name="_입찰표지 _주안아파트집행(R0)_2002TMP-POW1_2003TMP-POW01" xfId="1948"/>
    <cellStyle name="_입찰표지 _주안아파트집행(R0)_2002TMP-POW11" xfId="1949"/>
    <cellStyle name="_입찰표지 _주안아파트집행(R0)_2002TMP-POW11_2002TMP-POW1" xfId="1950"/>
    <cellStyle name="_입찰표지 _주안아파트집행(R0)_2002TMP-POW11_2002TMP-POW1_2002TMP-POW1" xfId="1951"/>
    <cellStyle name="_입찰표지 _주안아파트집행(R0)_2002TMP-POW11_2002TMP-POW1_2002TMP-POW1_2002TMP-POW1" xfId="1952"/>
    <cellStyle name="_입찰표지 _주안아파트집행(R0)_2002TMP-POW11_2002TMP-POW1_2002TMP-POW1_2002TMP-POW1_2002TMP-POW1" xfId="1953"/>
    <cellStyle name="_입찰표지 _주안아파트집행(R0)_2002TMP-POW11_2002TMP-POW1_2002TMP-POW1_2002TMP-POW1_2002TMP-POW1_2002TMP-POW1" xfId="1954"/>
    <cellStyle name="_입찰표지 _주안아파트집행(R0)_2002TMP-POW11_2002TMP-POW1_2002TMP-POW1_2002TMP-POW1_2002TMP-POW1_2003TMP-POW01" xfId="1955"/>
    <cellStyle name="_입찰표지 _주안아파트집행(R0)_2002TMP-POW11_2002TMP-POW1_2002TMP-POW1_2003TMP-POW01" xfId="1956"/>
    <cellStyle name="_입찰표지 _주안아파트집행(R0)_2002TMP-POW11_2003TMP-POW01" xfId="1957"/>
    <cellStyle name="_입찰표지 _주안아파트집행(R0)_원당TOTAL(R0)" xfId="1958"/>
    <cellStyle name="_입찰표지 _주안아파트집행(R0)_원당TOTAL(R0)_2002TMP-POW1" xfId="1959"/>
    <cellStyle name="_입찰표지 _주안아파트집행(R0)_원당TOTAL(R0)_2002TMP-POW1_2002TMP-POW1" xfId="1960"/>
    <cellStyle name="_입찰표지 _주안아파트집행(R0)_원당TOTAL(R0)_2002TMP-POW1_2002TMP-POW1_2002TMP-POW1" xfId="1961"/>
    <cellStyle name="_입찰표지 _주안아파트집행(R0)_원당TOTAL(R0)_2002TMP-POW1_2002TMP-POW1_2002TMP-POW1_2002TMP-POW1" xfId="1962"/>
    <cellStyle name="_입찰표지 _주안아파트집행(R0)_원당TOTAL(R0)_2002TMP-POW1_2002TMP-POW1_2002TMP-POW1_2002TMP-POW1_2002TMP-POW1" xfId="1963"/>
    <cellStyle name="_입찰표지 _주안아파트집행(R0)_원당TOTAL(R0)_2002TMP-POW1_2002TMP-POW1_2002TMP-POW1_2002TMP-POW1_2002TMP-POW1_2002TMP-POW1" xfId="1964"/>
    <cellStyle name="_입찰표지 _주안아파트집행(R0)_원당TOTAL(R0)_2002TMP-POW1_2002TMP-POW1_2002TMP-POW1_2002TMP-POW1_2002TMP-POW1_2002TMP-POW1_2002TMP-POW1" xfId="1965"/>
    <cellStyle name="_입찰표지 _주안아파트집행(R0)_원당TOTAL(R0)_2002TMP-POW1_2002TMP-POW1_2002TMP-POW1_2002TMP-POW1_2002TMP-POW1_2002TMP-POW1_2003TMP-POW01" xfId="1966"/>
    <cellStyle name="_입찰표지 _주안아파트집행(R0)_원당TOTAL(R0)_2002TMP-POW1_2002TMP-POW1_2002TMP-POW1_2002TMP-POW1_2003TMP-POW01" xfId="1967"/>
    <cellStyle name="_입찰표지 _주안아파트집행(R0)_원당TOTAL(R0)_2002TMP-POW1_2002TMP-POW1_2003TMP-POW01" xfId="1968"/>
    <cellStyle name="_입찰표지 _주안아파트집행(R0)_원당TOTAL(R0)_2003TMP-POW01" xfId="1969"/>
    <cellStyle name="_입찰표지 _집행내역서(Rev.0)" xfId="1970"/>
    <cellStyle name="_입찰표지 _집행내역서(Rev.0)_당하3차집행내역서(Rev.1)" xfId="1971"/>
    <cellStyle name="_입찰표지 _집행내역서(Rev.0)_당하3차집행내역서(Rev.1)_수원시 구운동아파트-R1" xfId="1972"/>
    <cellStyle name="_입찰표지 _집행내역서(Rev.0)_당하3차집행내역서(Rev.1)_수원시 구운동아파트-R2" xfId="1973"/>
    <cellStyle name="_입찰표지 _집행내역서(Rev.0)_당하3차집행내역서(Rev.1)_위생(전주효자동)" xfId="1974"/>
    <cellStyle name="_입찰표지 _집행내역서(Rev.0)_당하3차집행내역서(Rev.1)_위생(전주효자동)_수원시 구운동아파트-R1" xfId="1975"/>
    <cellStyle name="_입찰표지 _집행내역서(Rev.0)_당하3차집행내역서(Rev.1)_위생(전주효자동)_수원시 구운동아파트-R2" xfId="1976"/>
    <cellStyle name="_입찰표지 _집행내역서(Rev.0)_수원시 구운동아파트-R1" xfId="1977"/>
    <cellStyle name="_입찰표지 _집행내역서(Rev.0)_수원시 구운동아파트-R2" xfId="1978"/>
    <cellStyle name="_입찰표지 _집행내역서(Rev.0)_위생(전주효자동)" xfId="1979"/>
    <cellStyle name="_입찰표지 _집행내역서(Rev.0)_위생(전주효자동)_수원시 구운동아파트-R1" xfId="1980"/>
    <cellStyle name="_입찰표지 _집행내역서(Rev.0)_위생(전주효자동)_수원시 구운동아파트-R2" xfId="1981"/>
    <cellStyle name="_입찰표지 _파일공사" xfId="1982"/>
    <cellStyle name="_입찰표지 _파일공사(30M)" xfId="1983"/>
    <cellStyle name="_입찰표지 _파일공사(30M)_가시설" xfId="1984"/>
    <cellStyle name="_입찰표지 _파일공사(30M)_내역서" xfId="1985"/>
    <cellStyle name="_입찰표지 _파일공사(30M)_동백아파트(사전공사 대비)" xfId="1986"/>
    <cellStyle name="_입찰표지 _파일공사(30M)_동백아파트(설변내역)" xfId="1987"/>
    <cellStyle name="_입찰표지 _파일공사_가시설" xfId="1988"/>
    <cellStyle name="_입찰표지 _파일공사_내역서" xfId="1989"/>
    <cellStyle name="_입찰표지 _파일공사_동백아파트(사전공사 대비)" xfId="1990"/>
    <cellStyle name="_입찰표지 _파일공사_동백아파트(설변내역)" xfId="1991"/>
    <cellStyle name="_입찰표지 _파일사전공사본사최종" xfId="1992"/>
    <cellStyle name="_입찰표지 _파일사전공사본사최종_가시설" xfId="1993"/>
    <cellStyle name="_입찰표지 _파일사전공사본사최종_내역서" xfId="1994"/>
    <cellStyle name="_입찰표지 _파일사전공사본사최종_동백아파트(사전공사 대비)" xfId="1995"/>
    <cellStyle name="_입찰표지 _파일사전공사본사최종_동백아파트(설변내역)" xfId="1996"/>
    <cellStyle name="_적격 " xfId="1997"/>
    <cellStyle name="_적격 _2000TMP-POW2" xfId="1998"/>
    <cellStyle name="_적격 _2000TMP-POW2_2002TMP-POW1" xfId="1999"/>
    <cellStyle name="_적격 _2000TMP-POW2_2002TMP-POW1_2002TMP-POW1" xfId="2000"/>
    <cellStyle name="_적격 _2000TMP-POW2_2002TMP-POW1_2002TMP-POW1_2002TMP-POW1" xfId="2001"/>
    <cellStyle name="_적격 _2000TMP-POW2_2002TMP-POW1_2002TMP-POW1_2002TMP-POW1_2002TMP-POW1" xfId="2002"/>
    <cellStyle name="_적격 _2000TMP-POW2_2002TMP-POW1_2002TMP-POW1_2002TMP-POW1_2002TMP-POW1_2002TMP-POW1" xfId="2003"/>
    <cellStyle name="_적격 _2000TMP-POW2_2002TMP-POW1_2002TMP-POW1_2002TMP-POW1_2002TMP-POW1_2002TMP-POW1_2002TMP-POW1" xfId="2004"/>
    <cellStyle name="_적격 _2000TMP-POW2_2002TMP-POW1_2002TMP-POW1_2002TMP-POW1_2002TMP-POW1_2002TMP-POW1_2002TMP-POW1_2002TMP-POW1" xfId="2005"/>
    <cellStyle name="_적격 _2000TMP-POW2_2002TMP-POW1_2002TMP-POW1_2002TMP-POW1_2002TMP-POW1_2002TMP-POW1_2002TMP-POW1_2003TMP-POW01" xfId="2006"/>
    <cellStyle name="_적격 _2000TMP-POW2_2002TMP-POW1_2002TMP-POW1_2002TMP-POW1_2002TMP-POW1_2003TMP-POW01" xfId="2007"/>
    <cellStyle name="_적격 _2000TMP-POW2_2002TMP-POW1_2002TMP-POW1_2003TMP-POW01" xfId="2008"/>
    <cellStyle name="_적격 _2000TMP-POW2_2003TMP-POW01" xfId="2009"/>
    <cellStyle name="_적격 _2000TMP-POW2_APT평당금액분석표-TOT" xfId="2010"/>
    <cellStyle name="_적격 _2000TMP-POW2_APT평당금액분석표-TOT_APT평당금액분석표-TOT" xfId="2011"/>
    <cellStyle name="_적격 _2000TMP-POW2_검암2차장비" xfId="2012"/>
    <cellStyle name="_적격 _2000TMP-POW2_검암2차장비_아이원플러스내역" xfId="2013"/>
    <cellStyle name="_적격 _2000TMP-POW2_검암2차집행분석용" xfId="2014"/>
    <cellStyle name="_적격 _2000TMP-POW2_서계동오피스텔" xfId="2015"/>
    <cellStyle name="_적격 _2000TMP-POW2_서초동가집행" xfId="2016"/>
    <cellStyle name="_적격 _2000TMP-POW2_서초장비대비" xfId="2017"/>
    <cellStyle name="_적격 _2000TMP-POW2_서초장비대비_아이원플러스내역" xfId="2018"/>
    <cellStyle name="_적격 _2000TMP-POW2_서초풍림아이원플러스(0723)(2)" xfId="2019"/>
    <cellStyle name="_적격 _2000TMP-POW2_서초풍림아이원플러스(0723)(2)_서계동오피스텔" xfId="2020"/>
    <cellStyle name="_적격 _2000TMP-POW2_서초풍림아이원플러스(0723)(2)_서초동가집행" xfId="2021"/>
    <cellStyle name="_적격 _2000TMP-POW2_서초풍림아이원플러스(0723)(2)_서초동오피스텔(구)" xfId="2022"/>
    <cellStyle name="_적격 _2000TMP-POW2_서초풍림아이원플러스(0723)(2)_서초동오피스텔(구)_아이원플러스내역" xfId="2023"/>
    <cellStyle name="_적격 _2000TMP-POW2_서초풍림아이원플러스(0723)(2)_아이원플러스내역" xfId="2024"/>
    <cellStyle name="_적격 _2000TMP-POW2_서초풍림아이원플러스(0723)(2)_아이원플러스내역_아이원플러스내역" xfId="2025"/>
    <cellStyle name="_적격 _2000TMP-POW2_아이원플러스내역" xfId="2026"/>
    <cellStyle name="_적격 _2000TMP-POW2_용인동백C5-1BL공동주택건설공사(공사용1104)" xfId="2027"/>
    <cellStyle name="_적격 _2000TMP-POW2_인천검암2차" xfId="2028"/>
    <cellStyle name="_적격 _2000TMP-POW2_인천검암2차_아이원플러스내역" xfId="2029"/>
    <cellStyle name="_적격 _2001TMP-POW2" xfId="2030"/>
    <cellStyle name="_적격 _2001TMP-POW2_2002TMP-POW1" xfId="2031"/>
    <cellStyle name="_적격 _2001TMP-POW2_2002TMP-POW1_2002TMP-POW1" xfId="2032"/>
    <cellStyle name="_적격 _2001TMP-POW2_2002TMP-POW1_2002TMP-POW1_2002TMP-POW1" xfId="2033"/>
    <cellStyle name="_적격 _2001TMP-POW2_2002TMP-POW1_2002TMP-POW1_2002TMP-POW1_2002TMP-POW1" xfId="2034"/>
    <cellStyle name="_적격 _2001TMP-POW2_2002TMP-POW1_2002TMP-POW1_2002TMP-POW1_2002TMP-POW1_2002TMP-POW1" xfId="2035"/>
    <cellStyle name="_적격 _2001TMP-POW2_2002TMP-POW1_2002TMP-POW1_2002TMP-POW1_2002TMP-POW1_2002TMP-POW1_2002TMP-POW1" xfId="2036"/>
    <cellStyle name="_적격 _2001TMP-POW2_2002TMP-POW1_2002TMP-POW1_2002TMP-POW1_2002TMP-POW1_2002TMP-POW1_2002TMP-POW1_2002TMP-POW1" xfId="2037"/>
    <cellStyle name="_적격 _2001TMP-POW2_2002TMP-POW1_2002TMP-POW1_2002TMP-POW1_2002TMP-POW1_2002TMP-POW1_2002TMP-POW1_2003TMP-POW01" xfId="2038"/>
    <cellStyle name="_적격 _2001TMP-POW2_2002TMP-POW1_2002TMP-POW1_2002TMP-POW1_2002TMP-POW1_2003TMP-POW01" xfId="2039"/>
    <cellStyle name="_적격 _2001TMP-POW2_2002TMP-POW1_2002TMP-POW1_2003TMP-POW01" xfId="2040"/>
    <cellStyle name="_적격 _2001TMP-POW2_2003TMP-POW01" xfId="2041"/>
    <cellStyle name="_적격 _2001TMP-POW2_APT평당금액분석표-TOT" xfId="2042"/>
    <cellStyle name="_적격 _2001TMP-POW2_APT평당금액분석표-TOT_APT평당금액분석표-TOT" xfId="2043"/>
    <cellStyle name="_적격 _2001TMP-POW2_검암2차장비" xfId="2044"/>
    <cellStyle name="_적격 _2001TMP-POW2_검암2차장비_아이원플러스내역" xfId="2045"/>
    <cellStyle name="_적격 _2001TMP-POW2_검암2차집행분석용" xfId="2046"/>
    <cellStyle name="_적격 _2001TMP-POW2_서계동오피스텔" xfId="2047"/>
    <cellStyle name="_적격 _2001TMP-POW2_서초동가집행" xfId="2048"/>
    <cellStyle name="_적격 _2001TMP-POW2_서초장비대비" xfId="2049"/>
    <cellStyle name="_적격 _2001TMP-POW2_서초장비대비_아이원플러스내역" xfId="2050"/>
    <cellStyle name="_적격 _2001TMP-POW2_서초풍림아이원플러스(0723)(2)" xfId="2051"/>
    <cellStyle name="_적격 _2001TMP-POW2_서초풍림아이원플러스(0723)(2)_서계동오피스텔" xfId="2052"/>
    <cellStyle name="_적격 _2001TMP-POW2_서초풍림아이원플러스(0723)(2)_서초동가집행" xfId="2053"/>
    <cellStyle name="_적격 _2001TMP-POW2_서초풍림아이원플러스(0723)(2)_서초동오피스텔(구)" xfId="2054"/>
    <cellStyle name="_적격 _2001TMP-POW2_서초풍림아이원플러스(0723)(2)_서초동오피스텔(구)_아이원플러스내역" xfId="2055"/>
    <cellStyle name="_적격 _2001TMP-POW2_서초풍림아이원플러스(0723)(2)_아이원플러스내역" xfId="2056"/>
    <cellStyle name="_적격 _2001TMP-POW2_서초풍림아이원플러스(0723)(2)_아이원플러스내역_아이원플러스내역" xfId="2057"/>
    <cellStyle name="_적격 _2001TMP-POW2_아이원플러스내역" xfId="2058"/>
    <cellStyle name="_적격 _2001TMP-POW2_용인동백C5-1BL공동주택건설공사(공사용1104)" xfId="2059"/>
    <cellStyle name="_적격 _2001TMP-POW2_인천검암2차" xfId="2060"/>
    <cellStyle name="_적격 _2001TMP-POW2_인천검암2차_아이원플러스내역" xfId="2061"/>
    <cellStyle name="_적격 _2002TMP-POW0" xfId="2062"/>
    <cellStyle name="_적격 _2002TMP-POW0_2002TMP" xfId="2063"/>
    <cellStyle name="_적격 _2002TMP-POW0_2002TMP_2002TMP-POW1" xfId="2064"/>
    <cellStyle name="_적격 _2002TMP-POW0_2002TMP_2002TMP-POW1_2002TMP-POW1" xfId="2065"/>
    <cellStyle name="_적격 _2002TMP-POW0_2002TMP_2002TMP-POW1_2002TMP-POW1_2002TMP-POW1" xfId="2066"/>
    <cellStyle name="_적격 _2002TMP-POW0_2002TMP_2002TMP-POW1_2002TMP-POW1_2002TMP-POW1_2002TMP-POW1" xfId="2067"/>
    <cellStyle name="_적격 _2002TMP-POW0_2002TMP_2002TMP-POW1_2002TMP-POW1_2002TMP-POW1_2002TMP-POW1_2002TMP-POW1" xfId="2068"/>
    <cellStyle name="_적격 _2002TMP-POW0_2002TMP_2002TMP-POW1_2002TMP-POW1_2002TMP-POW1_2002TMP-POW1_2003TMP-POW01" xfId="2069"/>
    <cellStyle name="_적격 _2002TMP-POW0_2002TMP_2002TMP-POW1_2002TMP-POW1_2003TMP-POW01" xfId="2070"/>
    <cellStyle name="_적격 _2002TMP-POW0_2002TMP_2003TMP-POW01" xfId="2071"/>
    <cellStyle name="_적격 _2002TMP-POW0_2002TMP-POW1" xfId="2072"/>
    <cellStyle name="_적격 _2002TMP-POW0_2002TMP-POW1_2002TMP-POW1" xfId="2073"/>
    <cellStyle name="_적격 _2002TMP-POW0_2002TMP-POW1_2002TMP-POW1_2002TMP" xfId="2074"/>
    <cellStyle name="_적격 _2002TMP-POW0_2002TMP-POW1_2002TMP-POW1_2002TMP_2002TMP-POW1" xfId="2075"/>
    <cellStyle name="_적격 _2002TMP-POW0_2002TMP-POW1_2002TMP-POW1_2002TMP_2002TMP-POW1_2002TMP-POW1" xfId="2076"/>
    <cellStyle name="_적격 _2002TMP-POW0_2002TMP-POW1_2002TMP-POW1_2002TMP_2002TMP-POW1_2002TMP-POW1_2002TMP-POW1" xfId="2077"/>
    <cellStyle name="_적격 _2002TMP-POW0_2002TMP-POW1_2002TMP-POW1_2002TMP_2002TMP-POW1_2002TMP-POW1_2002TMP-POW1_2002TMP-POW1" xfId="2078"/>
    <cellStyle name="_적격 _2002TMP-POW0_2002TMP-POW1_2002TMP-POW1_2002TMP_2002TMP-POW1_2002TMP-POW1_2002TMP-POW1_2002TMP-POW1_2002TMP-POW1" xfId="2079"/>
    <cellStyle name="_적격 _2002TMP-POW0_2002TMP-POW1_2002TMP-POW1_2002TMP_2002TMP-POW1_2002TMP-POW1_2002TMP-POW1_2002TMP-POW1_2003TMP-POW01" xfId="2080"/>
    <cellStyle name="_적격 _2002TMP-POW0_2002TMP-POW1_2002TMP-POW1_2002TMP_2002TMP-POW1_2002TMP-POW1_2003TMP-POW01" xfId="2081"/>
    <cellStyle name="_적격 _2002TMP-POW0_2002TMP-POW1_2002TMP-POW1_2002TMP_2003TMP-POW01" xfId="2082"/>
    <cellStyle name="_적격 _2002TMP-POW0_2002TMP-POW1_2002TMP-POW1_2002TMP-POW1" xfId="2083"/>
    <cellStyle name="_적격 _2002TMP-POW0_2002TMP-POW1_2002TMP-POW1_2002TMP-POW1_2002TMP-POW1" xfId="2084"/>
    <cellStyle name="_적격 _2002TMP-POW0_2002TMP-POW1_2002TMP-POW1_2002TMP-POW1_2002TMP-POW1_2002TMP" xfId="2085"/>
    <cellStyle name="_적격 _2002TMP-POW0_2002TMP-POW1_2002TMP-POW1_2002TMP-POW1_2002TMP-POW1_2002TMP_2002TMP-POW1" xfId="2086"/>
    <cellStyle name="_적격 _2002TMP-POW0_2002TMP-POW1_2002TMP-POW1_2002TMP-POW1_2002TMP-POW1_2002TMP_2002TMP-POW1_2002TMP-POW1" xfId="2087"/>
    <cellStyle name="_적격 _2002TMP-POW0_2002TMP-POW1_2002TMP-POW1_2002TMP-POW1_2002TMP-POW1_2002TMP_2002TMP-POW1_2002TMP-POW1_2002TMP-POW1" xfId="2088"/>
    <cellStyle name="_적격 _2002TMP-POW0_2002TMP-POW1_2002TMP-POW1_2002TMP-POW1_2002TMP-POW1_2002TMP_2002TMP-POW1_2002TMP-POW1_2002TMP-POW1_2002TMP-POW1" xfId="2089"/>
    <cellStyle name="_적격 _2002TMP-POW0_2002TMP-POW1_2002TMP-POW1_2002TMP-POW1_2002TMP-POW1_2002TMP_2002TMP-POW1_2002TMP-POW1_2002TMP-POW1_2002TMP-POW1_2002TMP-POW1" xfId="2090"/>
    <cellStyle name="_적격 _2002TMP-POW0_2002TMP-POW1_2002TMP-POW1_2002TMP-POW1_2002TMP-POW1_2002TMP_2002TMP-POW1_2002TMP-POW1_2002TMP-POW1_2002TMP-POW1_2003TMP-POW01" xfId="2091"/>
    <cellStyle name="_적격 _2002TMP-POW0_2002TMP-POW1_2002TMP-POW1_2002TMP-POW1_2002TMP-POW1_2002TMP_2002TMP-POW1_2002TMP-POW1_2003TMP-POW01" xfId="2092"/>
    <cellStyle name="_적격 _2002TMP-POW0_2002TMP-POW1_2002TMP-POW1_2002TMP-POW1_2002TMP-POW1_2002TMP_2003TMP-POW01" xfId="2093"/>
    <cellStyle name="_적격 _2002TMP-POW0_2002TMP-POW1_2002TMP-POW1_2002TMP-POW1_2002TMP-POW1_2002TMP-POW1" xfId="2094"/>
    <cellStyle name="_적격 _2002TMP-POW0_2002TMP-POW1_2002TMP-POW1_2002TMP-POW1_2002TMP-POW1_2002TMP-POW1_2002TMP-POW1" xfId="2095"/>
    <cellStyle name="_적격 _2002TMP-POW0_2002TMP-POW1_2002TMP-POW1_2002TMP-POW1_2002TMP-POW1_2002TMP-POW1_2002TMP-POW1_2002TMP-POW1" xfId="2096"/>
    <cellStyle name="_적격 _2002TMP-POW0_2002TMP-POW1_2002TMP-POW1_2002TMP-POW1_2002TMP-POW1_2002TMP-POW1_2002TMP-POW1_2002TMP-POW1_2002TMP-POW1" xfId="2097"/>
    <cellStyle name="_적격 _2002TMP-POW0_2002TMP-POW1_2002TMP-POW1_2002TMP-POW1_2002TMP-POW1_2002TMP-POW1_2002TMP-POW1_2002TMP-POW1_2002TMP-POW1_2002TMP-POW1" xfId="2098"/>
    <cellStyle name="_적격 _2002TMP-POW0_2002TMP-POW1_2002TMP-POW1_2002TMP-POW1_2002TMP-POW1_2002TMP-POW1_2002TMP-POW1_2002TMP-POW1_2002TMP-POW1_2002TMP-POW1_2002TMP-POW1" xfId="2099"/>
    <cellStyle name="_적격 _2002TMP-POW0_2002TMP-POW1_2002TMP-POW1_2002TMP-POW1_2002TMP-POW1_2002TMP-POW1_2002TMP-POW1_2002TMP-POW1_2002TMP-POW1_2002TMP-POW1_2002TMP-POW1_2002TMP-POW1" xfId="2100"/>
    <cellStyle name="_적격 _2002TMP-POW0_2002TMP-POW1_2002TMP-POW1_2002TMP-POW1_2002TMP-POW1_2002TMP-POW1_2002TMP-POW1_2002TMP-POW1_2002TMP-POW1_2002TMP-POW1_2002TMP-POW1_2002TMP-POW1_2002TMP-POW1" xfId="2101"/>
    <cellStyle name="_적격 _2002TMP-POW0_2002TMP-POW1_2002TMP-POW1_2002TMP-POW1_2002TMP-POW1_2002TMP-POW1_2002TMP-POW1_2002TMP-POW1_2002TMP-POW1_2002TMP-POW1_2002TMP-POW1_2002TMP-POW1_2003TMP-POW01" xfId="2102"/>
    <cellStyle name="_적격 _2002TMP-POW0_2002TMP-POW1_2002TMP-POW1_2002TMP-POW1_2002TMP-POW1_2002TMP-POW1_2002TMP-POW1_2002TMP-POW1_2002TMP-POW1_2002TMP-POW1_2003TMP-POW01" xfId="2103"/>
    <cellStyle name="_적격 _2002TMP-POW0_2002TMP-POW1_2002TMP-POW1_2002TMP-POW1_2002TMP-POW1_2002TMP-POW1_2002TMP-POW1_2002TMP-POW1_2003TMP-POW01" xfId="2104"/>
    <cellStyle name="_적격 _2002TMP-POW0_2002TMP-POW1_2002TMP-POW1_2002TMP-POW1_2002TMP-POW1_2002TMP-POW1_2003TMP-POW01" xfId="2105"/>
    <cellStyle name="_적격 _2002TMP-POW0_2002TMP-POW1_2002TMP-POW1_2002TMP-POW1_2003TMP-POW01" xfId="2106"/>
    <cellStyle name="_적격 _2002TMP-POW0_2002TMP-POW1_2003TMP-POW01" xfId="2107"/>
    <cellStyle name="_적격 _2002TMP-POW0_2002TMP-POW11" xfId="2108"/>
    <cellStyle name="_적격 _2002TMP-POW0_2002TMP-POW11_2002TMP-POW1" xfId="2109"/>
    <cellStyle name="_적격 _2002TMP-POW0_2002TMP-POW11_2002TMP-POW1_2002TMP-POW1" xfId="2110"/>
    <cellStyle name="_적격 _2002TMP-POW0_2002TMP-POW11_2002TMP-POW1_2002TMP-POW1_2002TMP-POW1" xfId="2111"/>
    <cellStyle name="_적격 _2002TMP-POW0_2002TMP-POW11_2002TMP-POW1_2002TMP-POW1_2002TMP-POW1_2002TMP-POW1" xfId="2112"/>
    <cellStyle name="_적격 _2002TMP-POW0_2002TMP-POW11_2002TMP-POW1_2002TMP-POW1_2002TMP-POW1_2002TMP-POW1_2002TMP-POW1" xfId="2113"/>
    <cellStyle name="_적격 _2002TMP-POW0_2002TMP-POW11_2002TMP-POW1_2002TMP-POW1_2002TMP-POW1_2002TMP-POW1_2003TMP-POW01" xfId="2114"/>
    <cellStyle name="_적격 _2002TMP-POW0_2002TMP-POW11_2002TMP-POW1_2002TMP-POW1_2003TMP-POW01" xfId="2115"/>
    <cellStyle name="_적격 _2002TMP-POW0_2002TMP-POW11_2003TMP-POW01" xfId="2116"/>
    <cellStyle name="_적격 _2002TMP-POW0_원당TOTAL(R0)" xfId="2117"/>
    <cellStyle name="_적격 _2002TMP-POW0_원당TOTAL(R0)_2002TMP-POW1" xfId="2118"/>
    <cellStyle name="_적격 _2002TMP-POW0_원당TOTAL(R0)_2002TMP-POW1_2002TMP-POW1" xfId="2119"/>
    <cellStyle name="_적격 _2002TMP-POW0_원당TOTAL(R0)_2002TMP-POW1_2002TMP-POW1_2002TMP-POW1" xfId="2120"/>
    <cellStyle name="_적격 _2002TMP-POW0_원당TOTAL(R0)_2002TMP-POW1_2002TMP-POW1_2002TMP-POW1_2002TMP-POW1" xfId="2121"/>
    <cellStyle name="_적격 _2002TMP-POW0_원당TOTAL(R0)_2002TMP-POW1_2002TMP-POW1_2002TMP-POW1_2002TMP-POW1_2002TMP-POW1" xfId="2122"/>
    <cellStyle name="_적격 _2002TMP-POW0_원당TOTAL(R0)_2002TMP-POW1_2002TMP-POW1_2002TMP-POW1_2002TMP-POW1_2002TMP-POW1_2002TMP-POW1" xfId="2123"/>
    <cellStyle name="_적격 _2002TMP-POW0_원당TOTAL(R0)_2002TMP-POW1_2002TMP-POW1_2002TMP-POW1_2002TMP-POW1_2002TMP-POW1_2002TMP-POW1_2002TMP-POW1" xfId="2124"/>
    <cellStyle name="_적격 _2002TMP-POW0_원당TOTAL(R0)_2002TMP-POW1_2002TMP-POW1_2002TMP-POW1_2002TMP-POW1_2002TMP-POW1_2002TMP-POW1_2003TMP-POW01" xfId="2125"/>
    <cellStyle name="_적격 _2002TMP-POW0_원당TOTAL(R0)_2002TMP-POW1_2002TMP-POW1_2002TMP-POW1_2002TMP-POW1_2003TMP-POW01" xfId="2126"/>
    <cellStyle name="_적격 _2002TMP-POW0_원당TOTAL(R0)_2002TMP-POW1_2002TMP-POW1_2003TMP-POW01" xfId="2127"/>
    <cellStyle name="_적격 _2002TMP-POW0_원당TOTAL(R0)_2003TMP-POW01" xfId="2128"/>
    <cellStyle name="_적격 _2002TMP-POW1" xfId="2129"/>
    <cellStyle name="_적격 _2002TMP-POW1_2002TMP" xfId="2130"/>
    <cellStyle name="_적격 _2002TMP-POW1_2002TMP_2002TMP-POW1" xfId="2131"/>
    <cellStyle name="_적격 _2002TMP-POW1_2002TMP_2002TMP-POW1_2002TMP-POW1" xfId="2132"/>
    <cellStyle name="_적격 _2002TMP-POW1_2002TMP_2002TMP-POW1_2002TMP-POW1_2002TMP-POW1" xfId="2133"/>
    <cellStyle name="_적격 _2002TMP-POW1_2002TMP_2002TMP-POW1_2002TMP-POW1_2002TMP-POW1_2002TMP-POW1" xfId="2134"/>
    <cellStyle name="_적격 _2002TMP-POW1_2002TMP_2002TMP-POW1_2002TMP-POW1_2002TMP-POW1_2002TMP-POW1_2002TMP-POW1" xfId="2135"/>
    <cellStyle name="_적격 _2002TMP-POW1_2002TMP_2002TMP-POW1_2002TMP-POW1_2002TMP-POW1_2002TMP-POW1_2003TMP-POW01" xfId="2136"/>
    <cellStyle name="_적격 _2002TMP-POW1_2002TMP_2002TMP-POW1_2002TMP-POW1_2003TMP-POW01" xfId="2137"/>
    <cellStyle name="_적격 _2002TMP-POW1_2002TMP_2003TMP-POW01" xfId="2138"/>
    <cellStyle name="_적격 _2002TMP-POW1_2002TMP-POW1" xfId="2139"/>
    <cellStyle name="_적격 _2002TMP-POW1_2002TMP-POW1_2002TMP-POW1" xfId="2140"/>
    <cellStyle name="_적격 _2002TMP-POW1_2002TMP-POW1_2002TMP-POW1_2002TMP" xfId="2141"/>
    <cellStyle name="_적격 _2002TMP-POW1_2002TMP-POW1_2002TMP-POW1_2002TMP_2002TMP-POW1" xfId="2142"/>
    <cellStyle name="_적격 _2002TMP-POW1_2002TMP-POW1_2002TMP-POW1_2002TMP_2002TMP-POW1_2002TMP-POW1" xfId="2143"/>
    <cellStyle name="_적격 _2002TMP-POW1_2002TMP-POW1_2002TMP-POW1_2002TMP_2002TMP-POW1_2002TMP-POW1_2002TMP-POW1" xfId="2144"/>
    <cellStyle name="_적격 _2002TMP-POW1_2002TMP-POW1_2002TMP-POW1_2002TMP_2002TMP-POW1_2002TMP-POW1_2002TMP-POW1_2002TMP-POW1" xfId="2145"/>
    <cellStyle name="_적격 _2002TMP-POW1_2002TMP-POW1_2002TMP-POW1_2002TMP_2002TMP-POW1_2002TMP-POW1_2002TMP-POW1_2002TMP-POW1_2002TMP-POW1" xfId="2146"/>
    <cellStyle name="_적격 _2002TMP-POW1_2002TMP-POW1_2002TMP-POW1_2002TMP_2002TMP-POW1_2002TMP-POW1_2002TMP-POW1_2002TMP-POW1_2003TMP-POW01" xfId="2147"/>
    <cellStyle name="_적격 _2002TMP-POW1_2002TMP-POW1_2002TMP-POW1_2002TMP_2002TMP-POW1_2002TMP-POW1_2003TMP-POW01" xfId="2148"/>
    <cellStyle name="_적격 _2002TMP-POW1_2002TMP-POW1_2002TMP-POW1_2002TMP_2003TMP-POW01" xfId="2149"/>
    <cellStyle name="_적격 _2002TMP-POW1_2002TMP-POW1_2002TMP-POW1_2002TMP-POW1" xfId="2150"/>
    <cellStyle name="_적격 _2002TMP-POW1_2002TMP-POW1_2002TMP-POW1_2002TMP-POW1_2002TMP-POW1" xfId="2151"/>
    <cellStyle name="_적격 _2002TMP-POW1_2002TMP-POW1_2002TMP-POW1_2002TMP-POW1_2002TMP-POW1_2002TMP" xfId="2152"/>
    <cellStyle name="_적격 _2002TMP-POW1_2002TMP-POW1_2002TMP-POW1_2002TMP-POW1_2002TMP-POW1_2002TMP_2002TMP-POW1" xfId="2153"/>
    <cellStyle name="_적격 _2002TMP-POW1_2002TMP-POW1_2002TMP-POW1_2002TMP-POW1_2002TMP-POW1_2002TMP_2002TMP-POW1_2002TMP-POW1" xfId="2154"/>
    <cellStyle name="_적격 _2002TMP-POW1_2002TMP-POW1_2002TMP-POW1_2002TMP-POW1_2002TMP-POW1_2002TMP_2002TMP-POW1_2002TMP-POW1_2002TMP-POW1" xfId="2155"/>
    <cellStyle name="_적격 _2002TMP-POW1_2002TMP-POW1_2002TMP-POW1_2002TMP-POW1_2002TMP-POW1_2002TMP_2002TMP-POW1_2002TMP-POW1_2002TMP-POW1_2002TMP-POW1" xfId="2156"/>
    <cellStyle name="_적격 _2002TMP-POW1_2002TMP-POW1_2002TMP-POW1_2002TMP-POW1_2002TMP-POW1_2002TMP_2002TMP-POW1_2002TMP-POW1_2002TMP-POW1_2002TMP-POW1_2002TMP-POW1" xfId="2157"/>
    <cellStyle name="_적격 _2002TMP-POW1_2002TMP-POW1_2002TMP-POW1_2002TMP-POW1_2002TMP-POW1_2002TMP_2002TMP-POW1_2002TMP-POW1_2002TMP-POW1_2002TMP-POW1_2003TMP-POW01" xfId="2158"/>
    <cellStyle name="_적격 _2002TMP-POW1_2002TMP-POW1_2002TMP-POW1_2002TMP-POW1_2002TMP-POW1_2002TMP_2002TMP-POW1_2002TMP-POW1_2003TMP-POW01" xfId="2159"/>
    <cellStyle name="_적격 _2002TMP-POW1_2002TMP-POW1_2002TMP-POW1_2002TMP-POW1_2002TMP-POW1_2002TMP_2003TMP-POW01" xfId="2160"/>
    <cellStyle name="_적격 _2002TMP-POW1_2002TMP-POW1_2002TMP-POW1_2002TMP-POW1_2002TMP-POW1_2002TMP-POW1" xfId="2161"/>
    <cellStyle name="_적격 _2002TMP-POW1_2002TMP-POW1_2002TMP-POW1_2002TMP-POW1_2002TMP-POW1_2002TMP-POW1_2002TMP-POW1" xfId="2162"/>
    <cellStyle name="_적격 _2002TMP-POW1_2002TMP-POW1_2002TMP-POW1_2002TMP-POW1_2002TMP-POW1_2002TMP-POW1_2002TMP-POW1_2002TMP-POW1" xfId="2163"/>
    <cellStyle name="_적격 _2002TMP-POW1_2002TMP-POW1_2002TMP-POW1_2002TMP-POW1_2002TMP-POW1_2002TMP-POW1_2002TMP-POW1_2002TMP-POW1_2002TMP-POW1" xfId="2164"/>
    <cellStyle name="_적격 _2002TMP-POW1_2002TMP-POW1_2002TMP-POW1_2002TMP-POW1_2002TMP-POW1_2002TMP-POW1_2002TMP-POW1_2002TMP-POW1_2002TMP-POW1_2002TMP-POW1" xfId="2165"/>
    <cellStyle name="_적격 _2002TMP-POW1_2002TMP-POW1_2002TMP-POW1_2002TMP-POW1_2002TMP-POW1_2002TMP-POW1_2002TMP-POW1_2002TMP-POW1_2002TMP-POW1_2002TMP-POW1_2002TMP-POW1" xfId="2166"/>
    <cellStyle name="_적격 _2002TMP-POW1_2002TMP-POW1_2002TMP-POW1_2002TMP-POW1_2002TMP-POW1_2002TMP-POW1_2002TMP-POW1_2002TMP-POW1_2002TMP-POW1_2002TMP-POW1_2002TMP-POW1_2002TMP-POW1" xfId="2167"/>
    <cellStyle name="_적격 _2002TMP-POW1_2002TMP-POW1_2002TMP-POW1_2002TMP-POW1_2002TMP-POW1_2002TMP-POW1_2002TMP-POW1_2002TMP-POW1_2002TMP-POW1_2002TMP-POW1_2002TMP-POW1_2002TMP-POW1_2002TMP-POW1" xfId="2168"/>
    <cellStyle name="_적격 _2002TMP-POW1_2002TMP-POW1_2002TMP-POW1_2002TMP-POW1_2002TMP-POW1_2002TMP-POW1_2002TMP-POW1_2002TMP-POW1_2002TMP-POW1_2002TMP-POW1_2002TMP-POW1_2002TMP-POW1_2003TMP-POW01" xfId="2169"/>
    <cellStyle name="_적격 _2002TMP-POW1_2002TMP-POW1_2002TMP-POW1_2002TMP-POW1_2002TMP-POW1_2002TMP-POW1_2002TMP-POW1_2002TMP-POW1_2002TMP-POW1_2002TMP-POW1_2003TMP-POW01" xfId="2170"/>
    <cellStyle name="_적격 _2002TMP-POW1_2002TMP-POW1_2002TMP-POW1_2002TMP-POW1_2002TMP-POW1_2002TMP-POW1_2002TMP-POW1_2002TMP-POW1_2003TMP-POW01" xfId="2171"/>
    <cellStyle name="_적격 _2002TMP-POW1_2002TMP-POW1_2002TMP-POW1_2002TMP-POW1_2002TMP-POW1_2002TMP-POW1_2003TMP-POW01" xfId="2172"/>
    <cellStyle name="_적격 _2002TMP-POW1_2002TMP-POW1_2002TMP-POW1_2002TMP-POW1_2003TMP-POW01" xfId="2173"/>
    <cellStyle name="_적격 _2002TMP-POW1_2002TMP-POW1_2003TMP-POW01" xfId="2174"/>
    <cellStyle name="_적격 _2002TMP-POW1_2002TMP-POW11" xfId="2175"/>
    <cellStyle name="_적격 _2002TMP-POW1_2002TMP-POW11_2002TMP-POW1" xfId="2176"/>
    <cellStyle name="_적격 _2002TMP-POW1_2002TMP-POW11_2002TMP-POW1_2002TMP-POW1" xfId="2177"/>
    <cellStyle name="_적격 _2002TMP-POW1_2002TMP-POW11_2002TMP-POW1_2002TMP-POW1_2002TMP-POW1" xfId="2178"/>
    <cellStyle name="_적격 _2002TMP-POW1_2002TMP-POW11_2002TMP-POW1_2002TMP-POW1_2002TMP-POW1_2002TMP-POW1" xfId="2179"/>
    <cellStyle name="_적격 _2002TMP-POW1_2002TMP-POW11_2002TMP-POW1_2002TMP-POW1_2002TMP-POW1_2002TMP-POW1_2002TMP-POW1" xfId="2180"/>
    <cellStyle name="_적격 _2002TMP-POW1_2002TMP-POW11_2002TMP-POW1_2002TMP-POW1_2002TMP-POW1_2002TMP-POW1_2003TMP-POW01" xfId="2181"/>
    <cellStyle name="_적격 _2002TMP-POW1_2002TMP-POW11_2002TMP-POW1_2002TMP-POW1_2003TMP-POW01" xfId="2182"/>
    <cellStyle name="_적격 _2002TMP-POW1_2002TMP-POW11_2003TMP-POW01" xfId="2183"/>
    <cellStyle name="_적격 _2002TMP-POW1_원당TOTAL(R0)" xfId="2184"/>
    <cellStyle name="_적격 _2002TMP-POW1_원당TOTAL(R0)_2002TMP-POW1" xfId="2185"/>
    <cellStyle name="_적격 _2002TMP-POW1_원당TOTAL(R0)_2002TMP-POW1_2002TMP-POW1" xfId="2186"/>
    <cellStyle name="_적격 _2002TMP-POW1_원당TOTAL(R0)_2002TMP-POW1_2002TMP-POW1_2002TMP-POW1" xfId="2187"/>
    <cellStyle name="_적격 _2002TMP-POW1_원당TOTAL(R0)_2002TMP-POW1_2002TMP-POW1_2002TMP-POW1_2002TMP-POW1" xfId="2188"/>
    <cellStyle name="_적격 _2002TMP-POW1_원당TOTAL(R0)_2002TMP-POW1_2002TMP-POW1_2002TMP-POW1_2002TMP-POW1_2002TMP-POW1" xfId="2189"/>
    <cellStyle name="_적격 _2002TMP-POW1_원당TOTAL(R0)_2002TMP-POW1_2002TMP-POW1_2002TMP-POW1_2002TMP-POW1_2002TMP-POW1_2002TMP-POW1" xfId="2190"/>
    <cellStyle name="_적격 _2002TMP-POW1_원당TOTAL(R0)_2002TMP-POW1_2002TMP-POW1_2002TMP-POW1_2002TMP-POW1_2002TMP-POW1_2002TMP-POW1_2002TMP-POW1" xfId="2191"/>
    <cellStyle name="_적격 _2002TMP-POW1_원당TOTAL(R0)_2002TMP-POW1_2002TMP-POW1_2002TMP-POW1_2002TMP-POW1_2002TMP-POW1_2002TMP-POW1_2003TMP-POW01" xfId="2192"/>
    <cellStyle name="_적격 _2002TMP-POW1_원당TOTAL(R0)_2002TMP-POW1_2002TMP-POW1_2002TMP-POW1_2002TMP-POW1_2003TMP-POW01" xfId="2193"/>
    <cellStyle name="_적격 _2002TMP-POW1_원당TOTAL(R0)_2002TMP-POW1_2002TMP-POW1_2003TMP-POW01" xfId="2194"/>
    <cellStyle name="_적격 _2002TMP-POW1_원당TOTAL(R0)_2003TMP-POW01" xfId="2195"/>
    <cellStyle name="_적격 _2002TMP-POW11" xfId="2196"/>
    <cellStyle name="_적격 _2002TMP-POW11_2002TMP" xfId="2197"/>
    <cellStyle name="_적격 _2002TMP-POW11_2002TMP_2002TMP-POW1" xfId="2198"/>
    <cellStyle name="_적격 _2002TMP-POW11_2002TMP_2002TMP-POW1_2002TMP-POW1" xfId="2199"/>
    <cellStyle name="_적격 _2002TMP-POW11_2002TMP_2002TMP-POW1_2002TMP-POW1_2002TMP-POW1" xfId="2200"/>
    <cellStyle name="_적격 _2002TMP-POW11_2002TMP_2002TMP-POW1_2002TMP-POW1_2002TMP-POW1_2002TMP-POW1" xfId="2201"/>
    <cellStyle name="_적격 _2002TMP-POW11_2002TMP_2002TMP-POW1_2002TMP-POW1_2002TMP-POW1_2002TMP-POW1_2002TMP-POW1" xfId="2202"/>
    <cellStyle name="_적격 _2002TMP-POW11_2002TMP_2002TMP-POW1_2002TMP-POW1_2002TMP-POW1_2002TMP-POW1_2003TMP-POW01" xfId="2203"/>
    <cellStyle name="_적격 _2002TMP-POW11_2002TMP_2002TMP-POW1_2002TMP-POW1_2003TMP-POW01" xfId="2204"/>
    <cellStyle name="_적격 _2002TMP-POW11_2002TMP_2003TMP-POW01" xfId="2205"/>
    <cellStyle name="_적격 _2002TMP-POW11_2002TMP-POW1" xfId="2206"/>
    <cellStyle name="_적격 _2002TMP-POW11_2002TMP-POW1_2002TMP-POW1" xfId="2207"/>
    <cellStyle name="_적격 _2002TMP-POW11_2002TMP-POW1_2002TMP-POW1_2002TMP-POW1" xfId="2208"/>
    <cellStyle name="_적격 _2002TMP-POW11_2002TMP-POW1_2002TMP-POW1_2002TMP-POW1_2002TMP-POW1" xfId="2209"/>
    <cellStyle name="_적격 _2002TMP-POW11_2002TMP-POW1_2002TMP-POW1_2002TMP-POW1_2002TMP-POW1_2002TMP-POW1" xfId="2210"/>
    <cellStyle name="_적격 _2002TMP-POW11_2002TMP-POW1_2002TMP-POW1_2002TMP-POW1_2002TMP-POW1_2002TMP-POW1_2002TMP-POW1" xfId="2211"/>
    <cellStyle name="_적격 _2002TMP-POW11_2002TMP-POW1_2002TMP-POW1_2002TMP-POW1_2002TMP-POW1_2002TMP-POW1_2002TMP-POW1_2002TMP-POW1" xfId="2212"/>
    <cellStyle name="_적격 _2002TMP-POW11_2002TMP-POW1_2002TMP-POW1_2002TMP-POW1_2002TMP-POW1_2002TMP-POW1_2002TMP-POW1_2002TMP-POW1_2002TMP-POW1" xfId="2213"/>
    <cellStyle name="_적격 _2002TMP-POW11_2002TMP-POW1_2002TMP-POW1_2002TMP-POW1_2002TMP-POW1_2002TMP-POW1_2002TMP-POW1_2002TMP-POW1_2003TMP-POW01" xfId="2214"/>
    <cellStyle name="_적격 _2002TMP-POW11_2002TMP-POW1_2002TMP-POW1_2002TMP-POW1_2002TMP-POW1_2002TMP-POW1_2003TMP-POW01" xfId="2215"/>
    <cellStyle name="_적격 _2002TMP-POW11_2002TMP-POW1_2002TMP-POW1_2002TMP-POW1_2003TMP-POW01" xfId="2216"/>
    <cellStyle name="_적격 _2002TMP-POW11_2002TMP-POW1_2003TMP-POW01" xfId="2217"/>
    <cellStyle name="_적격 _2002TMP-POW11_2002TMP-POW11" xfId="2218"/>
    <cellStyle name="_적격 _2002TMP-POW11_2002TMP-POW11_2002TMP-POW1" xfId="2219"/>
    <cellStyle name="_적격 _2002TMP-POW11_2002TMP-POW11_2002TMP-POW1_2002TMP-POW1" xfId="2220"/>
    <cellStyle name="_적격 _2002TMP-POW11_2002TMP-POW11_2002TMP-POW1_2002TMP-POW1_2002TMP-POW1" xfId="2221"/>
    <cellStyle name="_적격 _2002TMP-POW11_2002TMP-POW11_2002TMP-POW1_2002TMP-POW1_2002TMP-POW1_2002TMP-POW1" xfId="2222"/>
    <cellStyle name="_적격 _2002TMP-POW11_2002TMP-POW11_2002TMP-POW1_2002TMP-POW1_2002TMP-POW1_2002TMP-POW1_2002TMP-POW1" xfId="2223"/>
    <cellStyle name="_적격 _2002TMP-POW11_2002TMP-POW11_2002TMP-POW1_2002TMP-POW1_2002TMP-POW1_2002TMP-POW1_2003TMP-POW01" xfId="2224"/>
    <cellStyle name="_적격 _2002TMP-POW11_2002TMP-POW11_2002TMP-POW1_2002TMP-POW1_2003TMP-POW01" xfId="2225"/>
    <cellStyle name="_적격 _2002TMP-POW11_2002TMP-POW11_2003TMP-POW01" xfId="2226"/>
    <cellStyle name="_적격 _2002TMP-POW11_원당TOTAL(R0)" xfId="2227"/>
    <cellStyle name="_적격 _2002TMP-POW11_원당TOTAL(R0)_2002TMP-POW1" xfId="2228"/>
    <cellStyle name="_적격 _2002TMP-POW11_원당TOTAL(R0)_2002TMP-POW1_2002TMP-POW1" xfId="2229"/>
    <cellStyle name="_적격 _2002TMP-POW11_원당TOTAL(R0)_2002TMP-POW1_2002TMP-POW1_2002TMP-POW1" xfId="2230"/>
    <cellStyle name="_적격 _2002TMP-POW11_원당TOTAL(R0)_2002TMP-POW1_2002TMP-POW1_2002TMP-POW1_2002TMP-POW1" xfId="2231"/>
    <cellStyle name="_적격 _2002TMP-POW11_원당TOTAL(R0)_2002TMP-POW1_2002TMP-POW1_2002TMP-POW1_2002TMP-POW1_2002TMP-POW1" xfId="2232"/>
    <cellStyle name="_적격 _2002TMP-POW11_원당TOTAL(R0)_2002TMP-POW1_2002TMP-POW1_2002TMP-POW1_2002TMP-POW1_2002TMP-POW1_2002TMP-POW1" xfId="2233"/>
    <cellStyle name="_적격 _2002TMP-POW11_원당TOTAL(R0)_2002TMP-POW1_2002TMP-POW1_2002TMP-POW1_2002TMP-POW1_2002TMP-POW1_2002TMP-POW1_2002TMP-POW1" xfId="2234"/>
    <cellStyle name="_적격 _2002TMP-POW11_원당TOTAL(R0)_2002TMP-POW1_2002TMP-POW1_2002TMP-POW1_2002TMP-POW1_2002TMP-POW1_2002TMP-POW1_2003TMP-POW01" xfId="2235"/>
    <cellStyle name="_적격 _2002TMP-POW11_원당TOTAL(R0)_2002TMP-POW1_2002TMP-POW1_2002TMP-POW1_2002TMP-POW1_2003TMP-POW01" xfId="2236"/>
    <cellStyle name="_적격 _2002TMP-POW11_원당TOTAL(R0)_2002TMP-POW1_2002TMP-POW1_2003TMP-POW01" xfId="2237"/>
    <cellStyle name="_적격 _2002TMP-POW11_원당TOTAL(R0)_2003TMP-POW01" xfId="2238"/>
    <cellStyle name="_적격 _2003TMP-POW0" xfId="2239"/>
    <cellStyle name="_적격 _2003TMP-POW0_2003TMP-POW1" xfId="2240"/>
    <cellStyle name="_적격 _2003TMP-POW0_2003TMP-POW1_2003TMP-POW1" xfId="2241"/>
    <cellStyle name="_적격 _2003TMP-POW0_2003TMP-POW1_2003TMP-POW1_2003TMP-POW1" xfId="2242"/>
    <cellStyle name="_적격 _2003TMP-POW0_2003TMP-POW1_2003TMP-POW1_2003TMP-POW1_2003TMP-POW1" xfId="2243"/>
    <cellStyle name="_적격 _2003TMP-POW01" xfId="2244"/>
    <cellStyle name="_적격 _2003TMP-POW1" xfId="2245"/>
    <cellStyle name="_적격 _2003TMP-POW1_2003TMP-POW1" xfId="2246"/>
    <cellStyle name="_적격 _2003TMP-POW1_2003TMP-POW1_2003TMP-POW1" xfId="2247"/>
    <cellStyle name="_적격 _2003TMP-POW1_2003TMP-POW1_2003TMP-POW1_2003TMP-POW1" xfId="2248"/>
    <cellStyle name="_적격 _2003TMP-POW1_2003TMP-POW1_2003TMP-POW1_2003TMP-POW1_2003TMP-POW1" xfId="2249"/>
    <cellStyle name="_적격 _2003TMP-POW1-1" xfId="2250"/>
    <cellStyle name="_적격 _2003TMP-POW1-1_2003TMP-POW1" xfId="2251"/>
    <cellStyle name="_적격 _2003TMP-POW1-1_2003TMP-POW1_2003TMP-POW1" xfId="2252"/>
    <cellStyle name="_적격 _2003TMP-POW1-1_2003TMP-POW1_2003TMP-POW1_2003TMP-POW1" xfId="2253"/>
    <cellStyle name="_적격 _2003TMP-POW1-1_2003TMP-POW1_2003TMP-POW1_2003TMP-POW1_2003TMP-POW1" xfId="2254"/>
    <cellStyle name="_적격 _2003TMP-POWER" xfId="2255"/>
    <cellStyle name="_적격 _2003TMP-POWER_2003TMP-POW1" xfId="2256"/>
    <cellStyle name="_적격 _2003TMP-POWER_2003TMP-POW1_2003TMP-POW1" xfId="2257"/>
    <cellStyle name="_적격 _2003TMP-POWER_2003TMP-POW1_2003TMP-POW1_2003TMP-POW1" xfId="2258"/>
    <cellStyle name="_적격 _2003TMP-POWER_2003TMP-POW1_2003TMP-POW1_2003TMP-POW1_2003TMP-POW1" xfId="2259"/>
    <cellStyle name="_적격 _APT평당금액분석표-TOT" xfId="2260"/>
    <cellStyle name="_적격 _APT평당금액분석표-TOT_APT평당금액분석표-TOT" xfId="2261"/>
    <cellStyle name="_적격 _Book1" xfId="2262"/>
    <cellStyle name="_적격 _Book1_2002TMP" xfId="2263"/>
    <cellStyle name="_적격 _IMSI-POW1" xfId="2264"/>
    <cellStyle name="_적격 _IMSI-POW1_서초풍림아이원플러스(0723)(2)" xfId="2265"/>
    <cellStyle name="_적격 _TMP-POW1" xfId="2266"/>
    <cellStyle name="_적격 _TMP-POW1_서초풍림아이원플러스(0723)(2)" xfId="2267"/>
    <cellStyle name="_적격 _TMP-POW2" xfId="2268"/>
    <cellStyle name="_적격 _TMP-POW2_서초풍림아이원플러스(0723)(2)" xfId="2269"/>
    <cellStyle name="_적격 _가시설" xfId="2270"/>
    <cellStyle name="_적격 _개산견적 견적조건 통일양식(설비)" xfId="2271"/>
    <cellStyle name="_적격 _개산견적 견적조건 통일양식(설비)_수원시 구운동아파트-R1" xfId="2272"/>
    <cellStyle name="_적격 _개산견적 견적조건 통일양식(설비)_수원시 구운동아파트-R2" xfId="2273"/>
    <cellStyle name="_적격 _개산견적 견적조건 통일양식(설비)_위생(전주효자동)" xfId="2274"/>
    <cellStyle name="_적격 _개산견적 견적조건 통일양식(설비)_위생(전주효자동)_수원시 구운동아파트-R1" xfId="2275"/>
    <cellStyle name="_적격 _개산견적 견적조건 통일양식(설비)_위생(전주효자동)_수원시 구운동아파트-R2" xfId="2276"/>
    <cellStyle name="_적격 _검암2차장비" xfId="2277"/>
    <cellStyle name="_적격 _검암2차장비_아이원플러스내역" xfId="2278"/>
    <cellStyle name="_적격 _검암2차집행분석용" xfId="2279"/>
    <cellStyle name="_적격 _공사개요" xfId="2280"/>
    <cellStyle name="_적격 _내역서" xfId="2281"/>
    <cellStyle name="_적격 _동백아파트(사전공사 대비)" xfId="2282"/>
    <cellStyle name="_적격 _동백아파트(설변내역)" xfId="2283"/>
    <cellStyle name="_적격 _서계동오피스텔" xfId="2284"/>
    <cellStyle name="_적격 _서초동가집행" xfId="2285"/>
    <cellStyle name="_적격 _서초장비대비" xfId="2286"/>
    <cellStyle name="_적격 _서초장비대비_아이원플러스내역" xfId="2287"/>
    <cellStyle name="_적격 _서초풍림아이원플러스(0723)(2)" xfId="2288"/>
    <cellStyle name="_적격 _서초풍림아이원플러스(0723)(2)_서계동오피스텔" xfId="2289"/>
    <cellStyle name="_적격 _서초풍림아이원플러스(0723)(2)_서초동가집행" xfId="2290"/>
    <cellStyle name="_적격 _서초풍림아이원플러스(0723)(2)_서초동오피스텔(구)" xfId="2291"/>
    <cellStyle name="_적격 _서초풍림아이원플러스(0723)(2)_서초동오피스텔(구)_아이원플러스내역" xfId="2292"/>
    <cellStyle name="_적격 _서초풍림아이원플러스(0723)(2)_아이원플러스내역" xfId="2293"/>
    <cellStyle name="_적격 _서초풍림아이원플러스(0723)(2)_아이원플러스내역_아이원플러스내역" xfId="2294"/>
    <cellStyle name="_적격 _수원시 구운동아파트-R1" xfId="2295"/>
    <cellStyle name="_적격 _수원시 구운동아파트-R2" xfId="2296"/>
    <cellStyle name="_적격 _아이원플러스내역" xfId="2297"/>
    <cellStyle name="_적격 _용인동백C5-1BL공동주택건설공사(공사용1104)" xfId="2298"/>
    <cellStyle name="_적격 _월계동(개산)R0" xfId="2299"/>
    <cellStyle name="_적격 _위생(전주효자동)" xfId="2300"/>
    <cellStyle name="_적격 _위생(전주효자동)_수원시 구운동아파트-R1" xfId="2301"/>
    <cellStyle name="_적격 _위생(전주효자동)_수원시 구운동아파트-R2" xfId="2302"/>
    <cellStyle name="_적격 _의정부금오집행(R1)" xfId="2303"/>
    <cellStyle name="_적격 _인천검암2차" xfId="2304"/>
    <cellStyle name="_적격 _인천검암2차_아이원플러스내역" xfId="2305"/>
    <cellStyle name="_적격 _주안아파트집행(R0)" xfId="2306"/>
    <cellStyle name="_적격 _주안아파트집행(R0)_2002TMP" xfId="2307"/>
    <cellStyle name="_적격 _주안아파트집행(R0)_2002TMP_2002TMP-POW1" xfId="2308"/>
    <cellStyle name="_적격 _주안아파트집행(R0)_2002TMP_2002TMP-POW1_2002TMP-POW1" xfId="2309"/>
    <cellStyle name="_적격 _주안아파트집행(R0)_2002TMP_2002TMP-POW1_2002TMP-POW1_2002TMP-POW1" xfId="2310"/>
    <cellStyle name="_적격 _주안아파트집행(R0)_2002TMP_2002TMP-POW1_2002TMP-POW1_2002TMP-POW1_2002TMP-POW1" xfId="2311"/>
    <cellStyle name="_적격 _주안아파트집행(R0)_2002TMP_2002TMP-POW1_2002TMP-POW1_2002TMP-POW1_2002TMP-POW1_2002TMP-POW1" xfId="2312"/>
    <cellStyle name="_적격 _주안아파트집행(R0)_2002TMP_2002TMP-POW1_2002TMP-POW1_2002TMP-POW1_2002TMP-POW1_2003TMP-POW01" xfId="2313"/>
    <cellStyle name="_적격 _주안아파트집행(R0)_2002TMP_2002TMP-POW1_2002TMP-POW1_2003TMP-POW01" xfId="2314"/>
    <cellStyle name="_적격 _주안아파트집행(R0)_2002TMP_2003TMP-POW01" xfId="2315"/>
    <cellStyle name="_적격 _주안아파트집행(R0)_2002TMP-POW1" xfId="2316"/>
    <cellStyle name="_적격 _주안아파트집행(R0)_2002TMP-POW1_2002TMP-POW1" xfId="2317"/>
    <cellStyle name="_적격 _주안아파트집행(R0)_2002TMP-POW1_2002TMP-POW1_2002TMP" xfId="2318"/>
    <cellStyle name="_적격 _주안아파트집행(R0)_2002TMP-POW1_2002TMP-POW1_2002TMP_2002TMP-POW1" xfId="2319"/>
    <cellStyle name="_적격 _주안아파트집행(R0)_2002TMP-POW1_2002TMP-POW1_2002TMP_2002TMP-POW1_2002TMP-POW1" xfId="2320"/>
    <cellStyle name="_적격 _주안아파트집행(R0)_2002TMP-POW1_2002TMP-POW1_2002TMP_2002TMP-POW1_2002TMP-POW1_2002TMP-POW1" xfId="2321"/>
    <cellStyle name="_적격 _주안아파트집행(R0)_2002TMP-POW1_2002TMP-POW1_2002TMP_2002TMP-POW1_2002TMP-POW1_2002TMP-POW1_2002TMP-POW1" xfId="2322"/>
    <cellStyle name="_적격 _주안아파트집행(R0)_2002TMP-POW1_2002TMP-POW1_2002TMP_2002TMP-POW1_2002TMP-POW1_2002TMP-POW1_2002TMP-POW1_2002TMP-POW1" xfId="2323"/>
    <cellStyle name="_적격 _주안아파트집행(R0)_2002TMP-POW1_2002TMP-POW1_2002TMP_2002TMP-POW1_2002TMP-POW1_2002TMP-POW1_2002TMP-POW1_2003TMP-POW01" xfId="2324"/>
    <cellStyle name="_적격 _주안아파트집행(R0)_2002TMP-POW1_2002TMP-POW1_2002TMP_2002TMP-POW1_2002TMP-POW1_2003TMP-POW01" xfId="2325"/>
    <cellStyle name="_적격 _주안아파트집행(R0)_2002TMP-POW1_2002TMP-POW1_2002TMP_2003TMP-POW01" xfId="2326"/>
    <cellStyle name="_적격 _주안아파트집행(R0)_2002TMP-POW1_2002TMP-POW1_2002TMP-POW1" xfId="2327"/>
    <cellStyle name="_적격 _주안아파트집행(R0)_2002TMP-POW1_2002TMP-POW1_2002TMP-POW1_2002TMP-POW1" xfId="2328"/>
    <cellStyle name="_적격 _주안아파트집행(R0)_2002TMP-POW1_2002TMP-POW1_2002TMP-POW1_2002TMP-POW1_2002TMP" xfId="2329"/>
    <cellStyle name="_적격 _주안아파트집행(R0)_2002TMP-POW1_2002TMP-POW1_2002TMP-POW1_2002TMP-POW1_2002TMP_2002TMP-POW1" xfId="2330"/>
    <cellStyle name="_적격 _주안아파트집행(R0)_2002TMP-POW1_2002TMP-POW1_2002TMP-POW1_2002TMP-POW1_2002TMP_2002TMP-POW1_2002TMP-POW1" xfId="2331"/>
    <cellStyle name="_적격 _주안아파트집행(R0)_2002TMP-POW1_2002TMP-POW1_2002TMP-POW1_2002TMP-POW1_2002TMP_2002TMP-POW1_2002TMP-POW1_2002TMP-POW1" xfId="2332"/>
    <cellStyle name="_적격 _주안아파트집행(R0)_2002TMP-POW1_2002TMP-POW1_2002TMP-POW1_2002TMP-POW1_2002TMP_2002TMP-POW1_2002TMP-POW1_2002TMP-POW1_2002TMP-POW1" xfId="2333"/>
    <cellStyle name="_적격 _주안아파트집행(R0)_2002TMP-POW1_2002TMP-POW1_2002TMP-POW1_2002TMP-POW1_2002TMP_2002TMP-POW1_2002TMP-POW1_2002TMP-POW1_2002TMP-POW1_2002TMP-POW1" xfId="2334"/>
    <cellStyle name="_적격 _주안아파트집행(R0)_2002TMP-POW1_2002TMP-POW1_2002TMP-POW1_2002TMP-POW1_2002TMP_2002TMP-POW1_2002TMP-POW1_2002TMP-POW1_2002TMP-POW1_2003TMP-POW01" xfId="2335"/>
    <cellStyle name="_적격 _주안아파트집행(R0)_2002TMP-POW1_2002TMP-POW1_2002TMP-POW1_2002TMP-POW1_2002TMP_2002TMP-POW1_2002TMP-POW1_2003TMP-POW01" xfId="2336"/>
    <cellStyle name="_적격 _주안아파트집행(R0)_2002TMP-POW1_2002TMP-POW1_2002TMP-POW1_2002TMP-POW1_2002TMP_2003TMP-POW01" xfId="2337"/>
    <cellStyle name="_적격 _주안아파트집행(R0)_2002TMP-POW1_2002TMP-POW1_2002TMP-POW1_2002TMP-POW1_2002TMP-POW1" xfId="2338"/>
    <cellStyle name="_적격 _주안아파트집행(R0)_2002TMP-POW1_2002TMP-POW1_2002TMP-POW1_2002TMP-POW1_2002TMP-POW1_2002TMP-POW1" xfId="2339"/>
    <cellStyle name="_적격 _주안아파트집행(R0)_2002TMP-POW1_2002TMP-POW1_2002TMP-POW1_2002TMP-POW1_2002TMP-POW1_2002TMP-POW1_2002TMP-POW1" xfId="2340"/>
    <cellStyle name="_적격 _주안아파트집행(R0)_2002TMP-POW1_2002TMP-POW1_2002TMP-POW1_2002TMP-POW1_2002TMP-POW1_2002TMP-POW1_2002TMP-POW1_2002TMP-POW1" xfId="2341"/>
    <cellStyle name="_적격 _주안아파트집행(R0)_2002TMP-POW1_2002TMP-POW1_2002TMP-POW1_2002TMP-POW1_2002TMP-POW1_2002TMP-POW1_2002TMP-POW1_2002TMP-POW1_2002TMP-POW1" xfId="2342"/>
    <cellStyle name="_적격 _주안아파트집행(R0)_2002TMP-POW1_2002TMP-POW1_2002TMP-POW1_2002TMP-POW1_2002TMP-POW1_2002TMP-POW1_2002TMP-POW1_2002TMP-POW1_2002TMP-POW1_2002TMP-POW1" xfId="2343"/>
    <cellStyle name="_적격 _주안아파트집행(R0)_2002TMP-POW1_2002TMP-POW1_2002TMP-POW1_2002TMP-POW1_2002TMP-POW1_2002TMP-POW1_2002TMP-POW1_2002TMP-POW1_2002TMP-POW1_2002TMP-POW1_2002TMP-POW1" xfId="2344"/>
    <cellStyle name="_적격 _주안아파트집행(R0)_2002TMP-POW1_2002TMP-POW1_2002TMP-POW1_2002TMP-POW1_2002TMP-POW1_2002TMP-POW1_2002TMP-POW1_2002TMP-POW1_2002TMP-POW1_2002TMP-POW1_2002TMP-POW1_2002TMP-POW1" xfId="2345"/>
    <cellStyle name="_적격 _주안아파트집행(R0)_2002TMP-POW1_2002TMP-POW1_2002TMP-POW1_2002TMP-POW1_2002TMP-POW1_2002TMP-POW1_2002TMP-POW1_2002TMP-POW1_2002TMP-POW1_2002TMP-POW1_2002TMP-POW1_2003TMP-POW01" xfId="2346"/>
    <cellStyle name="_적격 _주안아파트집행(R0)_2002TMP-POW1_2002TMP-POW1_2002TMP-POW1_2002TMP-POW1_2002TMP-POW1_2002TMP-POW1_2002TMP-POW1_2002TMP-POW1_2002TMP-POW1_2003TMP-POW01" xfId="2347"/>
    <cellStyle name="_적격 _주안아파트집행(R0)_2002TMP-POW1_2002TMP-POW1_2002TMP-POW1_2002TMP-POW1_2002TMP-POW1_2002TMP-POW1_2002TMP-POW1_2003TMP-POW01" xfId="2348"/>
    <cellStyle name="_적격 _주안아파트집행(R0)_2002TMP-POW1_2002TMP-POW1_2002TMP-POW1_2002TMP-POW1_2002TMP-POW1_2003TMP-POW01" xfId="2349"/>
    <cellStyle name="_적격 _주안아파트집행(R0)_2002TMP-POW1_2002TMP-POW1_2002TMP-POW1_2003TMP-POW01" xfId="2350"/>
    <cellStyle name="_적격 _주안아파트집행(R0)_2002TMP-POW1_2003TMP-POW01" xfId="2351"/>
    <cellStyle name="_적격 _주안아파트집행(R0)_2002TMP-POW11" xfId="2352"/>
    <cellStyle name="_적격 _주안아파트집행(R0)_2002TMP-POW11_2002TMP-POW1" xfId="2353"/>
    <cellStyle name="_적격 _주안아파트집행(R0)_2002TMP-POW11_2002TMP-POW1_2002TMP-POW1" xfId="2354"/>
    <cellStyle name="_적격 _주안아파트집행(R0)_2002TMP-POW11_2002TMP-POW1_2002TMP-POW1_2002TMP-POW1" xfId="2355"/>
    <cellStyle name="_적격 _주안아파트집행(R0)_2002TMP-POW11_2002TMP-POW1_2002TMP-POW1_2002TMP-POW1_2002TMP-POW1" xfId="2356"/>
    <cellStyle name="_적격 _주안아파트집행(R0)_2002TMP-POW11_2002TMP-POW1_2002TMP-POW1_2002TMP-POW1_2002TMP-POW1_2002TMP-POW1" xfId="2357"/>
    <cellStyle name="_적격 _주안아파트집행(R0)_2002TMP-POW11_2002TMP-POW1_2002TMP-POW1_2002TMP-POW1_2002TMP-POW1_2003TMP-POW01" xfId="2358"/>
    <cellStyle name="_적격 _주안아파트집행(R0)_2002TMP-POW11_2002TMP-POW1_2002TMP-POW1_2003TMP-POW01" xfId="2359"/>
    <cellStyle name="_적격 _주안아파트집행(R0)_2002TMP-POW11_2003TMP-POW01" xfId="2360"/>
    <cellStyle name="_적격 _주안아파트집행(R0)_원당TOTAL(R0)" xfId="2361"/>
    <cellStyle name="_적격 _주안아파트집행(R0)_원당TOTAL(R0)_2002TMP-POW1" xfId="2362"/>
    <cellStyle name="_적격 _주안아파트집행(R0)_원당TOTAL(R0)_2002TMP-POW1_2002TMP-POW1" xfId="2363"/>
    <cellStyle name="_적격 _주안아파트집행(R0)_원당TOTAL(R0)_2002TMP-POW1_2002TMP-POW1_2002TMP-POW1" xfId="2364"/>
    <cellStyle name="_적격 _주안아파트집행(R0)_원당TOTAL(R0)_2002TMP-POW1_2002TMP-POW1_2002TMP-POW1_2002TMP-POW1" xfId="2365"/>
    <cellStyle name="_적격 _주안아파트집행(R0)_원당TOTAL(R0)_2002TMP-POW1_2002TMP-POW1_2002TMP-POW1_2002TMP-POW1_2002TMP-POW1" xfId="2366"/>
    <cellStyle name="_적격 _주안아파트집행(R0)_원당TOTAL(R0)_2002TMP-POW1_2002TMP-POW1_2002TMP-POW1_2002TMP-POW1_2002TMP-POW1_2002TMP-POW1" xfId="2367"/>
    <cellStyle name="_적격 _주안아파트집행(R0)_원당TOTAL(R0)_2002TMP-POW1_2002TMP-POW1_2002TMP-POW1_2002TMP-POW1_2002TMP-POW1_2002TMP-POW1_2002TMP-POW1" xfId="2368"/>
    <cellStyle name="_적격 _주안아파트집행(R0)_원당TOTAL(R0)_2002TMP-POW1_2002TMP-POW1_2002TMP-POW1_2002TMP-POW1_2002TMP-POW1_2002TMP-POW1_2003TMP-POW01" xfId="2369"/>
    <cellStyle name="_적격 _주안아파트집행(R0)_원당TOTAL(R0)_2002TMP-POW1_2002TMP-POW1_2002TMP-POW1_2002TMP-POW1_2003TMP-POW01" xfId="2370"/>
    <cellStyle name="_적격 _주안아파트집행(R0)_원당TOTAL(R0)_2002TMP-POW1_2002TMP-POW1_2003TMP-POW01" xfId="2371"/>
    <cellStyle name="_적격 _주안아파트집행(R0)_원당TOTAL(R0)_2003TMP-POW01" xfId="2372"/>
    <cellStyle name="_적격 _집행갑지 " xfId="2373"/>
    <cellStyle name="_적격 _집행갑지 _가시설" xfId="2374"/>
    <cellStyle name="_적격 _집행갑지 _내역서" xfId="2375"/>
    <cellStyle name="_적격 _집행갑지 _동백아파트(사전공사 대비)" xfId="2376"/>
    <cellStyle name="_적격 _집행갑지 _동백아파트(설변내역)" xfId="2377"/>
    <cellStyle name="_적격 _집행갑지 _수원시 구운동아파트-R1" xfId="2378"/>
    <cellStyle name="_적격 _집행갑지 _수원시 구운동아파트-R2" xfId="2379"/>
    <cellStyle name="_적격 _집행갑지 _위생(전주효자동)" xfId="2380"/>
    <cellStyle name="_적격 _집행갑지 _위생(전주효자동)_수원시 구운동아파트-R1" xfId="2381"/>
    <cellStyle name="_적격 _집행갑지 _위생(전주효자동)_수원시 구운동아파트-R2" xfId="2382"/>
    <cellStyle name="_적격 _집행갑지 _파일사전공사본사최종" xfId="2383"/>
    <cellStyle name="_적격 _집행갑지 _파일사전공사본사최종_가시설" xfId="2384"/>
    <cellStyle name="_적격 _집행갑지 _파일사전공사본사최종_내역서" xfId="2385"/>
    <cellStyle name="_적격 _집행갑지 _파일사전공사본사최종_동백아파트(사전공사 대비)" xfId="2386"/>
    <cellStyle name="_적격 _집행갑지 _파일사전공사본사최종_동백아파트(설변내역)" xfId="2387"/>
    <cellStyle name="_적격 _집행내역서(Rev.0)" xfId="2388"/>
    <cellStyle name="_적격 _집행내역서(Rev.0)_당하3차집행내역서(Rev.1)" xfId="2389"/>
    <cellStyle name="_적격 _집행내역서(Rev.0)_당하3차집행내역서(Rev.1)_수원시 구운동아파트-R1" xfId="2390"/>
    <cellStyle name="_적격 _집행내역서(Rev.0)_당하3차집행내역서(Rev.1)_수원시 구운동아파트-R2" xfId="2391"/>
    <cellStyle name="_적격 _집행내역서(Rev.0)_당하3차집행내역서(Rev.1)_위생(전주효자동)" xfId="2392"/>
    <cellStyle name="_적격 _집행내역서(Rev.0)_당하3차집행내역서(Rev.1)_위생(전주효자동)_수원시 구운동아파트-R1" xfId="2393"/>
    <cellStyle name="_적격 _집행내역서(Rev.0)_당하3차집행내역서(Rev.1)_위생(전주효자동)_수원시 구운동아파트-R2" xfId="2394"/>
    <cellStyle name="_적격 _집행내역서(Rev.0)_수원시 구운동아파트-R1" xfId="2395"/>
    <cellStyle name="_적격 _집행내역서(Rev.0)_수원시 구운동아파트-R2" xfId="2396"/>
    <cellStyle name="_적격 _집행내역서(Rev.0)_위생(전주효자동)" xfId="2397"/>
    <cellStyle name="_적격 _집행내역서(Rev.0)_위생(전주효자동)_수원시 구운동아파트-R1" xfId="2398"/>
    <cellStyle name="_적격 _집행내역서(Rev.0)_위생(전주효자동)_수원시 구운동아파트-R2" xfId="2399"/>
    <cellStyle name="_적격 _파일사전공사본사최종" xfId="2400"/>
    <cellStyle name="_적격 _파일사전공사본사최종_가시설" xfId="2401"/>
    <cellStyle name="_적격 _파일사전공사본사최종_내역서" xfId="2402"/>
    <cellStyle name="_적격 _파일사전공사본사최종_동백아파트(사전공사 대비)" xfId="2403"/>
    <cellStyle name="_적격 _파일사전공사본사최종_동백아파트(설변내역)" xfId="2404"/>
    <cellStyle name="_적격(화산) " xfId="2405"/>
    <cellStyle name="_적격(화산) _2000TMP-POW2" xfId="2406"/>
    <cellStyle name="_적격(화산) _2000TMP-POW2_서초풍림아이원플러스(0723)(2)" xfId="2407"/>
    <cellStyle name="_적격(화산) _2001TMP-POW2" xfId="2408"/>
    <cellStyle name="_적격(화산) _2001TMP-POW2_서초풍림아이원플러스(0723)(2)" xfId="2409"/>
    <cellStyle name="_적격(화산) _IMSI-POW1" xfId="2410"/>
    <cellStyle name="_적격(화산) _IMSI-POW1_서초풍림아이원플러스(0723)(2)" xfId="2411"/>
    <cellStyle name="_적격(화산) _TMP-POW1" xfId="2412"/>
    <cellStyle name="_적격(화산) _TMP-POW1_서초풍림아이원플러스(0723)(2)" xfId="2413"/>
    <cellStyle name="_적격(화산) _TMP-POW2" xfId="2414"/>
    <cellStyle name="_적격(화산) _TMP-POW2_서초풍림아이원플러스(0723)(2)" xfId="2415"/>
    <cellStyle name="_적격(화산) _서초풍림아이원플러스(0723)(2)" xfId="2416"/>
    <cellStyle name="_제주물항" xfId="2417"/>
    <cellStyle name="_지수조정율" xfId="2418"/>
    <cellStyle name="_차량등철주기초(2004년)-영모" xfId="2419"/>
    <cellStyle name="_천안(가로등 및 신호등 설치공사)" xfId="2420"/>
    <cellStyle name="_청량리동빌딩" xfId="2421"/>
    <cellStyle name="_최종도급내역(2005.1.13)" xfId="2422"/>
    <cellStyle name="_표지및원가계산" xfId="2423"/>
    <cellStyle name="_하남 LG자이 APT 신호등 설치공사" xfId="2424"/>
    <cellStyle name="_황산교회" xfId="2425"/>
    <cellStyle name="¡E￠￥@?e_TEST-1 " xfId="2426"/>
    <cellStyle name="’E‰Y [0.00]_laroux" xfId="2427"/>
    <cellStyle name="’E‰Y_laroux" xfId="2428"/>
    <cellStyle name="¤@?e_TEST-1 " xfId="2429"/>
    <cellStyle name="△백분율" xfId="2430"/>
    <cellStyle name="△콤마" xfId="2431"/>
    <cellStyle name="°ia¤¼o " xfId="2432"/>
    <cellStyle name="°ia¤aa " xfId="2433"/>
    <cellStyle name="0.0" xfId="2434"/>
    <cellStyle name="0.00" xfId="2435"/>
    <cellStyle name="1" xfId="2436"/>
    <cellStyle name="19990216" xfId="2437"/>
    <cellStyle name="1월" xfId="2438"/>
    <cellStyle name="²" xfId="2439"/>
    <cellStyle name="60" xfId="2440"/>
    <cellStyle name="A¡§¡ⓒ¡E¡þ¡EO [0]_¡§uc¡§oA " xfId="2441"/>
    <cellStyle name="A¡§¡ⓒ¡E¡þ¡EO_¡§uc¡§oA " xfId="2442"/>
    <cellStyle name="A¨­￠￢￠O [0]_ ¨￢n￠￢n¨￢¡Æ ￠?u¨￢¡Æ¡¾a¨uu " xfId="2443"/>
    <cellStyle name="A¨­¢¬¢Ò [0]_¨úc¨öA " xfId="2444"/>
    <cellStyle name="A¨­￠￢￠O [0]_3￠?u¨uoAⓒ÷ " xfId="2445"/>
    <cellStyle name="A¨­¢¬¢Ò [0]_4PART " xfId="2446"/>
    <cellStyle name="A¨­￠￢￠O [0]_A|A￠O1¨￢I1¡Æu CoEⓒ÷ " xfId="2447"/>
    <cellStyle name="A¨­¢¬¢Ò [0]_C¡Æ¢¬n¨¬¡Æ " xfId="2448"/>
    <cellStyle name="A¨­￠￢￠O [0]_ⓒoⓒ¡A¨o¨￢R " xfId="2449"/>
    <cellStyle name="A¨­￠￢￠O_ ¨￢n￠￢n¨￢¡Æ ￠?u¨￢¡Æ¡¾a¨uu " xfId="2450"/>
    <cellStyle name="A¨­¢¬¢Ò_¨úc¨öA " xfId="2451"/>
    <cellStyle name="A¨­￠￢￠O_3￠?u¨uoAⓒ÷ " xfId="2452"/>
    <cellStyle name="A¨­¢¬¢Ò_95©øaAN¡Æy¨ùo¡¤R " xfId="2453"/>
    <cellStyle name="A¨­￠￢￠O_A|A￠O1¨￢I1¡Æu CoEⓒ÷ " xfId="2454"/>
    <cellStyle name="A¨­¢¬¢Ò_C¡Æ¢¬n¨¬¡Æ " xfId="2455"/>
    <cellStyle name="A¨­￠￢￠O_ⓒoⓒ¡A¨o¨￢R " xfId="2456"/>
    <cellStyle name="A￠R¡×￠R¨I￠RE￠Rⓒ­￠REO [0]_INQUIRY ￠RE?￠RIi￠R¡×u¡ERAA¡§I￠Rⓒ­A¡§I¡§¡I " xfId="2457"/>
    <cellStyle name="A￠R¡×￠R¨I￠RE￠Rⓒ­￠REO_INQUIRY ￠RE?￠RIi￠R¡×u¡ERAA¡§I￠Rⓒ­A¡§I¡§¡I " xfId="2458"/>
    <cellStyle name="AA" xfId="2459"/>
    <cellStyle name="Aee­ " xfId="2460"/>
    <cellStyle name="AeE­ [0]_  A¾  CO  " xfId="2461"/>
    <cellStyle name="ÅëÈ­ [0]_»óºÎ¼ö·®Áý°è " xfId="2462"/>
    <cellStyle name="AeE­ [0]_¼oAI¼º " xfId="2463"/>
    <cellStyle name="ÅëÈ­ [0]_¹æÀ½º® " xfId="2464"/>
    <cellStyle name="AeE­ [0]_A¾CO½A¼³ " xfId="2465"/>
    <cellStyle name="ÅëÈ­ [0]_Á¾ÇÕ½Å¼³ " xfId="2466"/>
    <cellStyle name="AeE­ [0]_A¾COA¶°AºÐ " xfId="2467"/>
    <cellStyle name="ÅëÈ­ [0]_Á¾ÇÕÃ¶°ÅºÐ " xfId="2468"/>
    <cellStyle name="AeE­ [0]_AMT " xfId="2469"/>
    <cellStyle name="ÅëÈ­ [0]_INQUIRY ¿µ¾÷ÃßÁø " xfId="2470"/>
    <cellStyle name="AeE­ [0]_INQUIRY ¿μ¾÷AßAø " xfId="2471"/>
    <cellStyle name="AeE­_  A¾  CO  " xfId="2472"/>
    <cellStyle name="ÅëÈ­_»óºÎ¼ö·®Áý°è " xfId="2473"/>
    <cellStyle name="AeE­_¼oAI¼º " xfId="2474"/>
    <cellStyle name="ÅëÈ­_¹æÀ½º® " xfId="2475"/>
    <cellStyle name="AeE­_A¾CO½A¼³ " xfId="2476"/>
    <cellStyle name="ÅëÈ­_Á¾ÇÕ½Å¼³ " xfId="2477"/>
    <cellStyle name="AeE­_A¾COA¶°AºÐ " xfId="2478"/>
    <cellStyle name="ÅëÈ­_Á¾ÇÕÃ¶°ÅºÐ " xfId="2479"/>
    <cellStyle name="AeE­_AMT " xfId="2480"/>
    <cellStyle name="ÅëÈ­_INQUIRY ¿µ¾÷ÃßÁø " xfId="2481"/>
    <cellStyle name="AeE­_INQUIRY ¿μ¾÷AßAø " xfId="2482"/>
    <cellStyle name="AeE¡© [0]_¨úc¨öA " xfId="2483"/>
    <cellStyle name="AeE¡©_¨úc¨öA " xfId="2484"/>
    <cellStyle name="Aee¡ⓒ " xfId="2485"/>
    <cellStyle name="AeE¡ⓒ [0]_ ¨￢n￠￢n¨￢¡Æ ￠?u¨￢¡Æ¡¾a¨uu " xfId="2486"/>
    <cellStyle name="AeE¡ⓒ_ ¨￢n￠￢n¨￢¡Æ ￠?u¨￢¡Æ¡¾a¨uu " xfId="2487"/>
    <cellStyle name="AeE¡ER¡§I [0]_INQUIRY ￠RE?￠RIi￠R¡×u¡ERAA¡§I￠Rⓒ­A¡§I¡§¡I " xfId="2488"/>
    <cellStyle name="AeE¡ER¡§I_INQUIRY ￠RE?￠RIi￠R¡×u¡ERAA¡§I￠Rⓒ­A¡§I¡§¡I " xfId="2489"/>
    <cellStyle name="AeE￠R¨I [0]_¡§uc¡§oA " xfId="2490"/>
    <cellStyle name="AeE￠R¨I_¡§uc¡§oA " xfId="2491"/>
    <cellStyle name="Æu¼ " xfId="2492"/>
    <cellStyle name="ALIGNMENT" xfId="2493"/>
    <cellStyle name="AÞ¸¶ [0]_  A¾  CO  " xfId="2494"/>
    <cellStyle name="ÄÞ¸¶ [0]_»óºÎ¼ö·®Áý°è " xfId="2495"/>
    <cellStyle name="AÞ¸¶ [0]_¼oAI¼º " xfId="2496"/>
    <cellStyle name="ÄÞ¸¶ [0]_¹æÀ½º® " xfId="2497"/>
    <cellStyle name="AÞ¸¶ [0]_A¾CO½A¼³ " xfId="2498"/>
    <cellStyle name="ÄÞ¸¶ [0]_Á¾ÇÕ½Å¼³ " xfId="2499"/>
    <cellStyle name="AÞ¸¶ [0]_A¾COA¶°AºÐ " xfId="2500"/>
    <cellStyle name="ÄÞ¸¶ [0]_Á¾ÇÕÃ¶°ÅºÐ " xfId="2501"/>
    <cellStyle name="AÞ¸¶ [0]_AN°y(1.25) " xfId="2502"/>
    <cellStyle name="ÄÞ¸¶ [0]_INQUIRY ¿µ¾÷ÃßÁø " xfId="2503"/>
    <cellStyle name="AÞ¸¶ [0]_INQUIRY ¿μ¾÷AßAø " xfId="2504"/>
    <cellStyle name="AÞ¸¶_  A¾  CO  " xfId="2505"/>
    <cellStyle name="ÄÞ¸¶_»óºÎ¼ö·®Áý°è " xfId="2506"/>
    <cellStyle name="AÞ¸¶_¼oAI¼º " xfId="2507"/>
    <cellStyle name="ÄÞ¸¶_¹æÀ½º® " xfId="2508"/>
    <cellStyle name="AÞ¸¶_A¾CO½A¼³ " xfId="2509"/>
    <cellStyle name="ÄÞ¸¶_Á¾ÇÕ½Å¼³ " xfId="2510"/>
    <cellStyle name="AÞ¸¶_A¾COA¶°AºÐ " xfId="2511"/>
    <cellStyle name="ÄÞ¸¶_Á¾ÇÕÃ¶°ÅºÐ " xfId="2512"/>
    <cellStyle name="AÞ¸¶_AN°y(1.25) " xfId="2513"/>
    <cellStyle name="ÄÞ¸¶_INQUIRY ¿µ¾÷ÃßÁø " xfId="2514"/>
    <cellStyle name="AÞ¸¶_INQUIRY ¿μ¾÷AßAø " xfId="2515"/>
    <cellStyle name="Au¸r " xfId="2516"/>
    <cellStyle name="C¡ERIA￠R¡×¡§¡I_¡ERic￠R¡×u¡ERA￠R¡×￠Rⓒ­I￠R¡×￠Rⓒ­¡ER¡§￠R AN¡ER¡§￠Re " xfId="2517"/>
    <cellStyle name="C¡ÍA¨ª_  FAB AIA¢´  " xfId="2518"/>
    <cellStyle name="C¡IA¨ª_ 1-3 " xfId="2519"/>
    <cellStyle name="C¡ÍA¨ª_¡Æ©øAI OXIDE " xfId="2520"/>
    <cellStyle name="C¡IA¨ª_¡Æu￠￢RBS('98) " xfId="2521"/>
    <cellStyle name="C¡ÍA¨ª_¡íoE©÷¡¾a¡¤IAo " xfId="2522"/>
    <cellStyle name="C¡IA¨ª_¡ioEⓒ÷¡¾a¡¤IAo " xfId="2523"/>
    <cellStyle name="C¡ÍA¨ª_03 " xfId="2524"/>
    <cellStyle name="C¡IA¨ª_12￠?u " xfId="2525"/>
    <cellStyle name="C¡ÍA¨ª_12AO " xfId="2526"/>
    <cellStyle name="C¡IA¨ª_Ac¡Æi¡Æu￠￢R " xfId="2527"/>
    <cellStyle name="C¡ÍA¨ª_C¡ÍAo " xfId="2528"/>
    <cellStyle name="C¡IA¨ª_CD-ROM " xfId="2529"/>
    <cellStyle name="C¡ÍA¨ª_Sheet1_4PART " xfId="2530"/>
    <cellStyle name="C￠RIA¡§¨￡_  FAB AIA¡E￠￥  " xfId="2531"/>
    <cellStyle name="C￥AØ_  A¾  CO  " xfId="2532"/>
    <cellStyle name="Ç¥ÁØ_¿µ¾÷ÇöÈ² " xfId="2533"/>
    <cellStyle name="C￥AØ_¿μ¾÷CoE² " xfId="2534"/>
    <cellStyle name="Ç¥ÁØ_»ç¾÷ºÎº° ÃÑ°è " xfId="2535"/>
    <cellStyle name="C￥AØ_≫c¾÷ºIº° AN°e " xfId="2536"/>
    <cellStyle name="Ç¥ÁØ_°øÅë°¡¼³°ø»ç" xfId="2537"/>
    <cellStyle name="C￥AØ_¼oAI¼º " xfId="2538"/>
    <cellStyle name="Ç¥ÁØ_5-1±¤°í " xfId="2539"/>
    <cellStyle name="C￥AØ_5-1±¤°i _도급,실행(02.2.16)" xfId="2540"/>
    <cellStyle name="Ç¥ÁØ_Á¾ÇÕ½Å¼³ " xfId="2541"/>
    <cellStyle name="C￥AØ_A¾COA¶°AºÐ " xfId="2542"/>
    <cellStyle name="Ç¥ÁØ_Á¾ÇÕÃ¶°ÅºÐ " xfId="2543"/>
    <cellStyle name="C￥AØ_AN°y(1.25) " xfId="2544"/>
    <cellStyle name="Ç¥ÁØ_Áý°èÇ¥(2¿ù) " xfId="2545"/>
    <cellStyle name="C￥AØ_SOON1 " xfId="2546"/>
    <cellStyle name="Calc Currency (0)" xfId="2547"/>
    <cellStyle name="category" xfId="2548"/>
    <cellStyle name="columns_array" xfId="2549"/>
    <cellStyle name="Comma" xfId="2550"/>
    <cellStyle name="Comma [0]" xfId="2551"/>
    <cellStyle name="comma zerodec" xfId="2552"/>
    <cellStyle name="Comma_ " xfId="2553"/>
    <cellStyle name="Comma0" xfId="2554"/>
    <cellStyle name="Copied" xfId="2555"/>
    <cellStyle name="Curren?_x0012_퐀_x0017_?" xfId="2556"/>
    <cellStyle name="Currency" xfId="2557"/>
    <cellStyle name="Currency [0]" xfId="2558"/>
    <cellStyle name="currency-$_표지 " xfId="2559"/>
    <cellStyle name="Currency_ " xfId="2560"/>
    <cellStyle name="Currency0" xfId="2561"/>
    <cellStyle name="Currency1" xfId="2562"/>
    <cellStyle name="Date" xfId="2563"/>
    <cellStyle name="Dollar (zero dec)" xfId="2564"/>
    <cellStyle name="Entered" xfId="2565"/>
    <cellStyle name="Euro" xfId="2566"/>
    <cellStyle name="F2" xfId="2567"/>
    <cellStyle name="F3" xfId="2568"/>
    <cellStyle name="F4" xfId="2569"/>
    <cellStyle name="F5" xfId="2570"/>
    <cellStyle name="F6" xfId="2571"/>
    <cellStyle name="F7" xfId="2572"/>
    <cellStyle name="F8" xfId="2573"/>
    <cellStyle name="Fixed" xfId="2574"/>
    <cellStyle name="Followed Hyperlink" xfId="2575"/>
    <cellStyle name="G" xfId="2576"/>
    <cellStyle name="Grey" xfId="2577"/>
    <cellStyle name="HEADER" xfId="2578"/>
    <cellStyle name="Header1" xfId="2579"/>
    <cellStyle name="Header2" xfId="2580"/>
    <cellStyle name="Heading 1" xfId="2581"/>
    <cellStyle name="Heading 2" xfId="2582"/>
    <cellStyle name="Heading1" xfId="2583"/>
    <cellStyle name="Heading2" xfId="2584"/>
    <cellStyle name="Hyperlink" xfId="2585"/>
    <cellStyle name="Input [yellow]" xfId="2586"/>
    <cellStyle name="Milliers [0]_Arabian Spec" xfId="2587"/>
    <cellStyle name="Milliers_Arabian Spec" xfId="2588"/>
    <cellStyle name="Model" xfId="2589"/>
    <cellStyle name="Mon?aire [0]_Arabian Spec" xfId="2590"/>
    <cellStyle name="Mon?aire_Arabian Spec" xfId="2591"/>
    <cellStyle name="MS Proofing Tools" xfId="2592"/>
    <cellStyle name="no dec" xfId="2593"/>
    <cellStyle name="Normal - Style1" xfId="2594"/>
    <cellStyle name="Normal - Style2" xfId="2595"/>
    <cellStyle name="Normal - Style3" xfId="2596"/>
    <cellStyle name="Normal - Style4" xfId="2597"/>
    <cellStyle name="Normal - Style5" xfId="2598"/>
    <cellStyle name="Normal - Style6" xfId="2599"/>
    <cellStyle name="Normal - Style7" xfId="2600"/>
    <cellStyle name="Normal - Style8" xfId="2601"/>
    <cellStyle name="Normal - 유형1" xfId="2602"/>
    <cellStyle name="Normal_ " xfId="2603"/>
    <cellStyle name="Œ…?æ맖?e [0.00]_laroux" xfId="2604"/>
    <cellStyle name="Œ…?æ맖?e_laroux" xfId="2605"/>
    <cellStyle name="Percent" xfId="2606"/>
    <cellStyle name="Percent [2]" xfId="2607"/>
    <cellStyle name="Percent_건축-개산견적자료" xfId="2608"/>
    <cellStyle name="RevList" xfId="2609"/>
    <cellStyle name="subhead" xfId="2610"/>
    <cellStyle name="Subtotal" xfId="2611"/>
    <cellStyle name="title [1]" xfId="2612"/>
    <cellStyle name="title [2]" xfId="2613"/>
    <cellStyle name="Total" xfId="2614"/>
    <cellStyle name="UM" xfId="2615"/>
    <cellStyle name="W?rung_laroux" xfId="2616"/>
    <cellStyle name="견적" xfId="2617"/>
    <cellStyle name="고정소숫점" xfId="2618"/>
    <cellStyle name="고정출력1" xfId="2619"/>
    <cellStyle name="고정출력2" xfId="2620"/>
    <cellStyle name="괘선" xfId="2621"/>
    <cellStyle name="咬訌裝?INCOM1" xfId="2622"/>
    <cellStyle name="咬訌裝?INCOM10" xfId="2623"/>
    <cellStyle name="咬訌裝?INCOM2" xfId="2624"/>
    <cellStyle name="咬訌裝?INCOM3" xfId="2625"/>
    <cellStyle name="咬訌裝?INCOM4" xfId="2626"/>
    <cellStyle name="咬訌裝?INCOM5" xfId="2627"/>
    <cellStyle name="咬訌裝?INCOM6" xfId="2628"/>
    <cellStyle name="咬訌裝?INCOM7" xfId="2629"/>
    <cellStyle name="咬訌裝?INCOM8" xfId="2630"/>
    <cellStyle name="咬訌裝?INCOM9" xfId="2631"/>
    <cellStyle name="咬訌裝?PRIB11" xfId="2632"/>
    <cellStyle name="글꼴" xfId="2633"/>
    <cellStyle name="금액" xfId="2634"/>
    <cellStyle name="기계" xfId="2635"/>
    <cellStyle name="날짜" xfId="2636"/>
    <cellStyle name="내역" xfId="2637"/>
    <cellStyle name="내역서" xfId="2638"/>
    <cellStyle name="단위" xfId="2639"/>
    <cellStyle name="달러" xfId="2640"/>
    <cellStyle name="뒤에 오는 하이퍼링크" xfId="2641"/>
    <cellStyle name="똿뗦먛귟 [0.00]_laroux" xfId="2642"/>
    <cellStyle name="똿뗦먛귟_laroux" xfId="2643"/>
    <cellStyle name="믅됞 [0.00]_laroux" xfId="2644"/>
    <cellStyle name="믅됞_laroux" xfId="2645"/>
    <cellStyle name="백 " xfId="2646"/>
    <cellStyle name="백분율 [0]" xfId="2647"/>
    <cellStyle name="백분율 [2]" xfId="2648"/>
    <cellStyle name="백분율 2" xfId="2649"/>
    <cellStyle name="백분율 4" xfId="2650"/>
    <cellStyle name="뷭?_BOOKSHIP" xfId="2651"/>
    <cellStyle name="수량" xfId="2652"/>
    <cellStyle name="숫자" xfId="2653"/>
    <cellStyle name="숫자(R)" xfId="2654"/>
    <cellStyle name="쉼표 [0]" xfId="2655" builtinId="6"/>
    <cellStyle name="쉼표 [0] 10" xfId="2656"/>
    <cellStyle name="쉼표 [0] 10 2" xfId="2708"/>
    <cellStyle name="쉼표 [0] 2" xfId="2657"/>
    <cellStyle name="쉼표 [0] 3" xfId="2707"/>
    <cellStyle name="쉼표 [0] 3 2" xfId="2658"/>
    <cellStyle name="스타일 1" xfId="2659"/>
    <cellStyle name="안건회계법인" xfId="2660"/>
    <cellStyle name="자리수" xfId="2661"/>
    <cellStyle name="자리수0" xfId="2662"/>
    <cellStyle name="제목 1(左)" xfId="2663"/>
    <cellStyle name="제목 1(中)" xfId="2664"/>
    <cellStyle name="제목[1 줄]" xfId="2665"/>
    <cellStyle name="제목[2줄 아래]" xfId="2666"/>
    <cellStyle name="제목[2줄 위]" xfId="2667"/>
    <cellStyle name="제목1" xfId="2668"/>
    <cellStyle name="지정되지 않음" xfId="2669"/>
    <cellStyle name="코드" xfId="2670"/>
    <cellStyle name="콤냡?&lt;_x000f_$??: `1_1 " xfId="2671"/>
    <cellStyle name="콤마" xfId="2672"/>
    <cellStyle name="콤마 [0]_  종  합  " xfId="2673"/>
    <cellStyle name="콤마 [2]" xfId="2674"/>
    <cellStyle name="콤마[ ]" xfId="2675"/>
    <cellStyle name="콤마[*]" xfId="2676"/>
    <cellStyle name="콤마[.]" xfId="2677"/>
    <cellStyle name="콤마[0]" xfId="2678"/>
    <cellStyle name="콤마_  종  합  " xfId="2679"/>
    <cellStyle name="콤마宛 " xfId="2680"/>
    <cellStyle name="콤마桓?琉?업종별 " xfId="2681"/>
    <cellStyle name="콤마쇔[0]_대총괄표 " xfId="2682"/>
    <cellStyle name="퍼센트" xfId="2683"/>
    <cellStyle name="표머릿글(上)" xfId="2684"/>
    <cellStyle name="표머릿글(中)" xfId="2685"/>
    <cellStyle name="표머릿글(下)" xfId="2686"/>
    <cellStyle name="표준" xfId="0" builtinId="0"/>
    <cellStyle name="표준 12 4" xfId="2706"/>
    <cellStyle name="표준 2" xfId="2687"/>
    <cellStyle name="표준 2 4" xfId="2688"/>
    <cellStyle name="표준 2 5" xfId="2689"/>
    <cellStyle name="표준 3" xfId="2690"/>
    <cellStyle name="표준 4" xfId="2691"/>
    <cellStyle name="표준 5" xfId="2692"/>
    <cellStyle name="표준 6" xfId="2693"/>
    <cellStyle name="標準_Akia(F）-8" xfId="2694"/>
    <cellStyle name="표준_Ilis" xfId="2695"/>
    <cellStyle name="표준_YES" xfId="2696"/>
    <cellStyle name="표준_YESIL2" xfId="2697"/>
    <cellStyle name="표준_Yes-t" xfId="2698"/>
    <cellStyle name="표준_비산 지하차도 예산서" xfId="2699"/>
    <cellStyle name="표준_일위대가" xfId="2700"/>
    <cellStyle name="표준_전기내역서(한탄강)" xfId="2701"/>
    <cellStyle name="합계" xfId="2702"/>
    <cellStyle name="합산" xfId="2703"/>
    <cellStyle name="화폐기호" xfId="2704"/>
    <cellStyle name="화폐기호0" xfId="2705"/>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757241</xdr:colOff>
      <xdr:row>21</xdr:row>
      <xdr:rowOff>16566</xdr:rowOff>
    </xdr:from>
    <xdr:to>
      <xdr:col>5</xdr:col>
      <xdr:colOff>713521</xdr:colOff>
      <xdr:row>23</xdr:row>
      <xdr:rowOff>44441</xdr:rowOff>
    </xdr:to>
    <xdr:pic>
      <xdr:nvPicPr>
        <xdr:cNvPr id="3" name="그림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17784" y="4903305"/>
          <a:ext cx="3145085" cy="665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264583</xdr:colOff>
      <xdr:row>0</xdr:row>
      <xdr:rowOff>95245</xdr:rowOff>
    </xdr:from>
    <xdr:to>
      <xdr:col>21</xdr:col>
      <xdr:colOff>190500</xdr:colOff>
      <xdr:row>18</xdr:row>
      <xdr:rowOff>158748</xdr:rowOff>
    </xdr:to>
    <xdr:pic>
      <xdr:nvPicPr>
        <xdr:cNvPr id="95" name="그림 94">
          <a:extLst>
            <a:ext uri="{FF2B5EF4-FFF2-40B4-BE49-F238E27FC236}">
              <a16:creationId xmlns:a16="http://schemas.microsoft.com/office/drawing/2014/main" id="{00000000-0008-0000-1C00-00005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99" t="13931" r="5060" b="11976"/>
        <a:stretch/>
      </xdr:blipFill>
      <xdr:spPr>
        <a:xfrm rot="16200000">
          <a:off x="1841498" y="-1481670"/>
          <a:ext cx="5778503" cy="8932334"/>
        </a:xfrm>
        <a:prstGeom prst="rect">
          <a:avLst/>
        </a:prstGeom>
      </xdr:spPr>
    </xdr:pic>
    <xdr:clientData/>
  </xdr:twoCellAnchor>
  <xdr:twoCellAnchor editAs="oneCell">
    <xdr:from>
      <xdr:col>0</xdr:col>
      <xdr:colOff>254003</xdr:colOff>
      <xdr:row>19</xdr:row>
      <xdr:rowOff>63496</xdr:rowOff>
    </xdr:from>
    <xdr:to>
      <xdr:col>21</xdr:col>
      <xdr:colOff>169333</xdr:colOff>
      <xdr:row>37</xdr:row>
      <xdr:rowOff>116415</xdr:rowOff>
    </xdr:to>
    <xdr:pic>
      <xdr:nvPicPr>
        <xdr:cNvPr id="96" name="그림 95">
          <a:extLst>
            <a:ext uri="{FF2B5EF4-FFF2-40B4-BE49-F238E27FC236}">
              <a16:creationId xmlns:a16="http://schemas.microsoft.com/office/drawing/2014/main" id="{00000000-0008-0000-1C00-000060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743" t="12821" r="4873" b="11976"/>
        <a:stretch/>
      </xdr:blipFill>
      <xdr:spPr>
        <a:xfrm rot="16200000">
          <a:off x="1830917" y="4519082"/>
          <a:ext cx="5767919" cy="89217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49548;&#51109;&#45784;1-pc\&#44277;&#50976;\My%20Documents\&#51204;&#44592;&#51088;&#473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syou\c\PJT-2000\R-6&#54840;&#49440;&#46020;&#47196;\Fin-5-4\&#50696;&#49328;&#49436;\&#45800;&#50948;&#49688;&#47049;\R-&#44305;&#51452;&#50948;&#49373;%20&#51652;&#51077;&#47196;\&#50696;&#49328;&#49436;\&#45800;&#50948;&#49688;&#47049;\UNIT-Q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backup1\2001&#45380;\&#49888;&#50900;&#52397;&#49548;&#45380;&#47928;&#54868;&#49468;&#53552;\&#45236;&#50669;&#4943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Program%20Files\AutoCAD%20R14\&#49892;&#49884;\&#49569;&#46972;&#52488;&#46321;&#54617;&#44368;\&#45236;&#50669;&#49436;\&#49569;&#46972;&#52488;&#51473;&#54617;&#44368;(fi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ster\&#51089;&#50629;&#51652;&#54665;&#51473;%20(e)\pjt-2002\&#54217;&#54868;&#51032;&#45840;\&#50696;&#49328;&#49436;(&#51068;&#50948;&#45824;&#44032;,&#45840;)\&#49444;&#44228;&#48320;&#44221;(&#44397;&#51088;)\&#44397;&#51088;&#48320;&#44221;&#53685;&#49888;\13&#5226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PROJEC99\SONGB\new\&#49457;&#48513;&#45236;&#50669;&#49436;(&#51333;&#5463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51060;&#44305;&#54840;-pc\&#44277;&#50976;\&#44277;&#50976;\&#54532;&#47196;&#51229;&#53944;\2017&#45380;\06.%202017%20&#48169;&#48276;%20CCTV%20&#49444;&#52824;&#49324;&#50629;\&#45225;&#54408;&#46020;&#49436;\03-21\2017%20&#48169;&#48276;%20CCTV%20&#49444;&#52824;&#49324;&#50629;\&#49444;&#44228;&#49436;\1.%20&#52509;&#44292;%20&#49444;&#44228;&#49436;\&#49444;&#44228;&#49436;-2017%20&#48169;&#48276;%20CCTV%20&#49444;&#52824;&#49324;&#50629;(&#52509;&#44292;)-03-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51060;&#44305;&#54840;-pc\&#44277;&#50976;\&#44277;&#50976;\00.&#54532;&#47196;&#51229;&#53944;\2020\0_&#50857;&#51064;\2.%202020%20&#49373;&#54876;&#48169;&#48276;%20CCTV%20&#49444;&#52824;&#49324;&#50629;\&#44160;&#53664;&#48156;&#49569;\2020.03.17\&#45236;&#50669;&#49436;\2020%20&#49373;&#54876;&#48169;&#48276;%20CCTV%20&#49444;&#52824;&#49324;&#50629;%202020.03.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51060;&#44305;&#54840;-pc\&#44277;&#50976;\&#44277;&#50976;\00.&#54532;&#47196;&#51229;&#53944;\2020\0_&#44400;&#54252;\2020&#45380;%20&#49373;&#54876;&#50504;&#51204;&#50857;%20CCTV%20&#49444;&#52824;\&#51089;&#50629;\&#45236;&#50669;&#49436;\2020&#45380;%20&#49373;&#54876;&#50504;&#51204;&#50857;%20CCTV%20&#49444;&#52824;%202020.03.2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51060;&#44305;&#54840;-pc\&#44277;&#50976;\&#44277;&#50976;\&#54532;&#47196;&#51229;&#53944;\2018&#45380;\29.%20&#54868;&#49457;%20&#48169;&#48276;%20CCTV\&#49444;&#44228;&#45236;&#50669;&#49436;\&#49444;&#44228;&#49436;-&#51116;&#45212;&#50504;&#51204;%20&#48143;%20&#50612;&#47536;&#51060;&#48372;&#54840;&#44396;&#50669;%20CCTV%20&#49444;&#52824;%20&#49892;&#49884;&#49444;&#442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51060;&#44305;&#54840;-pc\&#44277;&#50976;\&#44277;&#50976;\&#54532;&#47196;&#51229;&#53944;\2018&#45380;\6.%202018%20&#48276;&#51396;&#49324;&#44033;&#51648;&#45824;%20CCTV%20&#49444;&#52824;&#49324;&#50629;\&#44160;&#53664;&#48156;&#49569;&#46020;&#49436;\03-12\2018%20&#48276;&#51396;&#49324;&#44033;&#51648;&#45824;%20CCTV%20&#49444;&#52824;&#49324;&#50629;\&#49444;&#44228;&#49436;\1.%20&#52509;&#44292;%20&#49444;&#44228;&#49436;\1&#49444;&#44228;&#49436;-2018%20&#48276;&#51396;&#49324;&#44033;&#51648;&#45824;%20CCTV%20&#49444;&#52824;&#49324;&#50629;(&#52509;&#442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46160;&#50896;2017\Users\gil6700\AppData\Roaming\Microsoft\Excel\&#54633;&#52380;&#45236;&#50669;"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51060;&#49849;&#50896;-pc\&#44277;&#50976;\&#44277;&#50976;\&#54532;&#47196;&#51229;&#53944;\2017&#45380;\05.%202017%20&#45432;&#54980;&#52852;&#47700;&#46972;%20&#44368;&#52404;&#44277;&#49324;\&#44160;&#53664;&#46020;&#49436;&#48156;&#49569;\02-25\2017&#45380;%20&#48169;&#48276;%20CCTV%20&#45432;&#54980;&#52852;&#47700;&#46972;%20&#44368;&#52404;&#49324;&#50629;\&#45236;&#50669;&#49436;\2017&#45380;%20&#48169;&#48276;%20CCTV%20&#45432;&#54980;&#52852;&#47700;&#46972;%20&#44368;&#52404;&#49324;&#5062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f103\work\HLOTUS\9801J\OUT\Y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gw.kunyoung21.co.kr/$JBEAAAAAAH~VxQAAYQABifdxJPxU.VBEAAAAAAAoBPgAAZAABifdxJPxU.M/&#51452;&#51088;&#47308;&#49892;/&#49892;&#54665;&#45824;&#487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44277;&#50976;/01.%20&#54532;&#47196;&#51229;&#53944;/2021/1.%20&#50857;&#51064;/3.%20&#54252;&#44257;&#54028;&#53356;&#44264;&#54532;&#51109;/&#45225;&#54408;&#46020;&#49436;%202021.04.19/&#45236;&#50669;&#49436;/1.%20&#54252;&#44257;&#54028;&#53356;&#44264;&#54532;&#51109;%20&#49444;&#52824;&#44277;&#49324;(&#51204;&#44592;)%202021.03.0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0689;&#46973;1\&#54532;&#47196;&#51229;&#53944;\DATA\EXCEL\HEXCEL\95WORK\HEXCEL\95_1&#45236;&#5066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1060;&#44305;&#54840;-pc\&#44277;&#50976;\&#51648;&#48736;&#44480;\04.&#48276;&#51396;&#49324;&#44033;&#51648;&#45824;%20CCTV%20&#49444;&#52824;&#49324;&#50629;\&#45225;&#54408;&#46020;&#49436;\03-22\&#48276;&#51396;&#49324;&#44033;&#51648;&#45824;%20CCTV%20&#49444;&#52824;&#49324;&#50629;\&#45236;&#50669;&#49436;\1.%20&#52509;&#44292;%20&#45236;&#50669;&#49436;\&#48276;&#51396;&#49324;&#44033;&#51648;&#45824;%20CCTV%20&#49444;&#52824;&#49324;&#50629;(&#52509;&#4429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51060;&#49849;&#50896;-pc\&#44277;&#50976;\Documents%20and%20Settings\plus\My%20Documents\&#44277;&#50689;&#51452;&#52264;&#51109;&#44277;&#49324;&#44288;&#47144;\&#49436;&#54788;\&#49436;&#54788;%20&#54156;&#54532;2&#44368;&#52404;\&#44032;&#45208;\2005&#45380;\&#44553;&#49688;&#49884;&#49444;&#44277;&#49324;\&#52572;&#49457;&#54840;%20&#51089;&#50629;&#54868;&#51068;\&#49444;&#48708;&#50629;&#47924;\&#49457;&#45224;&#44277;&#44256;(&#49444;&#44228;&#4943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44032;&#45208;2\&#49444;&#48708;&#50629;&#47924;\&#44228;&#50557;&#49436;&#47448;\&#49457;&#45224;&#44277;&#44256;-&#54868;&#51109;&#49892;&#44277;&#493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LHK\DATA\&#47925;&#54788;&#4753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jpark\c\My%20Documents\esc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gw.kunyoung21.co.kr/$JBEAAAAAAH~VxQAAYQABifdxJPxU.VBEAAAAAAAoBPgAAZAABifdxJPxU.M/&#51452;&#51088;&#47308;&#49892;/&#44277;&#51333;&#45824;&#4870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51060;&#49849;&#50896;-pc\&#44277;&#50976;\Users\&#51060;&#49849;&#50896;\Desktop\&#48744;&#44036;&#51204;&#54868;&#44592;\1)&#50896;&#44032;&#44228;&#49328;&#49436;(&#51473;&#50521;&#47196;%20&#44368;&#53685;&#49888;&#548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49548;&#51109;&#45784;1-pc\&#44277;&#50976;\&#51204;&#44592;&#51088;&#47308;\&#51204;&#44592;&#51088;&#473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49548;&#51109;&#45784;1-pc\&#44277;&#50976;\2002project\&#48120;&#50500;&#47532;&#49345;&#44032;(&#51060;&#52268;&#48373;)\&#48120;&#50500;&#47532;\&#51204;&#44592;&#51088;&#473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ERVER\hdd4\My%20Documents\PERSONAL\Q-ty-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9340;&#51652;2\D\My%20Documents\&#49437;&#48393;&#51648;&#54616;&#52264;&#46020;\&#50900;&#49569;Ic&#44368;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45236;&#50669;&#49436;sample\K-SE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REF"/>
      <sheetName val="GEN"/>
      <sheetName val="전기자료"/>
      <sheetName val="동부하-L"/>
      <sheetName val="도체종-상수표"/>
      <sheetName val="변압기 "/>
      <sheetName val="L-A"/>
      <sheetName val="DUT-BAT1"/>
      <sheetName val="부속동"/>
      <sheetName val="동-LE"/>
      <sheetName val="MCC"/>
      <sheetName val="주차장"/>
      <sheetName val="data"/>
      <sheetName val="504전기실 동부하-L"/>
      <sheetName val="세대부하"/>
      <sheetName val="부속동부하"/>
      <sheetName val="부속동동력"/>
      <sheetName val="laroux"/>
      <sheetName val="VXXXXX"/>
      <sheetName val="ELP-27"/>
      <sheetName val="MCC-B6C"/>
      <sheetName val="ELP-B6"/>
      <sheetName val="ELP-3"/>
      <sheetName val="ELP-15"/>
      <sheetName val="ELP-21"/>
      <sheetName val="ELP-9"/>
      <sheetName val="EMCC-B6A"/>
      <sheetName val="EMCC-PH1"/>
      <sheetName val="P-FAN-PNL "/>
      <sheetName val="MCC-B6B"/>
      <sheetName val="SMP-1,ELEV"/>
      <sheetName val="압출공정"/>
      <sheetName val="재단공정"/>
      <sheetName val="성형공정"/>
      <sheetName val="가류공정"/>
      <sheetName val="사상공정"/>
      <sheetName val="출하및창고"/>
      <sheetName val="0.6-1kV 케이블 (전동기)"/>
      <sheetName val="임피던스-1"/>
      <sheetName val="임피던스"/>
      <sheetName val="CABLE SIZE"/>
      <sheetName val="접지"/>
      <sheetName val="수변전"/>
      <sheetName val="허용전류"/>
      <sheetName val="차단기"/>
      <sheetName val="주차장동력-1"/>
      <sheetName val="아파트동L-E"/>
      <sheetName val="주차장동력"/>
      <sheetName val="변압기(일반L-PNL)"/>
      <sheetName val="주차장동력-2"/>
      <sheetName val="전압강하"/>
      <sheetName val="일반전등부하 (LP-C-PNL)"/>
      <sheetName val="TR"/>
      <sheetName val="주차장PK-B"/>
      <sheetName val="동지붕"/>
      <sheetName val="변압기  (2)"/>
      <sheetName val="P-J"/>
      <sheetName val="코아별부하"/>
      <sheetName val="기계실동력"/>
      <sheetName val="LE-PNL"/>
      <sheetName val="LE-B1"/>
      <sheetName val="P"/>
      <sheetName val="주(지2)"/>
      <sheetName val="세대"/>
      <sheetName val="LE"/>
      <sheetName val="변압기E"/>
      <sheetName val="TR(E)"/>
      <sheetName val="합천내역"/>
      <sheetName val="견적대비"/>
      <sheetName val="여과지동"/>
      <sheetName val="기초자료"/>
      <sheetName val="6.1&amp;2 CCTV일위대가"/>
      <sheetName val="표지 (2)"/>
      <sheetName val="내역(도급)"/>
    </sheetNames>
    <sheetDataSet>
      <sheetData sheetId="0"/>
      <sheetData sheetId="1"/>
      <sheetData sheetId="2" refreshError="1"/>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T-QT"/>
      <sheetName val="001"/>
      <sheetName val="MOTOR"/>
      <sheetName val="ITEM"/>
      <sheetName val="내역서"/>
      <sheetName val="CA지입"/>
      <sheetName val="동력부하(도산)"/>
      <sheetName val="정부노임단가"/>
      <sheetName val="JUCK"/>
      <sheetName val="노임단가"/>
      <sheetName val="장비내역서"/>
      <sheetName val="부하계산서"/>
      <sheetName val="합의경상"/>
      <sheetName val="일반공사"/>
      <sheetName val="송장"/>
      <sheetName val="MEXICO-C"/>
      <sheetName val="1.설계조건"/>
      <sheetName val="DATA"/>
      <sheetName val="Total"/>
      <sheetName val="CONCRETE"/>
      <sheetName val="FOOTING단면력"/>
      <sheetName val="BID"/>
      <sheetName val="명세서"/>
      <sheetName val="부대내역"/>
      <sheetName val="전차선로 물량표"/>
      <sheetName val="COPING"/>
      <sheetName val="#REF"/>
      <sheetName val="부하LOAD"/>
      <sheetName val="개요"/>
      <sheetName val="전기"/>
      <sheetName val="가설건물"/>
      <sheetName val="INPUT"/>
      <sheetName val="청구내역(9807)"/>
      <sheetName val="업체별기성내역"/>
      <sheetName val="Macro1"/>
      <sheetName val="Macro2"/>
      <sheetName val="공용시설내역"/>
      <sheetName val="Y-WORK"/>
      <sheetName val="3BL공동구 수량"/>
      <sheetName val="바닥판"/>
      <sheetName val="플랜트 설치"/>
      <sheetName val="노무비"/>
      <sheetName val="간접비"/>
      <sheetName val="노원열병합  건축공사기성내역서"/>
      <sheetName val="유동표(변경)"/>
      <sheetName val="을"/>
      <sheetName val="2공구수량"/>
      <sheetName val="WORK"/>
      <sheetName val="부하(반월)"/>
      <sheetName val="ⴭⴭⴭⴭ"/>
      <sheetName val="Sheet2"/>
      <sheetName val="부하(성남)"/>
      <sheetName val="공통(20-91)"/>
      <sheetName val="인건-측정"/>
      <sheetName val="설계조건"/>
      <sheetName val="날개벽(TYPE3)"/>
      <sheetName val="수질정화시설"/>
      <sheetName val="MACRO(MCC)"/>
      <sheetName val="봉양~조차장간고하개명(신설)"/>
      <sheetName val="Macro(AT)"/>
      <sheetName val="수량산출"/>
      <sheetName val="날개벽수량표"/>
      <sheetName val="LOAD-AY"/>
      <sheetName val="입고장부 (4)"/>
      <sheetName val="LOPCALC"/>
      <sheetName val="토공A"/>
      <sheetName val="외천교"/>
      <sheetName val="내역"/>
      <sheetName val="터널조도"/>
      <sheetName val="Sheet3"/>
      <sheetName val="수량산출서"/>
      <sheetName val="비교표"/>
      <sheetName val="배수공 주요자재 집계표"/>
      <sheetName val="변경실행(2차) "/>
      <sheetName val="데이타"/>
      <sheetName val="wall"/>
      <sheetName val="포장공"/>
      <sheetName val="조명율데이타"/>
      <sheetName val="L-type"/>
      <sheetName val="A-4"/>
      <sheetName val="Sheet17"/>
      <sheetName val="자재수량"/>
      <sheetName val="cost"/>
      <sheetName val="전기일위대가"/>
      <sheetName val="자재단가"/>
      <sheetName val="주형"/>
      <sheetName val="BLOCK(1)"/>
      <sheetName val="ABUT수량-A1"/>
      <sheetName val="중기일위대가"/>
      <sheetName val="L_RPTA05_목록"/>
      <sheetName val="목차"/>
      <sheetName val="단면가정"/>
      <sheetName val="일위대가"/>
      <sheetName val="참조"/>
      <sheetName val="ilch"/>
      <sheetName val="다이꾸"/>
      <sheetName val="품의서"/>
      <sheetName val="FEXS"/>
      <sheetName val="견적서"/>
      <sheetName val="7.1유효폭"/>
      <sheetName val="날개벽(시점좌측)"/>
      <sheetName val="TRE TABLE"/>
      <sheetName val="인건비"/>
      <sheetName val="5. 차단기 용량계산"/>
      <sheetName val="지진시"/>
      <sheetName val="배수관공"/>
      <sheetName val="우각부보강"/>
      <sheetName val="4)유동표"/>
      <sheetName val="I.설계조건"/>
      <sheetName val="Macro(차단기)"/>
      <sheetName val="노임"/>
      <sheetName val="쌍송교"/>
      <sheetName val="기계경비일람"/>
      <sheetName val="전력구구조물산근"/>
      <sheetName val="EJ"/>
      <sheetName val="W-현원가"/>
      <sheetName val="Sheet4"/>
      <sheetName val="조명율표"/>
      <sheetName val="도담구내 개소별 명세"/>
      <sheetName val="주식"/>
      <sheetName val="Sheet1 (2)"/>
      <sheetName val="U-TYPE(1)"/>
      <sheetName val="대구실행"/>
      <sheetName val="기본일위"/>
      <sheetName val="Cost bd-&quot;A&quot;"/>
      <sheetName val="XL4Poppy"/>
      <sheetName val="경비2내역"/>
      <sheetName val="기계실"/>
      <sheetName val="차액보증"/>
      <sheetName val="MBR9"/>
      <sheetName val="DATE"/>
      <sheetName val="전력구구조물산근2구간"/>
      <sheetName val="3련 BOX"/>
      <sheetName val="2000년1차"/>
      <sheetName val="Site Expenses"/>
      <sheetName val="유동표"/>
      <sheetName val="기초공"/>
      <sheetName val="기둥(원형)"/>
      <sheetName val="bearing"/>
      <sheetName val="일위대가목록"/>
      <sheetName val="일위대가(계측기설치)"/>
      <sheetName val="BQ(실행)"/>
      <sheetName val="프랜트면허"/>
      <sheetName val="조도계산서 (도서)"/>
      <sheetName val="200"/>
      <sheetName val="현장지지물물량"/>
      <sheetName val="IMP(MAIN)"/>
      <sheetName val="IMP (REACTOR)"/>
      <sheetName val="c_balju"/>
      <sheetName val="J"/>
      <sheetName val="협조전"/>
      <sheetName val="맨홀수량집계"/>
      <sheetName val="TABLE"/>
      <sheetName val="22-2M단"/>
      <sheetName val="22-1소단"/>
      <sheetName val="토사(PE)"/>
      <sheetName val="BQ"/>
      <sheetName val="관리사무소"/>
      <sheetName val="????"/>
      <sheetName val="현황산출서"/>
      <sheetName val="옹벽기초자료"/>
      <sheetName val="신규일위대가"/>
      <sheetName val="물량산출_LP-1"/>
      <sheetName val="물량산출_LP-2"/>
      <sheetName val="물량산출_LP-3"/>
      <sheetName val="물량산출_LP-4"/>
      <sheetName val="전압강하계산"/>
      <sheetName val="역T형"/>
      <sheetName val="굴착현장"/>
      <sheetName val="PILE"/>
      <sheetName val="매크로"/>
      <sheetName val="외주가공"/>
      <sheetName val="명단원자료(이전)"/>
      <sheetName val="단가대비표"/>
      <sheetName val="COVER"/>
      <sheetName val="BSD (2)"/>
      <sheetName val="표지 (2)"/>
      <sheetName val="1공구(을)"/>
      <sheetName val="부대공"/>
      <sheetName val="골재집계"/>
      <sheetName val="가도공"/>
      <sheetName val="단가"/>
      <sheetName val="시설물일위"/>
      <sheetName val="N賃率-職"/>
      <sheetName val="단면치수"/>
      <sheetName val="1-1"/>
      <sheetName val="2F 회의실견적(5_14 일대)"/>
      <sheetName val="조명률표"/>
      <sheetName val="설계자료"/>
      <sheetName val="말뚝물량"/>
      <sheetName val="비대칭계수"/>
      <sheetName val="전동기 SPEC"/>
      <sheetName val="가로등제어반 설치공사(수량)"/>
      <sheetName val="단가산출집계"/>
      <sheetName val="CHITIET VL-NC-TT -1p"/>
      <sheetName val="TDTKP1"/>
      <sheetName val="일위대가목차"/>
      <sheetName val="1"/>
      <sheetName val="입력DATA"/>
      <sheetName val="K"/>
      <sheetName val="단위중량"/>
      <sheetName val="소운반"/>
      <sheetName val="토목내역"/>
      <sheetName val="토목주소"/>
      <sheetName val="현장관리비내역서"/>
      <sheetName val="Languages"/>
      <sheetName val="포장복구집계"/>
      <sheetName val="96작생능"/>
      <sheetName val="뚝토공"/>
      <sheetName val="접속도로1"/>
      <sheetName val="부하(도서)"/>
      <sheetName val="E.P.T수량산출서"/>
      <sheetName val="원형맨홀수량"/>
      <sheetName val="집계표(육상)"/>
      <sheetName val="수량"/>
      <sheetName val="타공종이기"/>
      <sheetName val="당초"/>
      <sheetName val="Process"/>
      <sheetName val="C1ㅇ"/>
      <sheetName val="DG-LAP6"/>
      <sheetName val="工완성공사율"/>
      <sheetName val="설산1.나"/>
      <sheetName val="본사S"/>
      <sheetName val="품목납기"/>
      <sheetName val="장비집계"/>
      <sheetName val="직원동원SCH"/>
      <sheetName val="경상비"/>
      <sheetName val="공사비예산서(토목분)"/>
      <sheetName val="견"/>
      <sheetName val="RAHMEN"/>
      <sheetName val="안정검토"/>
      <sheetName val="보차도경계석"/>
      <sheetName val="견적정보"/>
      <sheetName val="을부담운반비"/>
      <sheetName val="총괄표"/>
      <sheetName val="예산서"/>
      <sheetName val="조명시설"/>
      <sheetName val="실행철강하도"/>
      <sheetName val="교각계산"/>
      <sheetName val="환률"/>
      <sheetName val="안정계산"/>
      <sheetName val="단면검토"/>
      <sheetName val="단가비교표"/>
      <sheetName val="소비자가"/>
      <sheetName val="한강운반비"/>
      <sheetName val="자재"/>
      <sheetName val="목록"/>
      <sheetName val="Sheet5"/>
      <sheetName val="토공(완충)"/>
      <sheetName val="CATV"/>
      <sheetName val="토공및부대2차"/>
      <sheetName val="특별교실"/>
      <sheetName val="양식"/>
      <sheetName val="일위대가표"/>
      <sheetName val="단중표"/>
      <sheetName val="TYPE1"/>
      <sheetName val="철근량"/>
      <sheetName val="일위산출"/>
      <sheetName val="공사비집계"/>
      <sheetName val="실행예산"/>
      <sheetName val="산거각호표"/>
      <sheetName val="경비"/>
      <sheetName val="TYPE-1"/>
      <sheetName val="정산입력"/>
      <sheetName val="투찰"/>
      <sheetName val="변화치수"/>
      <sheetName val="처리단락"/>
      <sheetName val="LD"/>
      <sheetName val="약전닥트"/>
      <sheetName val="건축부하"/>
      <sheetName val="일지-H"/>
      <sheetName val="FA설치명세"/>
      <sheetName val="김포IO"/>
      <sheetName val="발신정보"/>
      <sheetName val="1_설계조건"/>
      <sheetName val="전차선로_물량표"/>
      <sheetName val="노원열병합__건축공사기성내역서"/>
      <sheetName val="배수공_주요자재_집계표"/>
      <sheetName val="회사99"/>
      <sheetName val="일위대가(가설)"/>
      <sheetName val="LXLIST1"/>
      <sheetName val="LEVEL0~4"/>
      <sheetName val="LG제품"/>
      <sheetName val="설계내역(2001)"/>
      <sheetName val="5.정산서"/>
      <sheetName val="입찰안"/>
      <sheetName val="원가"/>
      <sheetName val="code"/>
      <sheetName val="TYPE-B 평균H"/>
      <sheetName val="오산갈곳"/>
      <sheetName val="토공"/>
      <sheetName val="설직재-1"/>
      <sheetName val="Dae_Jiju"/>
      <sheetName val="Sikje_ingun"/>
      <sheetName val="TREE_D"/>
      <sheetName val="횡배수관집현황(2공구)"/>
      <sheetName val="물가시세"/>
      <sheetName val="표지"/>
      <sheetName val="갑지(추정)"/>
      <sheetName val="BJJIN"/>
      <sheetName val="문학간접"/>
      <sheetName val="간접"/>
      <sheetName val="운용방안"/>
      <sheetName val="월선수금"/>
      <sheetName val="OZ049E"/>
      <sheetName val="내역서비교"/>
      <sheetName val="연습"/>
      <sheetName val="토공산출(주차장)"/>
      <sheetName val="현장관리"/>
      <sheetName val="공통가설"/>
      <sheetName val="매입"/>
      <sheetName val="공사개요"/>
      <sheetName val="토공산출 (아파트)"/>
      <sheetName val="8. 내진해석"/>
      <sheetName val="입력"/>
      <sheetName val="와동25-3(변경)"/>
      <sheetName val="TEL"/>
      <sheetName val="공사기본자료"/>
      <sheetName val="EP0618"/>
      <sheetName val="내역(정지)"/>
      <sheetName val="단위내역서"/>
      <sheetName val="역T형교대(말뚝기초)"/>
      <sheetName val="ROOF(ALKALI)"/>
      <sheetName val="산출근거"/>
      <sheetName val="기성집계"/>
      <sheetName val="자료입력"/>
      <sheetName val="설계서(설치)"/>
      <sheetName val="공통부대비"/>
      <sheetName val="Main"/>
      <sheetName val="Picture"/>
      <sheetName val="단위수량"/>
      <sheetName val="실행품의서"/>
      <sheetName val="SRC-B3U2"/>
      <sheetName val="할증 "/>
      <sheetName val="일위대가(원본)"/>
      <sheetName val="현금"/>
      <sheetName val="건축내역"/>
      <sheetName val="공사비증감"/>
      <sheetName val="기계내역"/>
      <sheetName val="MAT"/>
      <sheetName val="통합"/>
      <sheetName val="집행(2-1)"/>
      <sheetName val="L형측구단위수량"/>
      <sheetName val="L형측구연장조서"/>
      <sheetName val="도로경계블럭단위수량"/>
      <sheetName val="도로경계블럭단위토공"/>
      <sheetName val="PROJECT COST ESTIMATE (cont)"/>
      <sheetName val="지급자재"/>
      <sheetName val="환율"/>
      <sheetName val="호안공"/>
      <sheetName val="단"/>
      <sheetName val="LEGEND"/>
      <sheetName val="전력"/>
      <sheetName val="자재대"/>
      <sheetName val="일반맨홀수량집계(A-7 LINE)"/>
      <sheetName val="내역(전체)"/>
      <sheetName val="횡배위치"/>
      <sheetName val="단가표 "/>
      <sheetName val="갑지"/>
      <sheetName val="원데이타"/>
      <sheetName val="찍기"/>
      <sheetName val="DA"/>
      <sheetName val="부대tu"/>
      <sheetName val="집계표"/>
      <sheetName val="아산추가1220"/>
      <sheetName val="교량명원본"/>
      <sheetName val="BOX제원원본"/>
      <sheetName val="표지판현황"/>
      <sheetName val="철근정산"/>
      <sheetName val="날개벽"/>
      <sheetName val="환율-LIBOR"/>
      <sheetName val="조명율"/>
      <sheetName val="가시설수량"/>
      <sheetName val="플랜트_설치"/>
      <sheetName val="3련_BOX"/>
      <sheetName val="I_설계조건"/>
      <sheetName val="변경실행(2차)_"/>
      <sheetName val="3BL공동구_수량"/>
      <sheetName val="기본DATA"/>
      <sheetName val="단가표"/>
      <sheetName val="내역_FILE"/>
      <sheetName val="견적시담(송포2공구)"/>
      <sheetName val="6호기"/>
      <sheetName val="Cost_bd-&quot;A&quot;"/>
      <sheetName val="TRE_TABLE"/>
      <sheetName val="일위목록"/>
      <sheetName val="요율"/>
      <sheetName val="사용자정의"/>
      <sheetName val="제품표준규격"/>
      <sheetName val="원형1호맨홀토공수량"/>
      <sheetName val="96수출"/>
      <sheetName val="6PILE  (돌출)"/>
      <sheetName val="type-F"/>
      <sheetName val="조견표"/>
      <sheetName val="국공유지및사유지"/>
      <sheetName val="0"/>
      <sheetName val="출근부"/>
      <sheetName val="견적내역서"/>
      <sheetName val="견적접수"/>
      <sheetName val="하중계산"/>
      <sheetName val="중기조종사 단위단가"/>
      <sheetName val="전기일위목록"/>
      <sheetName val="집수정단"/>
      <sheetName val="guard(mac)"/>
      <sheetName val="준공조서"/>
      <sheetName val="공사준공계"/>
      <sheetName val="준공검사보고서"/>
      <sheetName val="대포2교접속"/>
      <sheetName val="예정(3)"/>
      <sheetName val="동원(3)"/>
      <sheetName val="전기설계변경"/>
      <sheetName val="주사무실종합"/>
      <sheetName val="POL6차-PIPING"/>
      <sheetName val="인수공규격"/>
      <sheetName val="t-h HA THE"/>
      <sheetName val="DATA(BAC)"/>
      <sheetName val="Baby일위대가"/>
      <sheetName val="부표총괄"/>
      <sheetName val="설계내역서"/>
      <sheetName val="9GNG운반"/>
      <sheetName val="5공철탑검토표"/>
      <sheetName val="4공철탑검토"/>
      <sheetName val="토목변경"/>
      <sheetName val="BOX 본체"/>
      <sheetName val="---FAB#1업무일지---"/>
      <sheetName val="선로정수계산"/>
      <sheetName val="토공계산서(부체도로)"/>
      <sheetName val="내역(2000년)"/>
      <sheetName val="깨기"/>
      <sheetName val="적용단위길이"/>
      <sheetName val="대비"/>
      <sheetName val="#230,#235"/>
      <sheetName val="계산근거"/>
      <sheetName val="1_설계조건1"/>
      <sheetName val="경영혁신본부"/>
      <sheetName val="BOJUNGGM"/>
      <sheetName val="철거산출근거"/>
      <sheetName val="1을"/>
      <sheetName val="nomi "/>
      <sheetName val="현장"/>
      <sheetName val="SANBAISU"/>
      <sheetName val="SANTOGO"/>
      <sheetName val="3-1.CB"/>
      <sheetName val="약품공급2"/>
      <sheetName val="MCC제원"/>
      <sheetName val="준검 내역서"/>
      <sheetName val="SUM (INQNO."/>
      <sheetName val="99.6"/>
      <sheetName val="관세,통관수수료,운반비"/>
      <sheetName val="잡비"/>
      <sheetName val="아파트 "/>
      <sheetName val="SE-611"/>
      <sheetName val="장비당단가 (1)"/>
      <sheetName val="소업1교"/>
      <sheetName val="자료(통합)"/>
      <sheetName val="대상공사(조달청)"/>
      <sheetName val="가시설단위수량"/>
      <sheetName val="SORCE1"/>
      <sheetName val="음봉방향"/>
      <sheetName val="전선 및 전선관"/>
      <sheetName val="총계"/>
      <sheetName val="설계예산서"/>
      <sheetName val="예산내역서"/>
      <sheetName val="FD"/>
      <sheetName val="99관저"/>
      <sheetName val="FB25JN"/>
      <sheetName val="SLAB"/>
      <sheetName val="분뇨"/>
      <sheetName val="물가대비표"/>
      <sheetName val="단가조정표"/>
      <sheetName val="세부내역서(전기)"/>
      <sheetName val="견적"/>
      <sheetName val="설계명세서"/>
      <sheetName val="NAI"/>
      <sheetName val="관람석제출"/>
      <sheetName val="노무"/>
      <sheetName val="시설C"/>
      <sheetName val="공사비"/>
      <sheetName val="토공정보"/>
      <sheetName val="사진"/>
      <sheetName val="토목검측서"/>
      <sheetName val="인건비 "/>
      <sheetName val="조직표"/>
      <sheetName val="2.내역서"/>
      <sheetName val="식재인부"/>
      <sheetName val="빙축열"/>
      <sheetName val="설계가"/>
      <sheetName val="전신환매도율"/>
      <sheetName val="__Isyou_c_PJT_2000_R_6_____Fi_2"/>
      <sheetName val="__Isyou_c_PJT_2000_R_6_____Fi_3"/>
      <sheetName val="TYPE-A"/>
      <sheetName val="SELTDATA"/>
      <sheetName val="세부내역"/>
      <sheetName val="작성"/>
      <sheetName val="견적업체"/>
      <sheetName val="AS복구"/>
      <sheetName val="중기터파기"/>
      <sheetName val="변수값"/>
      <sheetName val="중기상차"/>
      <sheetName val="종배수관(신)"/>
      <sheetName val="조도계산(가로등NEW)"/>
      <sheetName val="물량산출근거"/>
      <sheetName val="FACTOR"/>
      <sheetName val="분석가정"/>
      <sheetName val="__Isyou_c_PJT_2000_R_6_____Fi_4"/>
      <sheetName val="__Isyou_c_PJT_2000_R_6_____Fi_5"/>
      <sheetName val="참조(2)"/>
    </sheetNames>
    <definedNames>
      <definedName name="Macro13"/>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sheetData sheetId="50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노무비"/>
      <sheetName val="데이타"/>
      <sheetName val="식재인부"/>
      <sheetName val="원가계산서"/>
      <sheetName val="공종별집계표"/>
      <sheetName val="빌딩 안내"/>
      <sheetName val="신우"/>
      <sheetName val="갑지"/>
      <sheetName val="내역집계표"/>
      <sheetName val="노무비단가내역"/>
      <sheetName val="공량산출서"/>
      <sheetName val="산출집계표"/>
      <sheetName val="산출기초"/>
      <sheetName val="견적서(주차관제)"/>
      <sheetName val="견적"/>
      <sheetName val="합천내역"/>
      <sheetName val="AS포장복구 "/>
      <sheetName val="시행후면적"/>
      <sheetName val="수지예산"/>
      <sheetName val="산출근거(복구)"/>
      <sheetName val="단가표"/>
      <sheetName val="3.내역서"/>
      <sheetName val="설계서"/>
      <sheetName val="내역"/>
      <sheetName val="가감수량"/>
      <sheetName val="맨홀수량산출"/>
      <sheetName val="sal"/>
      <sheetName val="준공정산"/>
      <sheetName val="실행간접비용"/>
      <sheetName val="Sheet1"/>
      <sheetName val="1안"/>
      <sheetName val="건축-물가변동"/>
      <sheetName val="코드"/>
      <sheetName val="노임단가"/>
      <sheetName val="#REF"/>
      <sheetName val="증감대비"/>
      <sheetName val="_x0000_"/>
      <sheetName val="가설공사"/>
      <sheetName val="9GNG운반"/>
      <sheetName val="연습"/>
      <sheetName val="_x0000_k_x0000_y_x0000__x0000__x0000_£_x0000_±_x0000_¿_x0000_"/>
      <sheetName val="공사개요"/>
      <sheetName val="노무,재료"/>
      <sheetName val="02.펌프장"/>
      <sheetName val="자료"/>
      <sheetName val="간선"/>
      <sheetName val="전압"/>
      <sheetName val="조도"/>
      <sheetName val="동력"/>
      <sheetName val="Sheet13"/>
      <sheetName val="Sheet14"/>
      <sheetName val="Sheet9"/>
      <sheetName val="01.가로등"/>
      <sheetName val="F-CV1.5SQ-2C"/>
      <sheetName val="부하계산서"/>
      <sheetName val="일위대가"/>
      <sheetName val="토사(PE)"/>
      <sheetName val="설계명세서"/>
      <sheetName val="N賃率-職"/>
      <sheetName val="집계표"/>
      <sheetName val="정공공사"/>
      <sheetName val="Total"/>
      <sheetName val="b_balju_cho"/>
      <sheetName val="세부내역서"/>
      <sheetName val="건축"/>
      <sheetName val="DATA"/>
      <sheetName val="Detail"/>
      <sheetName val="내역서1"/>
      <sheetName val="가스내역"/>
      <sheetName val="준검 내역서"/>
      <sheetName val="sw1"/>
      <sheetName val="수량산출(출력물)"/>
      <sheetName val="단가대비"/>
      <sheetName val="내역갑지"/>
      <sheetName val="맨홀수량산출_x0000__x0000__x0000__x0000__x0010_[내역서.xls]건축-물"/>
      <sheetName val="환율"/>
      <sheetName val="_x0000__x0004_"/>
      <sheetName val="_x0000__x0006_Ā嗰"/>
      <sheetName val="입고장부 (4)"/>
      <sheetName val="CTEMCOST"/>
      <sheetName val="__"/>
      <sheetName val="본댐설계"/>
      <sheetName val="工완성공사율"/>
      <sheetName val="노임,재료비"/>
      <sheetName val="내역서집계(도급)"/>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EP0618"/>
      <sheetName val="수량계산서 집계표(가설 신설 및 철거-을지로3가 3호선)"/>
      <sheetName val="수량계산서 집계표(신설-을지로3가 3호선)"/>
      <sheetName val="수량계산서 집계표(철거-을지로3가 3호선)"/>
      <sheetName val="요율"/>
      <sheetName val="설계기준"/>
      <sheetName val="내역1"/>
      <sheetName val="약품공급2"/>
      <sheetName val=":"/>
      <sheetName val="기구조직"/>
      <sheetName val="견적B"/>
      <sheetName val="자단"/>
      <sheetName val="사통"/>
      <sheetName val="교대"/>
      <sheetName val="2016.06.11 가로등 산출조서(백양대로).xls"/>
      <sheetName val="_x000a_검ǀ_x0000__x0000__x0000_庯"/>
      <sheetName val="_x005f_x0000_"/>
      <sheetName val="_x005f_x0000_k_x005f_x0000_y_x005f_x0000__x005f_x0000_"/>
      <sheetName val="데리네이타현황"/>
      <sheetName val="계수시트"/>
      <sheetName val="가로등설치비"/>
      <sheetName val="산출(전기)"/>
      <sheetName val="실행철강하도"/>
      <sheetName val="guard(mac)"/>
      <sheetName val="청소년수련관"/>
      <sheetName val="날개벽수량표"/>
      <sheetName val="1.설계조건"/>
      <sheetName val="_x0000_ߐଷॠଷ_x0000_"/>
      <sheetName val="일위"/>
      <sheetName val="토목목록"/>
      <sheetName val="자재단가"/>
      <sheetName val="예산명세서"/>
      <sheetName val=" "/>
      <sheetName val="[내역서.xls][내역서.xls][내역서.xls]:"/>
      <sheetName val="을지(방송)"/>
      <sheetName val="PANEL_중량산출"/>
      <sheetName val="타견적서_영시스템"/>
      <sheetName val="[내역서.xls]:"/>
      <sheetName val="[내역서.xls][내역서.xls]:"/>
      <sheetName val="참조"/>
      <sheetName val="터파기및재료"/>
      <sheetName val="표지 (2)"/>
      <sheetName val="노무비계"/>
      <sheetName val="토목주소"/>
      <sheetName val="일반문틀 설치"/>
      <sheetName val="[내역서.xls][내역서.xls][내역서.xls][내역서"/>
      <sheetName val="_x0000_k_x0000_y_x0000__x0000_"/>
      <sheetName val="시설물일위"/>
      <sheetName val="단가결정"/>
      <sheetName val="내역아"/>
      <sheetName val="울타리"/>
      <sheetName val="내역서(토목) "/>
      <sheetName val="Sheet2"/>
      <sheetName val="Sheet3"/>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충주"/>
      <sheetName val="기둥(원형)"/>
      <sheetName val="화재 탐지 설비"/>
      <sheetName val="전시시설물"/>
      <sheetName val="모형"/>
      <sheetName val="영상HW"/>
      <sheetName val="영상SW"/>
      <sheetName val="싸인"/>
      <sheetName val="설명그래픽"/>
      <sheetName val="조명기구"/>
      <sheetName val="마감"/>
      <sheetName val="야외"/>
      <sheetName val="총집계표"/>
      <sheetName val="원가계산"/>
      <sheetName val="Sheet10"/>
      <sheetName val="Sheet11"/>
      <sheetName val="Sheet12"/>
      <sheetName val="Sheet15"/>
      <sheetName val="Sheet16"/>
      <sheetName val="조건표 (2)"/>
      <sheetName val="패널"/>
      <sheetName val="견적서"/>
      <sheetName val="중동상가"/>
      <sheetName val="APT"/>
      <sheetName val="연결임시"/>
      <sheetName val="입찰"/>
      <sheetName val="현경"/>
      <sheetName val="수수료율표"/>
      <sheetName val="장비가동"/>
      <sheetName val="단가산출근거"/>
      <sheetName val="단가검토갑지"/>
      <sheetName val="단가검토안"/>
      <sheetName val="설계비1안"/>
      <sheetName val="설계비2안"/>
      <sheetName val="설계비3안"/>
      <sheetName val="참고⇒"/>
      <sheetName val="확폭-오르막 주요단가비교"/>
      <sheetName val="집계표 (2)"/>
      <sheetName val="말뚝지지력산정"/>
      <sheetName val="견적서 갑지"/>
      <sheetName val="Panels"/>
      <sheetName val="전력간선"/>
      <sheetName val="Inst."/>
      <sheetName val="구조물공"/>
      <sheetName val="부대공"/>
      <sheetName val="배수공"/>
      <sheetName val="토공"/>
      <sheetName val="포장공"/>
      <sheetName val="도봉2지구"/>
      <sheetName val="시멘트"/>
      <sheetName val="EJ"/>
      <sheetName val="ELECTRIC"/>
      <sheetName val="TC표지"/>
      <sheetName val="Piping Design Data"/>
      <sheetName val="PROCESS"/>
      <sheetName val="터널조도"/>
      <sheetName val="할"/>
      <sheetName val="원가(토목)"/>
      <sheetName val="토목"/>
      <sheetName val="하도대비(토목)"/>
      <sheetName val="공사원가계산서"/>
      <sheetName val="총괄"/>
      <sheetName val="일위대가표목록표"/>
      <sheetName val="일위대가표"/>
      <sheetName val="JSP수량산출서"/>
      <sheetName val="SDA 수량산출"/>
      <sheetName val="SDA공법단가산출서 "/>
      <sheetName val="재료할증표"/>
      <sheetName val="토목 집계"/>
      <sheetName val="파일"/>
      <sheetName val="골조집계"/>
      <sheetName val="골조"/>
      <sheetName val="철골"/>
      <sheetName val="예정공정"/>
      <sheetName val="우수"/>
      <sheetName val="hvac(제어동)"/>
      <sheetName val="총괄표"/>
      <sheetName val="1호맨홀자연토공"/>
      <sheetName val="을"/>
      <sheetName val="표지"/>
      <sheetName val="내역 "/>
      <sheetName val="XXXXXX"/>
      <sheetName val="검토내역 (2)"/>
      <sheetName val="입찰안"/>
      <sheetName val="기성표지"/>
      <sheetName val="1회갑지"/>
      <sheetName val="극동건설"/>
      <sheetName val="일위산출"/>
      <sheetName val="구조물공내역서"/>
      <sheetName val="2000년1차"/>
      <sheetName val="일위목록"/>
      <sheetName val="기초대가"/>
      <sheetName val="식재공사"/>
      <sheetName val="골재비"/>
      <sheetName val="총괄내역"/>
      <sheetName val="기계경비"/>
      <sheetName val="단가"/>
      <sheetName val="노임"/>
      <sheetName val="도급실행(본관-주차장)"/>
      <sheetName val="집계"/>
      <sheetName val="을-ATYPE"/>
      <sheetName val="국내조달(통합-1)"/>
      <sheetName val="Sheet6"/>
      <sheetName val="조명율"/>
      <sheetName val="관리,공감"/>
      <sheetName val="세부내역"/>
      <sheetName val="일위집계"/>
      <sheetName val="단가산출"/>
      <sheetName val="집계표(밀)"/>
      <sheetName val="세부산출(밀)"/>
      <sheetName val="건.원"/>
      <sheetName val="토.원"/>
      <sheetName val="설.원"/>
      <sheetName val="내역집계"/>
      <sheetName val="설비"/>
      <sheetName val="기계"/>
      <sheetName val="Sheet4"/>
      <sheetName val="Sheet5"/>
      <sheetName val="기자재"/>
      <sheetName val="기자재설치"/>
      <sheetName val="배관공사"/>
      <sheetName val="기계단가"/>
      <sheetName val="기계중량"/>
      <sheetName val="배관단가"/>
      <sheetName val="수량"/>
      <sheetName val="인공산출서"/>
      <sheetName val="산출집계"/>
      <sheetName val="산출서"/>
      <sheetName val="단가비교"/>
      <sheetName val="정부노임단가"/>
      <sheetName val="일반공사"/>
      <sheetName val="차액보증"/>
      <sheetName val="건축공사집계"/>
      <sheetName val="Front"/>
      <sheetName val="wall"/>
      <sheetName val="COVER"/>
      <sheetName val="부대내역"/>
      <sheetName val="경희대"/>
      <sheetName val="I一般比"/>
      <sheetName val="Sheet1 (2)"/>
      <sheetName val="견적내역"/>
      <sheetName val="시중노임단가"/>
      <sheetName val="공통가설"/>
      <sheetName val="설계내역서"/>
      <sheetName val="기본일위"/>
      <sheetName val="4.2유효폭의 계산"/>
      <sheetName val="노임이"/>
      <sheetName val="경산"/>
      <sheetName val="유림골조"/>
      <sheetName val="J直材4"/>
      <sheetName val="기초일위"/>
      <sheetName val="내역서2안"/>
      <sheetName val="실행내역"/>
      <sheetName val="철거산출근거"/>
      <sheetName val="XXXX"/>
      <sheetName val="인건비"/>
      <sheetName val="소방"/>
      <sheetName val="제출내역"/>
      <sheetName val="Excel"/>
      <sheetName val="매입세"/>
      <sheetName val="PROJECT BRIEF"/>
      <sheetName val="0001new"/>
      <sheetName val="실행내역서 "/>
      <sheetName val="수압집계"/>
      <sheetName val="1차 내역서"/>
      <sheetName val="정산내역"/>
      <sheetName val="입출재고현황 (2)"/>
      <sheetName val="표준물량 산출서"/>
      <sheetName val="시화점실행"/>
      <sheetName val="제출내역 (2)"/>
      <sheetName val="노원열병합  건축공사기성내역서"/>
      <sheetName val="토목_집계"/>
      <sheetName val="PROJECT_BRIEF"/>
      <sheetName val="실행내역서_"/>
      <sheetName val="노원열병합__건축공사기성내역서"/>
      <sheetName val="입출재고현황_(2)"/>
      <sheetName val="금융비용"/>
      <sheetName val="BID"/>
      <sheetName val="일위대가 "/>
      <sheetName val="과천MAIN"/>
      <sheetName val="Macro(차단기)"/>
      <sheetName val="갑지(추정)"/>
      <sheetName val="REACTION(USE평시)"/>
      <sheetName val="위치조서"/>
      <sheetName val="gyun"/>
      <sheetName val="횡배수관집현황(2공구)"/>
      <sheetName val="총괄표(1)"/>
      <sheetName val="내역서(2)"/>
      <sheetName val="접지수량산출서(4)"/>
      <sheetName val="일위대가표(5)"/>
      <sheetName val="휀스(6)"/>
      <sheetName val="적용단가(7)"/>
      <sheetName val="전력요금(8)"/>
      <sheetName val="기초근거(9)"/>
      <sheetName val="산출내역서"/>
      <sheetName val="본공사"/>
      <sheetName val="공비대비"/>
      <sheetName val="일반부표"/>
      <sheetName val="현설시 설명자료(내부)"/>
      <sheetName val="공문"/>
      <sheetName val="배관"/>
      <sheetName val="인사자료총집계"/>
      <sheetName val="교통대책내역"/>
      <sheetName val="견"/>
      <sheetName val="견서"/>
      <sheetName val="서"/>
      <sheetName val="내서"/>
      <sheetName val="일위_파일"/>
      <sheetName val="예가"/>
      <sheetName val="Exec Summ"/>
      <sheetName val="Item Listings"/>
      <sheetName val="Wt Rpt"/>
      <sheetName val="대로근거"/>
      <sheetName val="중로근거"/>
      <sheetName val="산출내역"/>
      <sheetName val="내역서(집계)"/>
      <sheetName val="수량 산출서"/>
      <sheetName val="강교(Sub)"/>
      <sheetName val="일반토공견적"/>
      <sheetName val="45,46"/>
      <sheetName val="산출근거"/>
      <sheetName val="설계내역"/>
      <sheetName val="간접비총계"/>
      <sheetName val="설계예시"/>
      <sheetName val="차선도색현황"/>
      <sheetName val="IMPEADENCE MAP 취수장"/>
      <sheetName val="식재"/>
      <sheetName val="시설물"/>
      <sheetName val="식재출력용"/>
      <sheetName val="유지관리"/>
      <sheetName val="직영노무비명세"/>
      <sheetName val="단가조사"/>
      <sheetName val="본실행경비"/>
      <sheetName val="실행대비"/>
      <sheetName val="장비집계"/>
      <sheetName val="대비"/>
      <sheetName val="부속동"/>
      <sheetName val="소총괄표"/>
      <sheetName val="전력선로집계표"/>
      <sheetName val="예산내역서"/>
      <sheetName val="수량산출서"/>
      <sheetName val="수량산출서 (2)"/>
      <sheetName val="완철수량"/>
      <sheetName val="완철개소별명세표"/>
      <sheetName val="단가비교표"/>
      <sheetName val="관급자재조서"/>
      <sheetName val="수량조서"/>
      <sheetName val="공종별예산조서"/>
      <sheetName val="내역서 "/>
      <sheetName val="Y-WORK"/>
      <sheetName val="횡표지"/>
      <sheetName val="설계설명서"/>
      <sheetName val="예정공정표"/>
      <sheetName val="총괄내역서"/>
      <sheetName val="내역서(A섬)"/>
      <sheetName val="내역서(B섬)"/>
      <sheetName val="내역서(C섬)"/>
      <sheetName val="내역서(D섬)"/>
      <sheetName val="내역서(E섬)"/>
      <sheetName val="내역서(F섬)"/>
      <sheetName val="관급(총괄)"/>
      <sheetName val="관급자재집계표"/>
      <sheetName val="단가산출서(총괄)"/>
      <sheetName val="단가산출서"/>
      <sheetName val="기계경비산출내역"/>
      <sheetName val="기계경비일람표"/>
      <sheetName val="중기사용료"/>
      <sheetName val="토공A"/>
      <sheetName val="정산서"/>
      <sheetName val="경비"/>
      <sheetName val="개산공사비"/>
      <sheetName val="판매시설"/>
      <sheetName val="단가기준"/>
      <sheetName val="플랜트 설치"/>
      <sheetName val="대전-교대(A1-A2)"/>
      <sheetName val="시중노임"/>
      <sheetName val="_REF"/>
      <sheetName val="프랜트면허"/>
      <sheetName val="S0"/>
      <sheetName val="간접"/>
      <sheetName val="운동장 (2)"/>
      <sheetName val="ABUT수량-A1"/>
      <sheetName val="전기"/>
      <sheetName val="손익"/>
      <sheetName val="의정부문예회관변경내역"/>
      <sheetName val="JUCKEYK"/>
      <sheetName val="간선계산"/>
      <sheetName val="W-현원가"/>
      <sheetName val="교각1"/>
      <sheetName val="단중표"/>
      <sheetName val="조건"/>
      <sheetName val="수목데이타"/>
      <sheetName val="일 위 대 가 표"/>
      <sheetName val="산근"/>
      <sheetName val="재료비"/>
      <sheetName val="중총"/>
      <sheetName val="중산"/>
      <sheetName val="BH-1 (2)"/>
      <sheetName val="BH_1 _2_"/>
      <sheetName val="PIPING"/>
      <sheetName val="Macro1"/>
      <sheetName val="인원계획"/>
      <sheetName val=" HIT-&gt;HMC 견적(3900)"/>
      <sheetName val="기타 정보통신공사"/>
      <sheetName val="_x000a_검ǀ"/>
      <sheetName val="한일양산"/>
      <sheetName val="카렌스센터계량기설치공사"/>
      <sheetName val="WORK"/>
      <sheetName val="70%"/>
      <sheetName val="문학간접"/>
      <sheetName val="가설"/>
      <sheetName val="목재훈증"/>
      <sheetName val="운반"/>
      <sheetName val="지붕(기와)"/>
      <sheetName val="가도공"/>
      <sheetName val=" 검ǀ_x0000__x0000__x0000_庯"/>
      <sheetName val=" 검ǀ"/>
      <sheetName val="교량하부공"/>
      <sheetName val="총괄집계표"/>
      <sheetName val="총괄표 "/>
      <sheetName val="대치판정"/>
      <sheetName val="밸브설치"/>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일위"/>
      <sheetName val="합천내역"/>
      <sheetName val="9GNG운반"/>
      <sheetName val="정공공사"/>
      <sheetName val="신우"/>
      <sheetName val="일위총괄표"/>
      <sheetName val="데이타"/>
      <sheetName val="식재인부"/>
      <sheetName val="CTEMCOST"/>
      <sheetName val="N賃率-職"/>
      <sheetName val="매립"/>
      <sheetName val="工완성공사율"/>
      <sheetName val="제출내역 (2)"/>
      <sheetName val="수량산출(음암)"/>
      <sheetName val="입찰안"/>
      <sheetName val="송라초중학교(final)"/>
      <sheetName val="Sheet1"/>
      <sheetName val="수지표"/>
      <sheetName val="셀명"/>
      <sheetName val="설계명세서"/>
      <sheetName val="대치판정"/>
      <sheetName val="약품설비"/>
      <sheetName val="공사원가계산서"/>
      <sheetName val="갑지"/>
      <sheetName val="부하계산서"/>
      <sheetName val="1안"/>
      <sheetName val="일위대가"/>
      <sheetName val="을"/>
      <sheetName val="예총"/>
      <sheetName val="일위대가표"/>
      <sheetName val="철집"/>
      <sheetName val="강교(Sub)"/>
      <sheetName val="여과지동"/>
      <sheetName val="기초자료"/>
      <sheetName val="내역"/>
      <sheetName val="내역서1"/>
      <sheetName val="99노임기준"/>
      <sheetName val="집계표"/>
      <sheetName val="단가 및 재료비"/>
      <sheetName val="중기사용료산출근거"/>
      <sheetName val="도급"/>
      <sheetName val="일위대가목차"/>
      <sheetName val="01"/>
      <sheetName val="약품공급2"/>
      <sheetName val="공조기"/>
      <sheetName val="AHU집계"/>
      <sheetName val="공조기휀"/>
      <sheetName val="C3"/>
      <sheetName val="1단계"/>
      <sheetName val="2.대외공문"/>
      <sheetName val="H-PILE수량집계"/>
      <sheetName val="H PILE수량"/>
      <sheetName val="한일양산"/>
      <sheetName val="#REF"/>
      <sheetName val="일위목록"/>
      <sheetName val="MOTOR"/>
      <sheetName val="안전장치"/>
      <sheetName val="사통"/>
      <sheetName val="EP0618"/>
      <sheetName val="합의경상"/>
      <sheetName val="샘플표지"/>
      <sheetName val="총괄표"/>
      <sheetName val="중강당 내역"/>
      <sheetName val="FA설치명세"/>
      <sheetName val="T13(P68~72,78)"/>
      <sheetName val="DATA"/>
      <sheetName val="증감대비"/>
      <sheetName val="Ⅲ.설계명세서"/>
      <sheetName val="Total"/>
      <sheetName val="BasePriceList"/>
      <sheetName val="수량산출서"/>
      <sheetName val="실행철강하도"/>
      <sheetName val="포장집계"/>
      <sheetName val="포장연장"/>
      <sheetName val="견"/>
      <sheetName val="날개벽"/>
      <sheetName val="106C0300"/>
      <sheetName val="1검토보고서"/>
      <sheetName val="준공조서"/>
      <sheetName val="공사준공계"/>
      <sheetName val="준공검사보고서"/>
      <sheetName val="건축내역"/>
      <sheetName val="구체"/>
      <sheetName val="좌측날개벽"/>
      <sheetName val="우측날개벽"/>
      <sheetName val="원가계산서"/>
      <sheetName val="역T형교대(말뚝기초)"/>
      <sheetName val="입고장부 (4)"/>
      <sheetName val="을부담운반비"/>
      <sheetName val="내부부하"/>
      <sheetName val="재집"/>
      <sheetName val="직재"/>
      <sheetName val="소방"/>
      <sheetName val="SUMMARY"/>
      <sheetName val="갑지(추정)"/>
      <sheetName val="J直材4"/>
      <sheetName val="양식"/>
      <sheetName val="표지"/>
      <sheetName val="총괄실행예산서"/>
      <sheetName val="설계기준"/>
      <sheetName val="내역1"/>
      <sheetName val="단가"/>
      <sheetName val="공문"/>
      <sheetName val="PANEL_중량산출"/>
      <sheetName val="수량산출기초(케블등)"/>
      <sheetName val="XL4Poppy"/>
      <sheetName val="공사착공계"/>
      <sheetName val="편성절차"/>
      <sheetName val="GAEYO"/>
      <sheetName val="용수량(생활용수)"/>
      <sheetName val="일위대가(1)"/>
      <sheetName val="개산공사비"/>
      <sheetName val="단가표"/>
      <sheetName val="재료비"/>
      <sheetName val="간접경상비"/>
      <sheetName val="일위1"/>
      <sheetName val="화재 탐지 설비"/>
      <sheetName val="일위대가(가설)"/>
      <sheetName val="대창(함평)"/>
      <sheetName val="대창(장성)"/>
      <sheetName val="대창(함평)-창열"/>
      <sheetName val="경비"/>
      <sheetName val="AILC004"/>
      <sheetName val="Sheet13"/>
      <sheetName val="발전기"/>
      <sheetName val="Sheet14"/>
      <sheetName val="1.설계조건"/>
      <sheetName val="LeadSchedule"/>
      <sheetName val="소요자재"/>
      <sheetName val="자동제어"/>
      <sheetName val="도체종-상수표"/>
      <sheetName val="내역서1999.8최종"/>
      <sheetName val="노무"/>
      <sheetName val="요율"/>
      <sheetName val="단가산출"/>
      <sheetName val="일위대가목록"/>
      <sheetName val="교량하부공"/>
      <sheetName val="인제내역"/>
      <sheetName val="단가일람표"/>
      <sheetName val="노임단가"/>
      <sheetName val="밸브설치"/>
      <sheetName val="간접"/>
      <sheetName val="3.하중산정4.지지력"/>
      <sheetName val="기안"/>
      <sheetName val="오억미만"/>
      <sheetName val="내역서(총)"/>
      <sheetName val="캔개발배경"/>
      <sheetName val="캔판매목표"/>
      <sheetName val="시장"/>
      <sheetName val="일정표"/>
      <sheetName val="공종집계"/>
      <sheetName val="하도급계획"/>
      <sheetName val="GT 1050x650"/>
      <sheetName val="Front"/>
      <sheetName val="wall"/>
      <sheetName val="공사설계"/>
      <sheetName val="식재"/>
      <sheetName val="시설물"/>
      <sheetName val="식재출력용"/>
      <sheetName val="유지관리"/>
      <sheetName val="1.수인터널"/>
      <sheetName val="시화점실행"/>
      <sheetName val="9509"/>
      <sheetName val="조명시설"/>
      <sheetName val="내역서2안"/>
      <sheetName val="건축"/>
      <sheetName val="8.3해석단면 선정"/>
      <sheetName val="맨홀"/>
      <sheetName val="DATE"/>
      <sheetName val="SCANCHEM"/>
      <sheetName val="1. 설계조건 2.단면가정 3. 하중계산"/>
      <sheetName val="DATA 입력란"/>
      <sheetName val="내역을"/>
      <sheetName val="Sheet5"/>
      <sheetName val="품셈표"/>
      <sheetName val="Macro1"/>
      <sheetName val="월별지출"/>
      <sheetName val="일용직급여"/>
      <sheetName val="일용직"/>
      <sheetName val="최초설계"/>
      <sheetName val="수목데이타"/>
      <sheetName val="GI-LIST"/>
      <sheetName val="확정실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v>0</v>
          </cell>
          <cell r="H4" t="str">
            <v>NO.1-00-00</v>
          </cell>
        </row>
        <row r="5">
          <cell r="A5">
            <v>5</v>
          </cell>
          <cell r="B5" t="str">
            <v xml:space="preserve"> </v>
          </cell>
          <cell r="C5" t="str">
            <v xml:space="preserve"> </v>
          </cell>
          <cell r="D5" t="str">
            <v xml:space="preserve"> </v>
          </cell>
          <cell r="E5" t="str">
            <v xml:space="preserve"> </v>
          </cell>
          <cell r="F5" t="str">
            <v xml:space="preserve"> </v>
          </cell>
          <cell r="G5">
            <v>0</v>
          </cell>
          <cell r="H5" t="str">
            <v xml:space="preserve"> </v>
          </cell>
        </row>
        <row r="6">
          <cell r="A6">
            <v>6</v>
          </cell>
          <cell r="B6">
            <v>0</v>
          </cell>
          <cell r="C6">
            <v>0</v>
          </cell>
          <cell r="D6">
            <v>0</v>
          </cell>
          <cell r="E6">
            <v>0</v>
          </cell>
          <cell r="F6" t="str">
            <v xml:space="preserve"> </v>
          </cell>
        </row>
        <row r="7">
          <cell r="A7">
            <v>7</v>
          </cell>
          <cell r="B7">
            <v>0</v>
          </cell>
          <cell r="C7">
            <v>0</v>
          </cell>
          <cell r="D7">
            <v>0</v>
          </cell>
          <cell r="E7">
            <v>0</v>
          </cell>
          <cell r="F7" t="str">
            <v xml:space="preserve"> </v>
          </cell>
        </row>
        <row r="8">
          <cell r="A8">
            <v>8</v>
          </cell>
          <cell r="B8">
            <v>0</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v>0</v>
          </cell>
          <cell r="D25">
            <v>0</v>
          </cell>
          <cell r="E25">
            <v>0</v>
          </cell>
          <cell r="F25">
            <v>0</v>
          </cell>
          <cell r="G25" t="str">
            <v xml:space="preserve"> </v>
          </cell>
          <cell r="H25" t="str">
            <v>NO.1-00-00</v>
          </cell>
        </row>
        <row r="26">
          <cell r="B26" t="str">
            <v>PLACARD BATTEN</v>
          </cell>
          <cell r="C26" t="str">
            <v>7,400L</v>
          </cell>
          <cell r="D26" t="str">
            <v>SET</v>
          </cell>
          <cell r="E26">
            <v>1</v>
          </cell>
          <cell r="F26">
            <v>0</v>
          </cell>
          <cell r="G26">
            <v>0</v>
          </cell>
          <cell r="H26" t="str">
            <v>NO.1-01-00</v>
          </cell>
        </row>
        <row r="27">
          <cell r="A27">
            <v>26</v>
          </cell>
          <cell r="B27" t="str">
            <v xml:space="preserve">DRAW CURTAIN </v>
          </cell>
          <cell r="C27" t="str">
            <v>8,660 x 3,300H</v>
          </cell>
          <cell r="D27" t="str">
            <v>SET</v>
          </cell>
          <cell r="E27">
            <v>1</v>
          </cell>
          <cell r="F27" t="str">
            <v xml:space="preserve"> </v>
          </cell>
          <cell r="G27">
            <v>0</v>
          </cell>
          <cell r="H27" t="str">
            <v>NO.1-02-00</v>
          </cell>
        </row>
        <row r="28">
          <cell r="A28">
            <v>27</v>
          </cell>
          <cell r="B28" t="str">
            <v xml:space="preserve">ROLL SCREEN </v>
          </cell>
          <cell r="C28" t="str">
            <v>1,800L x 1,200H</v>
          </cell>
          <cell r="D28" t="str">
            <v>SET</v>
          </cell>
          <cell r="E28">
            <v>1</v>
          </cell>
          <cell r="F28" t="str">
            <v xml:space="preserve"> </v>
          </cell>
          <cell r="G28">
            <v>0</v>
          </cell>
          <cell r="H28" t="str">
            <v>NO.1-03-00</v>
          </cell>
        </row>
        <row r="29">
          <cell r="A29">
            <v>28</v>
          </cell>
          <cell r="B29" t="str">
            <v>ROLL FLAG</v>
          </cell>
          <cell r="C29" t="str">
            <v>3,500L x 2,500H</v>
          </cell>
          <cell r="D29" t="str">
            <v>SET</v>
          </cell>
          <cell r="E29">
            <v>1</v>
          </cell>
          <cell r="F29">
            <v>0</v>
          </cell>
          <cell r="G29">
            <v>0</v>
          </cell>
          <cell r="H29" t="str">
            <v>NO.1-04-00</v>
          </cell>
        </row>
        <row r="30">
          <cell r="A30">
            <v>29</v>
          </cell>
          <cell r="B30" t="str">
            <v>COVER CURTAIN</v>
          </cell>
          <cell r="C30" t="str">
            <v>8,800 x 3,500H</v>
          </cell>
          <cell r="D30" t="str">
            <v>SET</v>
          </cell>
          <cell r="E30">
            <v>1</v>
          </cell>
          <cell r="F30">
            <v>0</v>
          </cell>
          <cell r="G30">
            <v>0</v>
          </cell>
          <cell r="H30" t="str">
            <v>NO.1-05-00</v>
          </cell>
        </row>
        <row r="31">
          <cell r="A31">
            <v>30</v>
          </cell>
          <cell r="B31" t="str">
            <v>WINDOW DARKEN CURTAIN</v>
          </cell>
          <cell r="C31" t="str">
            <v>4,050L x 3,500H</v>
          </cell>
          <cell r="D31" t="str">
            <v>SET</v>
          </cell>
          <cell r="E31">
            <v>6</v>
          </cell>
          <cell r="F31">
            <v>0</v>
          </cell>
          <cell r="G31">
            <v>0</v>
          </cell>
          <cell r="H31" t="str">
            <v>NO.1-06-00</v>
          </cell>
        </row>
        <row r="32">
          <cell r="A32">
            <v>31</v>
          </cell>
          <cell r="B32" t="str">
            <v>DOOR DARKEN CURTAIN</v>
          </cell>
          <cell r="C32" t="str">
            <v>4,050L x 3,500H</v>
          </cell>
          <cell r="D32" t="str">
            <v>SET</v>
          </cell>
          <cell r="E32">
            <v>2</v>
          </cell>
          <cell r="F32">
            <v>0</v>
          </cell>
          <cell r="G32">
            <v>0</v>
          </cell>
          <cell r="H32" t="str">
            <v>NO.1-06-00</v>
          </cell>
        </row>
        <row r="33">
          <cell r="A33">
            <v>32</v>
          </cell>
          <cell r="B33" t="str">
            <v>GRID IRON</v>
          </cell>
          <cell r="C33" t="str">
            <v>8600L x 900D</v>
          </cell>
          <cell r="D33" t="str">
            <v>L/S</v>
          </cell>
          <cell r="E33">
            <v>1</v>
          </cell>
          <cell r="F33">
            <v>0</v>
          </cell>
          <cell r="G33">
            <v>0</v>
          </cell>
          <cell r="H33" t="str">
            <v>NO.1-07-00</v>
          </cell>
        </row>
        <row r="34">
          <cell r="A34">
            <v>33</v>
          </cell>
          <cell r="B34" t="str">
            <v>CONTROL PANEL</v>
          </cell>
          <cell r="C34" t="str">
            <v>600L x 1,000H x 250W</v>
          </cell>
          <cell r="D34" t="str">
            <v>SET</v>
          </cell>
          <cell r="E34">
            <v>1</v>
          </cell>
          <cell r="F34">
            <v>0</v>
          </cell>
          <cell r="G34">
            <v>0</v>
          </cell>
          <cell r="H34" t="str">
            <v>NO.1-08-00</v>
          </cell>
        </row>
        <row r="35">
          <cell r="A35">
            <v>34</v>
          </cell>
          <cell r="B35" t="str">
            <v>CONTROL BOARD</v>
          </cell>
          <cell r="C35" t="str">
            <v xml:space="preserve"> </v>
          </cell>
          <cell r="D35" t="str">
            <v>SET</v>
          </cell>
          <cell r="E35">
            <v>1</v>
          </cell>
          <cell r="F35">
            <v>0</v>
          </cell>
          <cell r="G35">
            <v>0</v>
          </cell>
          <cell r="H35" t="str">
            <v>NO.1-09-00</v>
          </cell>
        </row>
        <row r="36">
          <cell r="A36">
            <v>35</v>
          </cell>
          <cell r="B36" t="str">
            <v>배관 및 배선</v>
          </cell>
          <cell r="C36" t="str">
            <v xml:space="preserve"> </v>
          </cell>
          <cell r="D36" t="str">
            <v>식</v>
          </cell>
          <cell r="E36">
            <v>1</v>
          </cell>
          <cell r="F36">
            <v>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v>0</v>
          </cell>
          <cell r="G39">
            <v>0</v>
          </cell>
          <cell r="H39" t="str">
            <v xml:space="preserve"> </v>
          </cell>
        </row>
        <row r="40">
          <cell r="A40">
            <v>39</v>
          </cell>
          <cell r="B40" t="str">
            <v xml:space="preserve"> </v>
          </cell>
          <cell r="C40" t="str">
            <v xml:space="preserve"> </v>
          </cell>
          <cell r="D40" t="str">
            <v xml:space="preserve"> </v>
          </cell>
          <cell r="E40" t="str">
            <v xml:space="preserve"> </v>
          </cell>
          <cell r="F40">
            <v>0</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v>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v>0</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v>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v>0</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v>0</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v>0</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v>0</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v>0</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v>0</v>
          </cell>
          <cell r="D113">
            <v>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v>0</v>
          </cell>
          <cell r="C124">
            <v>0</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v>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v>0</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v>0</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v>0</v>
          </cell>
          <cell r="D146" t="str">
            <v>EA</v>
          </cell>
          <cell r="E146">
            <v>1</v>
          </cell>
        </row>
        <row r="147">
          <cell r="A147" t="e">
            <v>#REF!</v>
          </cell>
          <cell r="B147" t="str">
            <v>LIMIT SWITCH</v>
          </cell>
          <cell r="C147">
            <v>0</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v>0</v>
          </cell>
          <cell r="D149" t="str">
            <v>M2</v>
          </cell>
          <cell r="E149">
            <v>2</v>
          </cell>
          <cell r="F149" t="str">
            <v>PIPE(1.76)=약 2M2</v>
          </cell>
        </row>
        <row r="150">
          <cell r="A150" t="e">
            <v>#REF!</v>
          </cell>
        </row>
        <row r="151">
          <cell r="A151" t="e">
            <v>#REF!</v>
          </cell>
          <cell r="B151">
            <v>0</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v>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v>0</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v>0</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v>0</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v>0</v>
          </cell>
          <cell r="D170" t="str">
            <v>M2</v>
          </cell>
          <cell r="E170">
            <v>1</v>
          </cell>
          <cell r="F170" t="str">
            <v>PIPE(0.8)=약 1M2</v>
          </cell>
        </row>
        <row r="171">
          <cell r="A171" t="e">
            <v>#REF!</v>
          </cell>
        </row>
        <row r="172">
          <cell r="A172" t="e">
            <v>#REF!</v>
          </cell>
          <cell r="B172">
            <v>0</v>
          </cell>
          <cell r="C172">
            <v>0</v>
          </cell>
          <cell r="D172">
            <v>0</v>
          </cell>
          <cell r="E172" t="str">
            <v xml:space="preserve"> </v>
          </cell>
        </row>
        <row r="173">
          <cell r="A173" t="e">
            <v>#REF!</v>
          </cell>
        </row>
        <row r="174">
          <cell r="A174" t="e">
            <v>#REF!</v>
          </cell>
        </row>
        <row r="175">
          <cell r="A175" t="e">
            <v>#REF!</v>
          </cell>
        </row>
        <row r="176">
          <cell r="A176" t="e">
            <v>#REF!</v>
          </cell>
          <cell r="B176">
            <v>0</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v>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v>0</v>
          </cell>
          <cell r="D185" t="str">
            <v>M2</v>
          </cell>
          <cell r="E185">
            <v>1</v>
          </cell>
          <cell r="F185" t="str">
            <v>PIPE(0.8)=약 1M2</v>
          </cell>
        </row>
        <row r="186">
          <cell r="A186" t="e">
            <v>#REF!</v>
          </cell>
        </row>
        <row r="187">
          <cell r="A187" t="e">
            <v>#REF!</v>
          </cell>
          <cell r="B187">
            <v>0</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v>0</v>
          </cell>
          <cell r="C200">
            <v>0</v>
          </cell>
          <cell r="D200">
            <v>0</v>
          </cell>
          <cell r="E200">
            <v>0</v>
          </cell>
          <cell r="F200" t="str">
            <v>293KG=0.293TON</v>
          </cell>
        </row>
        <row r="201">
          <cell r="A201" t="e">
            <v>#REF!</v>
          </cell>
          <cell r="B201" t="str">
            <v>공사명:GRID IRON(8,600L x 900D)</v>
          </cell>
          <cell r="C201">
            <v>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v>0</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v>0</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v>0</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v>0</v>
          </cell>
          <cell r="H243" t="str">
            <v xml:space="preserve"> </v>
          </cell>
        </row>
        <row r="245">
          <cell r="A245" t="e">
            <v>#REF!</v>
          </cell>
          <cell r="B245" t="str">
            <v>공사명: CONTROL BOARD</v>
          </cell>
          <cell r="C245">
            <v>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v>0</v>
          </cell>
          <cell r="D253" t="str">
            <v xml:space="preserve"> </v>
          </cell>
          <cell r="E253" t="str">
            <v xml:space="preserve"> </v>
          </cell>
          <cell r="F253" t="str">
            <v xml:space="preserve"> </v>
          </cell>
        </row>
        <row r="254">
          <cell r="A254" t="e">
            <v>#REF!</v>
          </cell>
          <cell r="B254" t="str">
            <v xml:space="preserve"> </v>
          </cell>
          <cell r="C254">
            <v>0</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v>0</v>
          </cell>
          <cell r="C262">
            <v>0</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v>0</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본댐"/>
      <sheetName val="도수"/>
      <sheetName val="ssb"/>
      <sheetName val="증감"/>
      <sheetName val="토목"/>
      <sheetName val="국고"/>
      <sheetName val="발전"/>
      <sheetName val="건축"/>
      <sheetName val="건축내역"/>
      <sheetName val="기계"/>
      <sheetName val="전기"/>
      <sheetName val="통신"/>
      <sheetName val="집계"/>
      <sheetName val="챠트"/>
      <sheetName val="물가"/>
      <sheetName val="Sheet9"/>
      <sheetName val="Sheet10"/>
      <sheetName val="Sheet11"/>
      <sheetName val="Sheet12"/>
      <sheetName val="Sheet13"/>
      <sheetName val="Sheet14"/>
      <sheetName val="Sheet15"/>
      <sheetName val="Sheet16"/>
      <sheetName val="Module1"/>
      <sheetName val="수량산출"/>
      <sheetName val="단가 및 재료비"/>
      <sheetName val="중기사용료산출근거"/>
      <sheetName val="일위대가"/>
      <sheetName val="내역서 제출"/>
      <sheetName val="기본단가표"/>
      <sheetName val="8.PILE  (돌출)"/>
      <sheetName val="일위"/>
      <sheetName val="설계용지"/>
      <sheetName val="갑지"/>
      <sheetName val="수량총괄표"/>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전기"/>
      <sheetName val="수량산출"/>
      <sheetName val="철거산출근거"/>
      <sheetName val="N賃率-職"/>
      <sheetName val="일위대가"/>
      <sheetName val="수량산출(음암)"/>
      <sheetName val="건축내역"/>
      <sheetName val="개산공사비"/>
      <sheetName val="갑지"/>
      <sheetName val="집계표"/>
      <sheetName val="부대내역"/>
      <sheetName val="건축일위"/>
      <sheetName val="그라우팅일위"/>
      <sheetName val="노임단가"/>
      <sheetName val="수목단가"/>
      <sheetName val="시설수량표"/>
      <sheetName val="식재수량표"/>
      <sheetName val="일위목록"/>
      <sheetName val="TEL"/>
      <sheetName val="안전장치"/>
      <sheetName val="정공공사"/>
      <sheetName val="내역서"/>
      <sheetName val="간이(갑)"/>
      <sheetName val="공사개요"/>
      <sheetName val="현장관리비"/>
      <sheetName val="단가 및 재료비"/>
      <sheetName val="단가산출2"/>
      <sheetName val="00노임기준"/>
      <sheetName val="I一般比"/>
      <sheetName val="기본일위"/>
      <sheetName val="자재단가"/>
      <sheetName val="94"/>
      <sheetName val="Sheet1"/>
      <sheetName val="#REF"/>
      <sheetName val="신우"/>
      <sheetName val="소비자가"/>
      <sheetName val="건축"/>
      <sheetName val="제잡비"/>
      <sheetName val="데이타"/>
      <sheetName val="토사(PE)"/>
      <sheetName val="기계경비산출기준"/>
      <sheetName val="원가계산서"/>
      <sheetName val="총 원가계산"/>
      <sheetName val="자료"/>
      <sheetName val="간선"/>
      <sheetName val="전압"/>
      <sheetName val="조도"/>
      <sheetName val="동력"/>
      <sheetName val="Sheet14"/>
      <sheetName val="1안"/>
      <sheetName val="Sheet13"/>
      <sheetName val="단가표"/>
      <sheetName val="건축명"/>
      <sheetName val="기계명"/>
      <sheetName val="전기명"/>
      <sheetName val="토목명"/>
      <sheetName val="기초자료입력"/>
      <sheetName val="실행철강하도"/>
      <sheetName val="순공사원가"/>
      <sheetName val="단가"/>
      <sheetName val="설계명세서"/>
      <sheetName val="48단가"/>
      <sheetName val="단가산출"/>
      <sheetName val="예산내역서(총괄)"/>
      <sheetName val="예산내역서"/>
      <sheetName val="공제대산출"/>
      <sheetName val="운반공사,공구손료"/>
      <sheetName val="예총"/>
      <sheetName val="6호기"/>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1.표지"/>
      <sheetName val="원가계산서"/>
      <sheetName val="물품원가계산서"/>
      <sheetName val="2.표지"/>
      <sheetName val="총괄집계표"/>
      <sheetName val="공사비내역 집계표(신설)"/>
      <sheetName val="공사비내역서(신설)"/>
      <sheetName val="공사비내역 집계표(노후)"/>
      <sheetName val="공사비내역서(노후)"/>
      <sheetName val="관급자재비 집계표(신설)"/>
      <sheetName val="관급자재비(신설)"/>
      <sheetName val="관급자재비 집계표(노후)"/>
      <sheetName val="관급자재비(노후)"/>
      <sheetName val="관급자재비(관제센터)"/>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노무비 근거"/>
      <sheetName val="6.표지"/>
      <sheetName val="한전불입금집계표"/>
      <sheetName val="한전불입금산출내역서"/>
      <sheetName val="7.표지"/>
      <sheetName val="8.표지"/>
      <sheetName val="수량집계(신설)"/>
      <sheetName val="수량산출서(신설)"/>
      <sheetName val="수량집계(노후)"/>
      <sheetName val="수량산출서(노후)"/>
      <sheetName val="수량집계(관제센터)"/>
      <sheetName val="수량산출서(관제센터)"/>
      <sheetName val="기초수량"/>
      <sheetName val="관로터파기수량"/>
      <sheetName val="설치장소"/>
    </sheetNames>
    <sheetDataSet>
      <sheetData sheetId="0"/>
      <sheetData sheetId="1"/>
      <sheetData sheetId="2"/>
      <sheetData sheetId="3"/>
      <sheetData sheetId="4"/>
      <sheetData sheetId="5"/>
      <sheetData sheetId="6"/>
      <sheetData sheetId="7"/>
      <sheetData sheetId="8"/>
      <sheetData sheetId="9"/>
      <sheetData sheetId="10">
        <row r="5">
          <cell r="B5">
            <v>1004</v>
          </cell>
        </row>
      </sheetData>
      <sheetData sheetId="11"/>
      <sheetData sheetId="12">
        <row r="1">
          <cell r="C1" t="str">
            <v>공     사     비     내     역     서(노후)</v>
          </cell>
        </row>
        <row r="2">
          <cell r="C2" t="str">
            <v>건명 : 2017 방범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1003</v>
          </cell>
          <cell r="C5" t="str">
            <v>2. 노후카메라 교체 설치</v>
          </cell>
        </row>
        <row r="6">
          <cell r="B6">
            <v>2061</v>
          </cell>
          <cell r="C6" t="str">
            <v>2.1 처인구 고림동 224-8 글렌하우스 앞 사거리</v>
          </cell>
        </row>
        <row r="7">
          <cell r="B7">
            <v>101</v>
          </cell>
          <cell r="C7" t="str">
            <v>SPEED DOME CAMERA 철거</v>
          </cell>
          <cell r="D7" t="str">
            <v>41만화소</v>
          </cell>
          <cell r="E7">
            <v>1</v>
          </cell>
          <cell r="F7" t="str">
            <v>EA</v>
          </cell>
          <cell r="G7">
            <v>1064</v>
          </cell>
          <cell r="H7">
            <v>1064</v>
          </cell>
          <cell r="I7">
            <v>35490</v>
          </cell>
          <cell r="J7">
            <v>35490</v>
          </cell>
          <cell r="K7">
            <v>0</v>
          </cell>
          <cell r="L7">
            <v>0</v>
          </cell>
        </row>
        <row r="8">
          <cell r="B8">
            <v>103</v>
          </cell>
          <cell r="C8" t="str">
            <v>돔카메라 고정용 브래킷 설치</v>
          </cell>
          <cell r="D8" t="str">
            <v>제작사양</v>
          </cell>
          <cell r="E8">
            <v>1</v>
          </cell>
          <cell r="F8" t="str">
            <v>EA</v>
          </cell>
          <cell r="G8">
            <v>51035</v>
          </cell>
          <cell r="H8">
            <v>51035</v>
          </cell>
          <cell r="I8">
            <v>34514</v>
          </cell>
          <cell r="J8">
            <v>34514</v>
          </cell>
          <cell r="K8">
            <v>0</v>
          </cell>
          <cell r="L8">
            <v>0</v>
          </cell>
        </row>
        <row r="9">
          <cell r="B9">
            <v>104</v>
          </cell>
          <cell r="C9" t="str">
            <v>돔카메라 고정용 브래킷 철거</v>
          </cell>
          <cell r="D9" t="str">
            <v>제작사양</v>
          </cell>
          <cell r="E9">
            <v>1</v>
          </cell>
          <cell r="F9" t="str">
            <v>EA</v>
          </cell>
          <cell r="G9">
            <v>310</v>
          </cell>
          <cell r="H9">
            <v>310</v>
          </cell>
          <cell r="I9">
            <v>10353</v>
          </cell>
          <cell r="J9">
            <v>10353</v>
          </cell>
          <cell r="K9">
            <v>0</v>
          </cell>
          <cell r="L9">
            <v>0</v>
          </cell>
        </row>
        <row r="10">
          <cell r="B10">
            <v>105</v>
          </cell>
          <cell r="C10" t="str">
            <v>고정형 CAMERA 브래킷 설치</v>
          </cell>
          <cell r="D10" t="str">
            <v>제작사양</v>
          </cell>
          <cell r="E10">
            <v>1</v>
          </cell>
          <cell r="F10" t="str">
            <v>EA</v>
          </cell>
          <cell r="G10">
            <v>81035</v>
          </cell>
          <cell r="H10">
            <v>81035</v>
          </cell>
          <cell r="I10">
            <v>34514</v>
          </cell>
          <cell r="J10">
            <v>34514</v>
          </cell>
          <cell r="K10">
            <v>0</v>
          </cell>
          <cell r="L10">
            <v>0</v>
          </cell>
        </row>
        <row r="11">
          <cell r="B11">
            <v>106</v>
          </cell>
          <cell r="C11" t="str">
            <v>스피커 설치</v>
          </cell>
          <cell r="D11" t="str">
            <v>20W, 8Ω</v>
          </cell>
          <cell r="E11">
            <v>1</v>
          </cell>
          <cell r="F11" t="str">
            <v>개</v>
          </cell>
          <cell r="G11">
            <v>67035</v>
          </cell>
          <cell r="H11">
            <v>67035</v>
          </cell>
          <cell r="I11">
            <v>34514</v>
          </cell>
          <cell r="J11">
            <v>34514</v>
          </cell>
          <cell r="K11">
            <v>0</v>
          </cell>
          <cell r="L11">
            <v>0</v>
          </cell>
        </row>
        <row r="12">
          <cell r="B12">
            <v>107</v>
          </cell>
          <cell r="C12" t="str">
            <v>스피커 철거</v>
          </cell>
          <cell r="D12">
            <v>0</v>
          </cell>
          <cell r="E12">
            <v>1</v>
          </cell>
          <cell r="F12" t="str">
            <v>개</v>
          </cell>
          <cell r="G12">
            <v>310</v>
          </cell>
          <cell r="H12">
            <v>310</v>
          </cell>
          <cell r="I12">
            <v>10353</v>
          </cell>
          <cell r="J12">
            <v>10353</v>
          </cell>
          <cell r="K12">
            <v>0</v>
          </cell>
          <cell r="L12">
            <v>0</v>
          </cell>
        </row>
        <row r="13">
          <cell r="B13">
            <v>108</v>
          </cell>
          <cell r="C13" t="str">
            <v>경광등 설치</v>
          </cell>
          <cell r="D13" t="str">
            <v>크세논램프 5W, ABS</v>
          </cell>
          <cell r="E13">
            <v>1</v>
          </cell>
          <cell r="F13" t="str">
            <v>개</v>
          </cell>
          <cell r="G13">
            <v>50262</v>
          </cell>
          <cell r="H13">
            <v>50262</v>
          </cell>
          <cell r="I13">
            <v>8737</v>
          </cell>
          <cell r="J13">
            <v>8737</v>
          </cell>
          <cell r="K13">
            <v>0</v>
          </cell>
          <cell r="L13">
            <v>0</v>
          </cell>
        </row>
        <row r="14">
          <cell r="B14">
            <v>109</v>
          </cell>
          <cell r="C14" t="str">
            <v>경광등 철거</v>
          </cell>
          <cell r="D14" t="str">
            <v>크세논램프 5W, ABS</v>
          </cell>
          <cell r="E14">
            <v>1</v>
          </cell>
          <cell r="F14" t="str">
            <v>개</v>
          </cell>
          <cell r="G14">
            <v>131</v>
          </cell>
          <cell r="H14">
            <v>131</v>
          </cell>
          <cell r="I14">
            <v>4368</v>
          </cell>
          <cell r="J14">
            <v>4368</v>
          </cell>
          <cell r="K14">
            <v>0</v>
          </cell>
          <cell r="L14">
            <v>0</v>
          </cell>
        </row>
        <row r="15">
          <cell r="B15">
            <v>112</v>
          </cell>
          <cell r="C15" t="str">
            <v>비상벨 철거</v>
          </cell>
          <cell r="D15">
            <v>0</v>
          </cell>
          <cell r="E15">
            <v>1</v>
          </cell>
          <cell r="F15" t="str">
            <v>개</v>
          </cell>
          <cell r="G15">
            <v>157</v>
          </cell>
          <cell r="H15">
            <v>157</v>
          </cell>
          <cell r="I15">
            <v>5242</v>
          </cell>
          <cell r="J15">
            <v>5242</v>
          </cell>
          <cell r="K15">
            <v>0</v>
          </cell>
          <cell r="L15">
            <v>0</v>
          </cell>
        </row>
        <row r="16">
          <cell r="B16">
            <v>119</v>
          </cell>
          <cell r="C16" t="str">
            <v>써지보호기(영상) 철거</v>
          </cell>
          <cell r="D16">
            <v>0</v>
          </cell>
          <cell r="E16">
            <v>1</v>
          </cell>
          <cell r="F16" t="str">
            <v>EA</v>
          </cell>
          <cell r="G16">
            <v>226</v>
          </cell>
          <cell r="H16">
            <v>226</v>
          </cell>
          <cell r="I16">
            <v>7553</v>
          </cell>
          <cell r="J16">
            <v>7553</v>
          </cell>
          <cell r="K16">
            <v>0</v>
          </cell>
          <cell r="L16">
            <v>0</v>
          </cell>
        </row>
        <row r="17">
          <cell r="B17">
            <v>120</v>
          </cell>
          <cell r="C17" t="str">
            <v>CODEC 철거</v>
          </cell>
          <cell r="D17" t="str">
            <v>MPEF-1/2/4, DUAL ENCODERING</v>
          </cell>
          <cell r="E17">
            <v>1</v>
          </cell>
          <cell r="F17" t="str">
            <v>대</v>
          </cell>
          <cell r="G17">
            <v>517</v>
          </cell>
          <cell r="H17">
            <v>517</v>
          </cell>
          <cell r="I17">
            <v>17256</v>
          </cell>
          <cell r="J17">
            <v>17256</v>
          </cell>
          <cell r="K17">
            <v>0</v>
          </cell>
          <cell r="L17">
            <v>0</v>
          </cell>
        </row>
        <row r="18">
          <cell r="B18">
            <v>121</v>
          </cell>
          <cell r="C18" t="str">
            <v>동보방송장치 철거</v>
          </cell>
          <cell r="D18" t="str">
            <v>AMP 내장(60W)</v>
          </cell>
          <cell r="E18">
            <v>1</v>
          </cell>
          <cell r="F18" t="str">
            <v>SET</v>
          </cell>
          <cell r="G18">
            <v>1051</v>
          </cell>
          <cell r="H18">
            <v>1051</v>
          </cell>
          <cell r="I18">
            <v>35045</v>
          </cell>
          <cell r="J18">
            <v>35045</v>
          </cell>
          <cell r="K18">
            <v>0</v>
          </cell>
          <cell r="L18">
            <v>0</v>
          </cell>
        </row>
        <row r="19">
          <cell r="B19">
            <v>122</v>
          </cell>
          <cell r="C19" t="str">
            <v>시그널컨버터 철거</v>
          </cell>
          <cell r="D19" t="str">
            <v>RS-232/485</v>
          </cell>
          <cell r="E19">
            <v>1</v>
          </cell>
          <cell r="F19" t="str">
            <v>SET</v>
          </cell>
          <cell r="G19">
            <v>687</v>
          </cell>
          <cell r="H19">
            <v>687</v>
          </cell>
          <cell r="I19">
            <v>22902</v>
          </cell>
          <cell r="J19">
            <v>22902</v>
          </cell>
          <cell r="K19">
            <v>0</v>
          </cell>
          <cell r="L19">
            <v>0</v>
          </cell>
        </row>
        <row r="20">
          <cell r="B20">
            <v>316</v>
          </cell>
          <cell r="C20" t="str">
            <v>전원케이블 포설</v>
          </cell>
          <cell r="D20" t="str">
            <v>VCT 1.5sq x 2C x 5열</v>
          </cell>
          <cell r="E20">
            <v>9</v>
          </cell>
          <cell r="F20" t="str">
            <v>m</v>
          </cell>
          <cell r="G20">
            <v>3701</v>
          </cell>
          <cell r="H20">
            <v>33309</v>
          </cell>
          <cell r="I20">
            <v>13670</v>
          </cell>
          <cell r="J20">
            <v>123030</v>
          </cell>
          <cell r="K20">
            <v>0</v>
          </cell>
          <cell r="L20">
            <v>0</v>
          </cell>
        </row>
        <row r="21">
          <cell r="B21">
            <v>317</v>
          </cell>
          <cell r="C21" t="str">
            <v>스피커케이블</v>
          </cell>
          <cell r="D21" t="str">
            <v>SW 2300</v>
          </cell>
          <cell r="E21">
            <v>2.5</v>
          </cell>
          <cell r="F21" t="str">
            <v>m</v>
          </cell>
          <cell r="G21">
            <v>1285</v>
          </cell>
          <cell r="H21">
            <v>3212</v>
          </cell>
          <cell r="I21">
            <v>2621</v>
          </cell>
          <cell r="J21">
            <v>6552</v>
          </cell>
          <cell r="K21">
            <v>0</v>
          </cell>
          <cell r="L21">
            <v>0</v>
          </cell>
        </row>
        <row r="22">
          <cell r="B22">
            <v>318</v>
          </cell>
          <cell r="C22" t="str">
            <v>LAN 케이블 포설</v>
          </cell>
          <cell r="D22" t="str">
            <v>UTP Cat 6 4P x 1열</v>
          </cell>
          <cell r="E22">
            <v>10.5</v>
          </cell>
          <cell r="F22" t="str">
            <v>m</v>
          </cell>
          <cell r="G22">
            <v>557</v>
          </cell>
          <cell r="H22">
            <v>5848</v>
          </cell>
          <cell r="I22">
            <v>4068</v>
          </cell>
          <cell r="J22">
            <v>42714</v>
          </cell>
          <cell r="K22">
            <v>0</v>
          </cell>
          <cell r="L22">
            <v>0</v>
          </cell>
        </row>
        <row r="23">
          <cell r="B23">
            <v>322</v>
          </cell>
          <cell r="C23" t="str">
            <v>LAN 케이블 포설</v>
          </cell>
          <cell r="D23" t="str">
            <v>UTP Cat 6 4P x 5열</v>
          </cell>
          <cell r="E23">
            <v>9</v>
          </cell>
          <cell r="F23" t="str">
            <v>m</v>
          </cell>
          <cell r="G23">
            <v>2690</v>
          </cell>
          <cell r="H23">
            <v>24210</v>
          </cell>
          <cell r="I23">
            <v>17088</v>
          </cell>
          <cell r="J23">
            <v>153792</v>
          </cell>
          <cell r="K23">
            <v>0</v>
          </cell>
          <cell r="L23">
            <v>0</v>
          </cell>
        </row>
        <row r="24">
          <cell r="B24" t="str">
            <v>멀티콘센트접지2구</v>
          </cell>
          <cell r="C24" t="str">
            <v>멀티콘센트</v>
          </cell>
          <cell r="D24" t="str">
            <v>접지2구</v>
          </cell>
          <cell r="E24">
            <v>1</v>
          </cell>
          <cell r="F24" t="str">
            <v>EA</v>
          </cell>
          <cell r="G24">
            <v>6300</v>
          </cell>
          <cell r="H24">
            <v>6300</v>
          </cell>
          <cell r="J24">
            <v>0</v>
          </cell>
          <cell r="L24">
            <v>0</v>
          </cell>
        </row>
        <row r="25">
          <cell r="B25" t="str">
            <v>멀티콘센트접지6구</v>
          </cell>
          <cell r="C25" t="str">
            <v>멀티콘센트</v>
          </cell>
          <cell r="D25" t="str">
            <v>접지6구</v>
          </cell>
          <cell r="E25">
            <v>2</v>
          </cell>
          <cell r="F25" t="str">
            <v>EA</v>
          </cell>
          <cell r="G25">
            <v>12400</v>
          </cell>
          <cell r="H25">
            <v>24800</v>
          </cell>
          <cell r="J25">
            <v>0</v>
          </cell>
          <cell r="L25">
            <v>0</v>
          </cell>
        </row>
        <row r="29">
          <cell r="B29">
            <v>3061</v>
          </cell>
          <cell r="D29" t="str">
            <v>계</v>
          </cell>
          <cell r="H29">
            <v>351499</v>
          </cell>
          <cell r="J29">
            <v>586929</v>
          </cell>
          <cell r="L29">
            <v>0</v>
          </cell>
        </row>
        <row r="30">
          <cell r="B30">
            <v>2062</v>
          </cell>
          <cell r="C30" t="str">
            <v>2.2 처인구 고림동 394-6(394-9) 영화공인중개소 앞</v>
          </cell>
        </row>
        <row r="31">
          <cell r="B31">
            <v>101</v>
          </cell>
          <cell r="C31" t="str">
            <v>SPEED DOME CAMERA 철거</v>
          </cell>
          <cell r="D31" t="str">
            <v>41만화소</v>
          </cell>
          <cell r="E31">
            <v>1</v>
          </cell>
          <cell r="F31" t="str">
            <v>EA</v>
          </cell>
          <cell r="G31">
            <v>1064</v>
          </cell>
          <cell r="H31">
            <v>1064</v>
          </cell>
          <cell r="I31">
            <v>35490</v>
          </cell>
          <cell r="J31">
            <v>35490</v>
          </cell>
          <cell r="K31">
            <v>0</v>
          </cell>
          <cell r="L31">
            <v>0</v>
          </cell>
        </row>
        <row r="32">
          <cell r="B32">
            <v>103</v>
          </cell>
          <cell r="C32" t="str">
            <v>돔카메라 고정용 브래킷 설치</v>
          </cell>
          <cell r="D32" t="str">
            <v>제작사양</v>
          </cell>
          <cell r="E32">
            <v>1</v>
          </cell>
          <cell r="F32" t="str">
            <v>EA</v>
          </cell>
          <cell r="G32">
            <v>51035</v>
          </cell>
          <cell r="H32">
            <v>51035</v>
          </cell>
          <cell r="I32">
            <v>34514</v>
          </cell>
          <cell r="J32">
            <v>34514</v>
          </cell>
          <cell r="K32">
            <v>0</v>
          </cell>
          <cell r="L32">
            <v>0</v>
          </cell>
        </row>
        <row r="33">
          <cell r="B33">
            <v>104</v>
          </cell>
          <cell r="C33" t="str">
            <v>돔카메라 고정용 브래킷 철거</v>
          </cell>
          <cell r="D33" t="str">
            <v>제작사양</v>
          </cell>
          <cell r="E33">
            <v>1</v>
          </cell>
          <cell r="F33" t="str">
            <v>EA</v>
          </cell>
          <cell r="G33">
            <v>310</v>
          </cell>
          <cell r="H33">
            <v>310</v>
          </cell>
          <cell r="I33">
            <v>10353</v>
          </cell>
          <cell r="J33">
            <v>10353</v>
          </cell>
          <cell r="K33">
            <v>0</v>
          </cell>
          <cell r="L33">
            <v>0</v>
          </cell>
        </row>
        <row r="34">
          <cell r="B34">
            <v>105</v>
          </cell>
          <cell r="C34" t="str">
            <v>고정형 CAMERA 브래킷 설치</v>
          </cell>
          <cell r="D34" t="str">
            <v>제작사양</v>
          </cell>
          <cell r="E34">
            <v>1</v>
          </cell>
          <cell r="F34" t="str">
            <v>EA</v>
          </cell>
          <cell r="G34">
            <v>81035</v>
          </cell>
          <cell r="H34">
            <v>81035</v>
          </cell>
          <cell r="I34">
            <v>34514</v>
          </cell>
          <cell r="J34">
            <v>34514</v>
          </cell>
          <cell r="K34">
            <v>0</v>
          </cell>
          <cell r="L34">
            <v>0</v>
          </cell>
        </row>
        <row r="35">
          <cell r="B35">
            <v>106</v>
          </cell>
          <cell r="C35" t="str">
            <v>스피커 설치</v>
          </cell>
          <cell r="D35" t="str">
            <v>20W, 8Ω</v>
          </cell>
          <cell r="E35">
            <v>1</v>
          </cell>
          <cell r="F35" t="str">
            <v>개</v>
          </cell>
          <cell r="G35">
            <v>67035</v>
          </cell>
          <cell r="H35">
            <v>67035</v>
          </cell>
          <cell r="I35">
            <v>34514</v>
          </cell>
          <cell r="J35">
            <v>34514</v>
          </cell>
          <cell r="K35">
            <v>0</v>
          </cell>
          <cell r="L35">
            <v>0</v>
          </cell>
        </row>
        <row r="36">
          <cell r="B36">
            <v>107</v>
          </cell>
          <cell r="C36" t="str">
            <v>스피커 철거</v>
          </cell>
          <cell r="D36">
            <v>0</v>
          </cell>
          <cell r="E36">
            <v>1</v>
          </cell>
          <cell r="F36" t="str">
            <v>개</v>
          </cell>
          <cell r="G36">
            <v>310</v>
          </cell>
          <cell r="H36">
            <v>310</v>
          </cell>
          <cell r="I36">
            <v>10353</v>
          </cell>
          <cell r="J36">
            <v>10353</v>
          </cell>
          <cell r="K36">
            <v>0</v>
          </cell>
          <cell r="L36">
            <v>0</v>
          </cell>
        </row>
        <row r="37">
          <cell r="B37">
            <v>108</v>
          </cell>
          <cell r="C37" t="str">
            <v>경광등 설치</v>
          </cell>
          <cell r="D37" t="str">
            <v>크세논램프 5W, ABS</v>
          </cell>
          <cell r="E37">
            <v>1</v>
          </cell>
          <cell r="F37" t="str">
            <v>개</v>
          </cell>
          <cell r="G37">
            <v>50262</v>
          </cell>
          <cell r="H37">
            <v>50262</v>
          </cell>
          <cell r="I37">
            <v>8737</v>
          </cell>
          <cell r="J37">
            <v>8737</v>
          </cell>
          <cell r="K37">
            <v>0</v>
          </cell>
          <cell r="L37">
            <v>0</v>
          </cell>
        </row>
        <row r="38">
          <cell r="B38">
            <v>109</v>
          </cell>
          <cell r="C38" t="str">
            <v>경광등 철거</v>
          </cell>
          <cell r="D38" t="str">
            <v>크세논램프 5W, ABS</v>
          </cell>
          <cell r="E38">
            <v>1</v>
          </cell>
          <cell r="F38" t="str">
            <v>개</v>
          </cell>
          <cell r="G38">
            <v>131</v>
          </cell>
          <cell r="H38">
            <v>131</v>
          </cell>
          <cell r="I38">
            <v>4368</v>
          </cell>
          <cell r="J38">
            <v>4368</v>
          </cell>
          <cell r="K38">
            <v>0</v>
          </cell>
          <cell r="L38">
            <v>0</v>
          </cell>
        </row>
        <row r="39">
          <cell r="B39">
            <v>112</v>
          </cell>
          <cell r="C39" t="str">
            <v>비상벨 철거</v>
          </cell>
          <cell r="D39">
            <v>0</v>
          </cell>
          <cell r="E39">
            <v>1</v>
          </cell>
          <cell r="F39" t="str">
            <v>개</v>
          </cell>
          <cell r="G39">
            <v>157</v>
          </cell>
          <cell r="H39">
            <v>157</v>
          </cell>
          <cell r="I39">
            <v>5242</v>
          </cell>
          <cell r="J39">
            <v>5242</v>
          </cell>
          <cell r="K39">
            <v>0</v>
          </cell>
          <cell r="L39">
            <v>0</v>
          </cell>
        </row>
        <row r="40">
          <cell r="B40">
            <v>119</v>
          </cell>
          <cell r="C40" t="str">
            <v>써지보호기(영상) 철거</v>
          </cell>
          <cell r="D40">
            <v>0</v>
          </cell>
          <cell r="E40">
            <v>1</v>
          </cell>
          <cell r="F40" t="str">
            <v>EA</v>
          </cell>
          <cell r="G40">
            <v>226</v>
          </cell>
          <cell r="H40">
            <v>226</v>
          </cell>
          <cell r="I40">
            <v>7553</v>
          </cell>
          <cell r="J40">
            <v>7553</v>
          </cell>
          <cell r="K40">
            <v>0</v>
          </cell>
          <cell r="L40">
            <v>0</v>
          </cell>
        </row>
        <row r="41">
          <cell r="B41">
            <v>120</v>
          </cell>
          <cell r="C41" t="str">
            <v>CODEC 철거</v>
          </cell>
          <cell r="D41" t="str">
            <v>MPEF-1/2/4, DUAL ENCODERING</v>
          </cell>
          <cell r="E41">
            <v>1</v>
          </cell>
          <cell r="F41" t="str">
            <v>대</v>
          </cell>
          <cell r="G41">
            <v>517</v>
          </cell>
          <cell r="H41">
            <v>517</v>
          </cell>
          <cell r="I41">
            <v>17256</v>
          </cell>
          <cell r="J41">
            <v>17256</v>
          </cell>
          <cell r="K41">
            <v>0</v>
          </cell>
          <cell r="L41">
            <v>0</v>
          </cell>
        </row>
        <row r="42">
          <cell r="B42">
            <v>121</v>
          </cell>
          <cell r="C42" t="str">
            <v>동보방송장치 철거</v>
          </cell>
          <cell r="D42" t="str">
            <v>AMP 내장(60W)</v>
          </cell>
          <cell r="E42">
            <v>1</v>
          </cell>
          <cell r="F42" t="str">
            <v>SET</v>
          </cell>
          <cell r="G42">
            <v>1051</v>
          </cell>
          <cell r="H42">
            <v>1051</v>
          </cell>
          <cell r="I42">
            <v>35045</v>
          </cell>
          <cell r="J42">
            <v>35045</v>
          </cell>
          <cell r="K42">
            <v>0</v>
          </cell>
          <cell r="L42">
            <v>0</v>
          </cell>
        </row>
        <row r="43">
          <cell r="B43">
            <v>122</v>
          </cell>
          <cell r="C43" t="str">
            <v>시그널컨버터 철거</v>
          </cell>
          <cell r="D43" t="str">
            <v>RS-232/485</v>
          </cell>
          <cell r="E43">
            <v>1</v>
          </cell>
          <cell r="F43" t="str">
            <v>SET</v>
          </cell>
          <cell r="G43">
            <v>687</v>
          </cell>
          <cell r="H43">
            <v>687</v>
          </cell>
          <cell r="I43">
            <v>22902</v>
          </cell>
          <cell r="J43">
            <v>22902</v>
          </cell>
          <cell r="K43">
            <v>0</v>
          </cell>
          <cell r="L43">
            <v>0</v>
          </cell>
        </row>
        <row r="44">
          <cell r="B44">
            <v>315</v>
          </cell>
          <cell r="C44" t="str">
            <v>전원케이블 포설</v>
          </cell>
          <cell r="D44" t="str">
            <v>VCT 1.5sq x 2C x 4열</v>
          </cell>
          <cell r="E44">
            <v>9</v>
          </cell>
          <cell r="F44" t="str">
            <v>m</v>
          </cell>
          <cell r="G44">
            <v>2964</v>
          </cell>
          <cell r="H44">
            <v>26676</v>
          </cell>
          <cell r="I44">
            <v>11066</v>
          </cell>
          <cell r="J44">
            <v>99594</v>
          </cell>
          <cell r="K44">
            <v>0</v>
          </cell>
          <cell r="L44">
            <v>0</v>
          </cell>
        </row>
        <row r="45">
          <cell r="B45">
            <v>317</v>
          </cell>
          <cell r="C45" t="str">
            <v>스피커케이블</v>
          </cell>
          <cell r="D45" t="str">
            <v>SW 2300</v>
          </cell>
          <cell r="E45">
            <v>2.5</v>
          </cell>
          <cell r="F45" t="str">
            <v>m</v>
          </cell>
          <cell r="G45">
            <v>1285</v>
          </cell>
          <cell r="H45">
            <v>3212</v>
          </cell>
          <cell r="I45">
            <v>2621</v>
          </cell>
          <cell r="J45">
            <v>6552</v>
          </cell>
          <cell r="K45">
            <v>0</v>
          </cell>
          <cell r="L45">
            <v>0</v>
          </cell>
        </row>
        <row r="46">
          <cell r="B46">
            <v>318</v>
          </cell>
          <cell r="C46" t="str">
            <v>LAN 케이블 포설</v>
          </cell>
          <cell r="D46" t="str">
            <v>UTP Cat 6 4P x 1열</v>
          </cell>
          <cell r="E46">
            <v>10.5</v>
          </cell>
          <cell r="F46" t="str">
            <v>m</v>
          </cell>
          <cell r="G46">
            <v>557</v>
          </cell>
          <cell r="H46">
            <v>5848</v>
          </cell>
          <cell r="I46">
            <v>4068</v>
          </cell>
          <cell r="J46">
            <v>42714</v>
          </cell>
          <cell r="K46">
            <v>0</v>
          </cell>
          <cell r="L46">
            <v>0</v>
          </cell>
        </row>
        <row r="47">
          <cell r="B47">
            <v>321</v>
          </cell>
          <cell r="C47" t="str">
            <v>LAN 케이블 포설</v>
          </cell>
          <cell r="D47" t="str">
            <v>UTP Cat 6 4P x 4열</v>
          </cell>
          <cell r="E47">
            <v>9</v>
          </cell>
          <cell r="F47" t="str">
            <v>m</v>
          </cell>
          <cell r="G47">
            <v>2156</v>
          </cell>
          <cell r="H47">
            <v>19404</v>
          </cell>
          <cell r="I47">
            <v>13833</v>
          </cell>
          <cell r="J47">
            <v>124497</v>
          </cell>
          <cell r="K47">
            <v>0</v>
          </cell>
          <cell r="L47">
            <v>0</v>
          </cell>
        </row>
        <row r="48">
          <cell r="B48" t="str">
            <v>멀티콘센트접지2구</v>
          </cell>
          <cell r="C48" t="str">
            <v>멀티콘센트</v>
          </cell>
          <cell r="D48" t="str">
            <v>접지2구</v>
          </cell>
          <cell r="E48">
            <v>1</v>
          </cell>
          <cell r="F48" t="str">
            <v>EA</v>
          </cell>
          <cell r="G48">
            <v>6300</v>
          </cell>
          <cell r="H48">
            <v>6300</v>
          </cell>
          <cell r="J48">
            <v>0</v>
          </cell>
          <cell r="L48">
            <v>0</v>
          </cell>
        </row>
        <row r="49">
          <cell r="B49" t="str">
            <v>멀티콘센트접지6구</v>
          </cell>
          <cell r="C49" t="str">
            <v>멀티콘센트</v>
          </cell>
          <cell r="D49" t="str">
            <v>접지6구</v>
          </cell>
          <cell r="E49">
            <v>2</v>
          </cell>
          <cell r="F49" t="str">
            <v>EA</v>
          </cell>
          <cell r="G49">
            <v>12400</v>
          </cell>
          <cell r="H49">
            <v>24800</v>
          </cell>
          <cell r="J49">
            <v>0</v>
          </cell>
          <cell r="L49">
            <v>0</v>
          </cell>
        </row>
        <row r="54">
          <cell r="B54">
            <v>3062</v>
          </cell>
          <cell r="D54" t="str">
            <v>계</v>
          </cell>
          <cell r="H54">
            <v>340060</v>
          </cell>
          <cell r="J54">
            <v>534198</v>
          </cell>
          <cell r="L54">
            <v>0</v>
          </cell>
        </row>
        <row r="55">
          <cell r="B55">
            <v>2063</v>
          </cell>
          <cell r="C55" t="str">
            <v>2.3 처인구 고림동 488-25 금평마을 영화2차 아파트 삼거리</v>
          </cell>
        </row>
        <row r="56">
          <cell r="B56">
            <v>101</v>
          </cell>
          <cell r="C56" t="str">
            <v>SPEED DOME CAMERA 철거</v>
          </cell>
          <cell r="D56" t="str">
            <v>41만화소</v>
          </cell>
          <cell r="E56">
            <v>1</v>
          </cell>
          <cell r="F56" t="str">
            <v>EA</v>
          </cell>
          <cell r="G56">
            <v>1064</v>
          </cell>
          <cell r="H56">
            <v>1064</v>
          </cell>
          <cell r="I56">
            <v>35490</v>
          </cell>
          <cell r="J56">
            <v>35490</v>
          </cell>
          <cell r="K56">
            <v>0</v>
          </cell>
          <cell r="L56">
            <v>0</v>
          </cell>
        </row>
        <row r="57">
          <cell r="B57">
            <v>103</v>
          </cell>
          <cell r="C57" t="str">
            <v>돔카메라 고정용 브래킷 설치</v>
          </cell>
          <cell r="D57" t="str">
            <v>제작사양</v>
          </cell>
          <cell r="E57">
            <v>1</v>
          </cell>
          <cell r="F57" t="str">
            <v>EA</v>
          </cell>
          <cell r="G57">
            <v>51035</v>
          </cell>
          <cell r="H57">
            <v>51035</v>
          </cell>
          <cell r="I57">
            <v>34514</v>
          </cell>
          <cell r="J57">
            <v>34514</v>
          </cell>
          <cell r="K57">
            <v>0</v>
          </cell>
          <cell r="L57">
            <v>0</v>
          </cell>
        </row>
        <row r="58">
          <cell r="B58">
            <v>104</v>
          </cell>
          <cell r="C58" t="str">
            <v>돔카메라 고정용 브래킷 철거</v>
          </cell>
          <cell r="D58" t="str">
            <v>제작사양</v>
          </cell>
          <cell r="E58">
            <v>1</v>
          </cell>
          <cell r="F58" t="str">
            <v>EA</v>
          </cell>
          <cell r="G58">
            <v>310</v>
          </cell>
          <cell r="H58">
            <v>310</v>
          </cell>
          <cell r="I58">
            <v>10353</v>
          </cell>
          <cell r="J58">
            <v>10353</v>
          </cell>
          <cell r="K58">
            <v>0</v>
          </cell>
          <cell r="L58">
            <v>0</v>
          </cell>
        </row>
        <row r="59">
          <cell r="B59">
            <v>105</v>
          </cell>
          <cell r="C59" t="str">
            <v>고정형 CAMERA 브래킷 설치</v>
          </cell>
          <cell r="D59" t="str">
            <v>제작사양</v>
          </cell>
          <cell r="E59">
            <v>1</v>
          </cell>
          <cell r="F59" t="str">
            <v>EA</v>
          </cell>
          <cell r="G59">
            <v>81035</v>
          </cell>
          <cell r="H59">
            <v>81035</v>
          </cell>
          <cell r="I59">
            <v>34514</v>
          </cell>
          <cell r="J59">
            <v>34514</v>
          </cell>
          <cell r="K59">
            <v>0</v>
          </cell>
          <cell r="L59">
            <v>0</v>
          </cell>
        </row>
        <row r="60">
          <cell r="B60">
            <v>106</v>
          </cell>
          <cell r="C60" t="str">
            <v>스피커 설치</v>
          </cell>
          <cell r="D60" t="str">
            <v>20W, 8Ω</v>
          </cell>
          <cell r="E60">
            <v>1</v>
          </cell>
          <cell r="F60" t="str">
            <v>개</v>
          </cell>
          <cell r="G60">
            <v>67035</v>
          </cell>
          <cell r="H60">
            <v>67035</v>
          </cell>
          <cell r="I60">
            <v>34514</v>
          </cell>
          <cell r="J60">
            <v>34514</v>
          </cell>
          <cell r="K60">
            <v>0</v>
          </cell>
          <cell r="L60">
            <v>0</v>
          </cell>
        </row>
        <row r="61">
          <cell r="B61">
            <v>107</v>
          </cell>
          <cell r="C61" t="str">
            <v>스피커 철거</v>
          </cell>
          <cell r="D61">
            <v>0</v>
          </cell>
          <cell r="E61">
            <v>1</v>
          </cell>
          <cell r="F61" t="str">
            <v>개</v>
          </cell>
          <cell r="G61">
            <v>310</v>
          </cell>
          <cell r="H61">
            <v>310</v>
          </cell>
          <cell r="I61">
            <v>10353</v>
          </cell>
          <cell r="J61">
            <v>10353</v>
          </cell>
          <cell r="K61">
            <v>0</v>
          </cell>
          <cell r="L61">
            <v>0</v>
          </cell>
        </row>
        <row r="62">
          <cell r="B62">
            <v>108</v>
          </cell>
          <cell r="C62" t="str">
            <v>경광등 설치</v>
          </cell>
          <cell r="D62" t="str">
            <v>크세논램프 5W, ABS</v>
          </cell>
          <cell r="E62">
            <v>1</v>
          </cell>
          <cell r="F62" t="str">
            <v>개</v>
          </cell>
          <cell r="G62">
            <v>50262</v>
          </cell>
          <cell r="H62">
            <v>50262</v>
          </cell>
          <cell r="I62">
            <v>8737</v>
          </cell>
          <cell r="J62">
            <v>8737</v>
          </cell>
          <cell r="K62">
            <v>0</v>
          </cell>
          <cell r="L62">
            <v>0</v>
          </cell>
        </row>
        <row r="63">
          <cell r="B63">
            <v>109</v>
          </cell>
          <cell r="C63" t="str">
            <v>경광등 철거</v>
          </cell>
          <cell r="D63" t="str">
            <v>크세논램프 5W, ABS</v>
          </cell>
          <cell r="E63">
            <v>1</v>
          </cell>
          <cell r="F63" t="str">
            <v>개</v>
          </cell>
          <cell r="G63">
            <v>131</v>
          </cell>
          <cell r="H63">
            <v>131</v>
          </cell>
          <cell r="I63">
            <v>4368</v>
          </cell>
          <cell r="J63">
            <v>4368</v>
          </cell>
          <cell r="K63">
            <v>0</v>
          </cell>
          <cell r="L63">
            <v>0</v>
          </cell>
        </row>
        <row r="64">
          <cell r="B64">
            <v>112</v>
          </cell>
          <cell r="C64" t="str">
            <v>비상벨 철거</v>
          </cell>
          <cell r="D64">
            <v>0</v>
          </cell>
          <cell r="E64">
            <v>1</v>
          </cell>
          <cell r="F64" t="str">
            <v>개</v>
          </cell>
          <cell r="G64">
            <v>157</v>
          </cell>
          <cell r="H64">
            <v>157</v>
          </cell>
          <cell r="I64">
            <v>5242</v>
          </cell>
          <cell r="J64">
            <v>5242</v>
          </cell>
          <cell r="K64">
            <v>0</v>
          </cell>
          <cell r="L64">
            <v>0</v>
          </cell>
        </row>
        <row r="65">
          <cell r="B65">
            <v>119</v>
          </cell>
          <cell r="C65" t="str">
            <v>써지보호기(영상) 철거</v>
          </cell>
          <cell r="D65">
            <v>0</v>
          </cell>
          <cell r="E65">
            <v>1</v>
          </cell>
          <cell r="F65" t="str">
            <v>EA</v>
          </cell>
          <cell r="G65">
            <v>226</v>
          </cell>
          <cell r="H65">
            <v>226</v>
          </cell>
          <cell r="I65">
            <v>7553</v>
          </cell>
          <cell r="J65">
            <v>7553</v>
          </cell>
          <cell r="K65">
            <v>0</v>
          </cell>
          <cell r="L65">
            <v>0</v>
          </cell>
        </row>
        <row r="66">
          <cell r="B66">
            <v>120</v>
          </cell>
          <cell r="C66" t="str">
            <v>CODEC 철거</v>
          </cell>
          <cell r="D66" t="str">
            <v>MPEF-1/2/4, DUAL ENCODERING</v>
          </cell>
          <cell r="E66">
            <v>1</v>
          </cell>
          <cell r="F66" t="str">
            <v>대</v>
          </cell>
          <cell r="G66">
            <v>517</v>
          </cell>
          <cell r="H66">
            <v>517</v>
          </cell>
          <cell r="I66">
            <v>17256</v>
          </cell>
          <cell r="J66">
            <v>17256</v>
          </cell>
          <cell r="K66">
            <v>0</v>
          </cell>
          <cell r="L66">
            <v>0</v>
          </cell>
        </row>
        <row r="67">
          <cell r="B67">
            <v>121</v>
          </cell>
          <cell r="C67" t="str">
            <v>동보방송장치 철거</v>
          </cell>
          <cell r="D67" t="str">
            <v>AMP 내장(60W)</v>
          </cell>
          <cell r="E67">
            <v>1</v>
          </cell>
          <cell r="F67" t="str">
            <v>SET</v>
          </cell>
          <cell r="G67">
            <v>1051</v>
          </cell>
          <cell r="H67">
            <v>1051</v>
          </cell>
          <cell r="I67">
            <v>35045</v>
          </cell>
          <cell r="J67">
            <v>35045</v>
          </cell>
          <cell r="K67">
            <v>0</v>
          </cell>
          <cell r="L67">
            <v>0</v>
          </cell>
        </row>
        <row r="68">
          <cell r="B68">
            <v>122</v>
          </cell>
          <cell r="C68" t="str">
            <v>시그널컨버터 철거</v>
          </cell>
          <cell r="D68" t="str">
            <v>RS-232/485</v>
          </cell>
          <cell r="E68">
            <v>1</v>
          </cell>
          <cell r="F68" t="str">
            <v>SET</v>
          </cell>
          <cell r="G68">
            <v>687</v>
          </cell>
          <cell r="H68">
            <v>687</v>
          </cell>
          <cell r="I68">
            <v>22902</v>
          </cell>
          <cell r="J68">
            <v>22902</v>
          </cell>
          <cell r="K68">
            <v>0</v>
          </cell>
          <cell r="L68">
            <v>0</v>
          </cell>
        </row>
        <row r="69">
          <cell r="B69">
            <v>315</v>
          </cell>
          <cell r="C69" t="str">
            <v>전원케이블 포설</v>
          </cell>
          <cell r="D69" t="str">
            <v>VCT 1.5sq x 2C x 4열</v>
          </cell>
          <cell r="E69">
            <v>9</v>
          </cell>
          <cell r="F69" t="str">
            <v>m</v>
          </cell>
          <cell r="G69">
            <v>2964</v>
          </cell>
          <cell r="H69">
            <v>26676</v>
          </cell>
          <cell r="I69">
            <v>11066</v>
          </cell>
          <cell r="J69">
            <v>99594</v>
          </cell>
          <cell r="K69">
            <v>0</v>
          </cell>
          <cell r="L69">
            <v>0</v>
          </cell>
        </row>
        <row r="70">
          <cell r="B70">
            <v>317</v>
          </cell>
          <cell r="C70" t="str">
            <v>스피커케이블</v>
          </cell>
          <cell r="D70" t="str">
            <v>SW 2300</v>
          </cell>
          <cell r="E70">
            <v>2.5</v>
          </cell>
          <cell r="F70" t="str">
            <v>m</v>
          </cell>
          <cell r="G70">
            <v>1285</v>
          </cell>
          <cell r="H70">
            <v>3212</v>
          </cell>
          <cell r="I70">
            <v>2621</v>
          </cell>
          <cell r="J70">
            <v>6552</v>
          </cell>
          <cell r="K70">
            <v>0</v>
          </cell>
          <cell r="L70">
            <v>0</v>
          </cell>
        </row>
        <row r="71">
          <cell r="B71">
            <v>318</v>
          </cell>
          <cell r="C71" t="str">
            <v>LAN 케이블 포설</v>
          </cell>
          <cell r="D71" t="str">
            <v>UTP Cat 6 4P x 1열</v>
          </cell>
          <cell r="E71">
            <v>10.5</v>
          </cell>
          <cell r="F71" t="str">
            <v>m</v>
          </cell>
          <cell r="G71">
            <v>557</v>
          </cell>
          <cell r="H71">
            <v>5848</v>
          </cell>
          <cell r="I71">
            <v>4068</v>
          </cell>
          <cell r="J71">
            <v>42714</v>
          </cell>
          <cell r="K71">
            <v>0</v>
          </cell>
          <cell r="L71">
            <v>0</v>
          </cell>
        </row>
        <row r="72">
          <cell r="B72">
            <v>321</v>
          </cell>
          <cell r="C72" t="str">
            <v>LAN 케이블 포설</v>
          </cell>
          <cell r="D72" t="str">
            <v>UTP Cat 6 4P x 4열</v>
          </cell>
          <cell r="E72">
            <v>9</v>
          </cell>
          <cell r="F72" t="str">
            <v>m</v>
          </cell>
          <cell r="G72">
            <v>2156</v>
          </cell>
          <cell r="H72">
            <v>19404</v>
          </cell>
          <cell r="I72">
            <v>13833</v>
          </cell>
          <cell r="J72">
            <v>124497</v>
          </cell>
          <cell r="K72">
            <v>0</v>
          </cell>
          <cell r="L72">
            <v>0</v>
          </cell>
        </row>
        <row r="73">
          <cell r="B73" t="str">
            <v>멀티콘센트접지2구</v>
          </cell>
          <cell r="C73" t="str">
            <v>멀티콘센트</v>
          </cell>
          <cell r="D73" t="str">
            <v>접지2구</v>
          </cell>
          <cell r="E73">
            <v>1</v>
          </cell>
          <cell r="F73" t="str">
            <v>EA</v>
          </cell>
          <cell r="G73">
            <v>6300</v>
          </cell>
          <cell r="H73">
            <v>6300</v>
          </cell>
          <cell r="J73">
            <v>0</v>
          </cell>
          <cell r="L73">
            <v>0</v>
          </cell>
        </row>
        <row r="74">
          <cell r="B74" t="str">
            <v>멀티콘센트접지6구</v>
          </cell>
          <cell r="C74" t="str">
            <v>멀티콘센트</v>
          </cell>
          <cell r="D74" t="str">
            <v>접지6구</v>
          </cell>
          <cell r="E74">
            <v>2</v>
          </cell>
          <cell r="F74" t="str">
            <v>EA</v>
          </cell>
          <cell r="G74">
            <v>12400</v>
          </cell>
          <cell r="H74">
            <v>24800</v>
          </cell>
          <cell r="J74">
            <v>0</v>
          </cell>
          <cell r="L74">
            <v>0</v>
          </cell>
        </row>
        <row r="79">
          <cell r="B79">
            <v>3063</v>
          </cell>
          <cell r="D79" t="str">
            <v>계</v>
          </cell>
          <cell r="H79">
            <v>340060</v>
          </cell>
          <cell r="J79">
            <v>534198</v>
          </cell>
          <cell r="L79">
            <v>0</v>
          </cell>
        </row>
        <row r="80">
          <cell r="B80">
            <v>2064</v>
          </cell>
          <cell r="C80" t="str">
            <v>2.4 처인구 고림동 796-29(796-19) 용성빌라 앞</v>
          </cell>
        </row>
        <row r="81">
          <cell r="B81">
            <v>101</v>
          </cell>
          <cell r="C81" t="str">
            <v>SPEED DOME CAMERA 철거</v>
          </cell>
          <cell r="D81" t="str">
            <v>41만화소</v>
          </cell>
          <cell r="E81">
            <v>1</v>
          </cell>
          <cell r="F81" t="str">
            <v>EA</v>
          </cell>
          <cell r="G81">
            <v>1064</v>
          </cell>
          <cell r="H81">
            <v>1064</v>
          </cell>
          <cell r="I81">
            <v>35490</v>
          </cell>
          <cell r="J81">
            <v>35490</v>
          </cell>
          <cell r="K81">
            <v>0</v>
          </cell>
          <cell r="L81">
            <v>0</v>
          </cell>
        </row>
        <row r="82">
          <cell r="B82">
            <v>103</v>
          </cell>
          <cell r="C82" t="str">
            <v>돔카메라 고정용 브래킷 설치</v>
          </cell>
          <cell r="D82" t="str">
            <v>제작사양</v>
          </cell>
          <cell r="E82">
            <v>1</v>
          </cell>
          <cell r="F82" t="str">
            <v>EA</v>
          </cell>
          <cell r="G82">
            <v>51035</v>
          </cell>
          <cell r="H82">
            <v>51035</v>
          </cell>
          <cell r="I82">
            <v>34514</v>
          </cell>
          <cell r="J82">
            <v>34514</v>
          </cell>
          <cell r="K82">
            <v>0</v>
          </cell>
          <cell r="L82">
            <v>0</v>
          </cell>
        </row>
        <row r="83">
          <cell r="B83">
            <v>104</v>
          </cell>
          <cell r="C83" t="str">
            <v>돔카메라 고정용 브래킷 철거</v>
          </cell>
          <cell r="D83" t="str">
            <v>제작사양</v>
          </cell>
          <cell r="E83">
            <v>1</v>
          </cell>
          <cell r="F83" t="str">
            <v>EA</v>
          </cell>
          <cell r="G83">
            <v>310</v>
          </cell>
          <cell r="H83">
            <v>310</v>
          </cell>
          <cell r="I83">
            <v>10353</v>
          </cell>
          <cell r="J83">
            <v>10353</v>
          </cell>
          <cell r="K83">
            <v>0</v>
          </cell>
          <cell r="L83">
            <v>0</v>
          </cell>
        </row>
        <row r="84">
          <cell r="B84">
            <v>105</v>
          </cell>
          <cell r="C84" t="str">
            <v>고정형 CAMERA 브래킷 설치</v>
          </cell>
          <cell r="D84" t="str">
            <v>제작사양</v>
          </cell>
          <cell r="E84">
            <v>1</v>
          </cell>
          <cell r="F84" t="str">
            <v>EA</v>
          </cell>
          <cell r="G84">
            <v>81035</v>
          </cell>
          <cell r="H84">
            <v>81035</v>
          </cell>
          <cell r="I84">
            <v>34514</v>
          </cell>
          <cell r="J84">
            <v>34514</v>
          </cell>
          <cell r="K84">
            <v>0</v>
          </cell>
          <cell r="L84">
            <v>0</v>
          </cell>
        </row>
        <row r="85">
          <cell r="B85">
            <v>106</v>
          </cell>
          <cell r="C85" t="str">
            <v>스피커 설치</v>
          </cell>
          <cell r="D85" t="str">
            <v>20W, 8Ω</v>
          </cell>
          <cell r="E85">
            <v>1</v>
          </cell>
          <cell r="F85" t="str">
            <v>개</v>
          </cell>
          <cell r="G85">
            <v>67035</v>
          </cell>
          <cell r="H85">
            <v>67035</v>
          </cell>
          <cell r="I85">
            <v>34514</v>
          </cell>
          <cell r="J85">
            <v>34514</v>
          </cell>
          <cell r="K85">
            <v>0</v>
          </cell>
          <cell r="L85">
            <v>0</v>
          </cell>
        </row>
        <row r="86">
          <cell r="B86">
            <v>107</v>
          </cell>
          <cell r="C86" t="str">
            <v>스피커 철거</v>
          </cell>
          <cell r="D86">
            <v>0</v>
          </cell>
          <cell r="E86">
            <v>1</v>
          </cell>
          <cell r="F86" t="str">
            <v>개</v>
          </cell>
          <cell r="G86">
            <v>310</v>
          </cell>
          <cell r="H86">
            <v>310</v>
          </cell>
          <cell r="I86">
            <v>10353</v>
          </cell>
          <cell r="J86">
            <v>10353</v>
          </cell>
          <cell r="K86">
            <v>0</v>
          </cell>
          <cell r="L86">
            <v>0</v>
          </cell>
        </row>
        <row r="87">
          <cell r="B87">
            <v>108</v>
          </cell>
          <cell r="C87" t="str">
            <v>경광등 설치</v>
          </cell>
          <cell r="D87" t="str">
            <v>크세논램프 5W, ABS</v>
          </cell>
          <cell r="E87">
            <v>1</v>
          </cell>
          <cell r="F87" t="str">
            <v>개</v>
          </cell>
          <cell r="G87">
            <v>50262</v>
          </cell>
          <cell r="H87">
            <v>50262</v>
          </cell>
          <cell r="I87">
            <v>8737</v>
          </cell>
          <cell r="J87">
            <v>8737</v>
          </cell>
          <cell r="K87">
            <v>0</v>
          </cell>
          <cell r="L87">
            <v>0</v>
          </cell>
        </row>
        <row r="88">
          <cell r="B88">
            <v>109</v>
          </cell>
          <cell r="C88" t="str">
            <v>경광등 철거</v>
          </cell>
          <cell r="D88" t="str">
            <v>크세논램프 5W, ABS</v>
          </cell>
          <cell r="E88">
            <v>1</v>
          </cell>
          <cell r="F88" t="str">
            <v>개</v>
          </cell>
          <cell r="G88">
            <v>131</v>
          </cell>
          <cell r="H88">
            <v>131</v>
          </cell>
          <cell r="I88">
            <v>4368</v>
          </cell>
          <cell r="J88">
            <v>4368</v>
          </cell>
          <cell r="K88">
            <v>0</v>
          </cell>
          <cell r="L88">
            <v>0</v>
          </cell>
        </row>
        <row r="89">
          <cell r="B89">
            <v>112</v>
          </cell>
          <cell r="C89" t="str">
            <v>비상벨 철거</v>
          </cell>
          <cell r="D89">
            <v>0</v>
          </cell>
          <cell r="E89">
            <v>1</v>
          </cell>
          <cell r="F89" t="str">
            <v>개</v>
          </cell>
          <cell r="G89">
            <v>157</v>
          </cell>
          <cell r="H89">
            <v>157</v>
          </cell>
          <cell r="I89">
            <v>5242</v>
          </cell>
          <cell r="J89">
            <v>5242</v>
          </cell>
          <cell r="K89">
            <v>0</v>
          </cell>
          <cell r="L89">
            <v>0</v>
          </cell>
        </row>
        <row r="90">
          <cell r="B90">
            <v>119</v>
          </cell>
          <cell r="C90" t="str">
            <v>써지보호기(영상) 철거</v>
          </cell>
          <cell r="D90">
            <v>0</v>
          </cell>
          <cell r="E90">
            <v>1</v>
          </cell>
          <cell r="F90" t="str">
            <v>EA</v>
          </cell>
          <cell r="G90">
            <v>226</v>
          </cell>
          <cell r="H90">
            <v>226</v>
          </cell>
          <cell r="I90">
            <v>7553</v>
          </cell>
          <cell r="J90">
            <v>7553</v>
          </cell>
          <cell r="K90">
            <v>0</v>
          </cell>
          <cell r="L90">
            <v>0</v>
          </cell>
        </row>
        <row r="91">
          <cell r="B91">
            <v>120</v>
          </cell>
          <cell r="C91" t="str">
            <v>CODEC 철거</v>
          </cell>
          <cell r="D91" t="str">
            <v>MPEF-1/2/4, DUAL ENCODERING</v>
          </cell>
          <cell r="E91">
            <v>1</v>
          </cell>
          <cell r="F91" t="str">
            <v>대</v>
          </cell>
          <cell r="G91">
            <v>517</v>
          </cell>
          <cell r="H91">
            <v>517</v>
          </cell>
          <cell r="I91">
            <v>17256</v>
          </cell>
          <cell r="J91">
            <v>17256</v>
          </cell>
          <cell r="K91">
            <v>0</v>
          </cell>
          <cell r="L91">
            <v>0</v>
          </cell>
        </row>
        <row r="92">
          <cell r="B92">
            <v>121</v>
          </cell>
          <cell r="C92" t="str">
            <v>동보방송장치 철거</v>
          </cell>
          <cell r="D92" t="str">
            <v>AMP 내장(60W)</v>
          </cell>
          <cell r="E92">
            <v>1</v>
          </cell>
          <cell r="F92" t="str">
            <v>SET</v>
          </cell>
          <cell r="G92">
            <v>1051</v>
          </cell>
          <cell r="H92">
            <v>1051</v>
          </cell>
          <cell r="I92">
            <v>35045</v>
          </cell>
          <cell r="J92">
            <v>35045</v>
          </cell>
          <cell r="K92">
            <v>0</v>
          </cell>
          <cell r="L92">
            <v>0</v>
          </cell>
        </row>
        <row r="93">
          <cell r="B93">
            <v>122</v>
          </cell>
          <cell r="C93" t="str">
            <v>시그널컨버터 철거</v>
          </cell>
          <cell r="D93" t="str">
            <v>RS-232/485</v>
          </cell>
          <cell r="E93">
            <v>1</v>
          </cell>
          <cell r="F93" t="str">
            <v>SET</v>
          </cell>
          <cell r="G93">
            <v>687</v>
          </cell>
          <cell r="H93">
            <v>687</v>
          </cell>
          <cell r="I93">
            <v>22902</v>
          </cell>
          <cell r="J93">
            <v>22902</v>
          </cell>
          <cell r="K93">
            <v>0</v>
          </cell>
          <cell r="L93">
            <v>0</v>
          </cell>
        </row>
        <row r="94">
          <cell r="B94">
            <v>316</v>
          </cell>
          <cell r="C94" t="str">
            <v>전원케이블 포설</v>
          </cell>
          <cell r="D94" t="str">
            <v>VCT 1.5sq x 2C x 5열</v>
          </cell>
          <cell r="E94">
            <v>7</v>
          </cell>
          <cell r="F94" t="str">
            <v>m</v>
          </cell>
          <cell r="G94">
            <v>3701</v>
          </cell>
          <cell r="H94">
            <v>25907</v>
          </cell>
          <cell r="I94">
            <v>13670</v>
          </cell>
          <cell r="J94">
            <v>95690</v>
          </cell>
          <cell r="K94">
            <v>0</v>
          </cell>
          <cell r="L94">
            <v>0</v>
          </cell>
        </row>
        <row r="95">
          <cell r="B95">
            <v>317</v>
          </cell>
          <cell r="C95" t="str">
            <v>스피커케이블</v>
          </cell>
          <cell r="D95" t="str">
            <v>SW 2300</v>
          </cell>
          <cell r="E95">
            <v>2.5</v>
          </cell>
          <cell r="F95" t="str">
            <v>m</v>
          </cell>
          <cell r="G95">
            <v>1285</v>
          </cell>
          <cell r="H95">
            <v>3212</v>
          </cell>
          <cell r="I95">
            <v>2621</v>
          </cell>
          <cell r="J95">
            <v>6552</v>
          </cell>
          <cell r="K95">
            <v>0</v>
          </cell>
          <cell r="L95">
            <v>0</v>
          </cell>
        </row>
        <row r="96">
          <cell r="B96">
            <v>318</v>
          </cell>
          <cell r="C96" t="str">
            <v>LAN 케이블 포설</v>
          </cell>
          <cell r="D96" t="str">
            <v>UTP Cat 6 4P x 1열</v>
          </cell>
          <cell r="E96">
            <v>8.5</v>
          </cell>
          <cell r="F96" t="str">
            <v>m</v>
          </cell>
          <cell r="G96">
            <v>557</v>
          </cell>
          <cell r="H96">
            <v>4734</v>
          </cell>
          <cell r="I96">
            <v>4068</v>
          </cell>
          <cell r="J96">
            <v>34578</v>
          </cell>
          <cell r="K96">
            <v>0</v>
          </cell>
          <cell r="L96">
            <v>0</v>
          </cell>
        </row>
        <row r="97">
          <cell r="B97">
            <v>322</v>
          </cell>
          <cell r="C97" t="str">
            <v>LAN 케이블 포설</v>
          </cell>
          <cell r="D97" t="str">
            <v>UTP Cat 6 4P x 5열</v>
          </cell>
          <cell r="E97">
            <v>7</v>
          </cell>
          <cell r="F97" t="str">
            <v>m</v>
          </cell>
          <cell r="G97">
            <v>2690</v>
          </cell>
          <cell r="H97">
            <v>18830</v>
          </cell>
          <cell r="I97">
            <v>17088</v>
          </cell>
          <cell r="J97">
            <v>119616</v>
          </cell>
          <cell r="K97">
            <v>0</v>
          </cell>
          <cell r="L97">
            <v>0</v>
          </cell>
        </row>
        <row r="98">
          <cell r="B98" t="str">
            <v>멀티콘센트접지2구</v>
          </cell>
          <cell r="C98" t="str">
            <v>멀티콘센트</v>
          </cell>
          <cell r="D98" t="str">
            <v>접지2구</v>
          </cell>
          <cell r="E98">
            <v>1</v>
          </cell>
          <cell r="F98" t="str">
            <v>EA</v>
          </cell>
          <cell r="G98">
            <v>6300</v>
          </cell>
          <cell r="H98">
            <v>6300</v>
          </cell>
          <cell r="J98">
            <v>0</v>
          </cell>
          <cell r="L98">
            <v>0</v>
          </cell>
        </row>
        <row r="99">
          <cell r="B99" t="str">
            <v>멀티콘센트접지6구</v>
          </cell>
          <cell r="C99" t="str">
            <v>멀티콘센트</v>
          </cell>
          <cell r="D99" t="str">
            <v>접지6구</v>
          </cell>
          <cell r="E99">
            <v>2</v>
          </cell>
          <cell r="F99" t="str">
            <v>EA</v>
          </cell>
          <cell r="G99">
            <v>12400</v>
          </cell>
          <cell r="H99">
            <v>24800</v>
          </cell>
          <cell r="J99">
            <v>0</v>
          </cell>
          <cell r="L99">
            <v>0</v>
          </cell>
        </row>
        <row r="104">
          <cell r="B104">
            <v>3064</v>
          </cell>
          <cell r="D104" t="str">
            <v>계</v>
          </cell>
          <cell r="H104">
            <v>337603</v>
          </cell>
          <cell r="J104">
            <v>517277</v>
          </cell>
          <cell r="L104">
            <v>0</v>
          </cell>
        </row>
        <row r="105">
          <cell r="B105">
            <v>2065</v>
          </cell>
          <cell r="C105" t="str">
            <v>2.5 처인구 김량장동 186-19(186-12) 용인6주택재개발 지역(영일암 아래)</v>
          </cell>
        </row>
        <row r="106">
          <cell r="B106">
            <v>101</v>
          </cell>
          <cell r="C106" t="str">
            <v>SPEED DOME CAMERA 철거</v>
          </cell>
          <cell r="D106" t="str">
            <v>41만화소</v>
          </cell>
          <cell r="E106">
            <v>1</v>
          </cell>
          <cell r="F106" t="str">
            <v>EA</v>
          </cell>
          <cell r="G106">
            <v>1064</v>
          </cell>
          <cell r="H106">
            <v>1064</v>
          </cell>
          <cell r="I106">
            <v>35490</v>
          </cell>
          <cell r="J106">
            <v>35490</v>
          </cell>
          <cell r="K106">
            <v>0</v>
          </cell>
          <cell r="L106">
            <v>0</v>
          </cell>
        </row>
        <row r="107">
          <cell r="B107">
            <v>103</v>
          </cell>
          <cell r="C107" t="str">
            <v>돔카메라 고정용 브래킷 설치</v>
          </cell>
          <cell r="D107" t="str">
            <v>제작사양</v>
          </cell>
          <cell r="E107">
            <v>1</v>
          </cell>
          <cell r="F107" t="str">
            <v>EA</v>
          </cell>
          <cell r="G107">
            <v>51035</v>
          </cell>
          <cell r="H107">
            <v>51035</v>
          </cell>
          <cell r="I107">
            <v>34514</v>
          </cell>
          <cell r="J107">
            <v>34514</v>
          </cell>
          <cell r="K107">
            <v>0</v>
          </cell>
          <cell r="L107">
            <v>0</v>
          </cell>
        </row>
        <row r="108">
          <cell r="B108">
            <v>104</v>
          </cell>
          <cell r="C108" t="str">
            <v>돔카메라 고정용 브래킷 철거</v>
          </cell>
          <cell r="D108" t="str">
            <v>제작사양</v>
          </cell>
          <cell r="E108">
            <v>1</v>
          </cell>
          <cell r="F108" t="str">
            <v>EA</v>
          </cell>
          <cell r="G108">
            <v>310</v>
          </cell>
          <cell r="H108">
            <v>310</v>
          </cell>
          <cell r="I108">
            <v>10353</v>
          </cell>
          <cell r="J108">
            <v>10353</v>
          </cell>
          <cell r="K108">
            <v>0</v>
          </cell>
          <cell r="L108">
            <v>0</v>
          </cell>
        </row>
        <row r="109">
          <cell r="B109">
            <v>105</v>
          </cell>
          <cell r="C109" t="str">
            <v>고정형 CAMERA 브래킷 설치</v>
          </cell>
          <cell r="D109" t="str">
            <v>제작사양</v>
          </cell>
          <cell r="E109">
            <v>1</v>
          </cell>
          <cell r="F109" t="str">
            <v>EA</v>
          </cell>
          <cell r="G109">
            <v>81035</v>
          </cell>
          <cell r="H109">
            <v>81035</v>
          </cell>
          <cell r="I109">
            <v>34514</v>
          </cell>
          <cell r="J109">
            <v>34514</v>
          </cell>
          <cell r="K109">
            <v>0</v>
          </cell>
          <cell r="L109">
            <v>0</v>
          </cell>
        </row>
        <row r="110">
          <cell r="B110">
            <v>106</v>
          </cell>
          <cell r="C110" t="str">
            <v>스피커 설치</v>
          </cell>
          <cell r="D110" t="str">
            <v>20W, 8Ω</v>
          </cell>
          <cell r="E110">
            <v>1</v>
          </cell>
          <cell r="F110" t="str">
            <v>개</v>
          </cell>
          <cell r="G110">
            <v>67035</v>
          </cell>
          <cell r="H110">
            <v>67035</v>
          </cell>
          <cell r="I110">
            <v>34514</v>
          </cell>
          <cell r="J110">
            <v>34514</v>
          </cell>
          <cell r="K110">
            <v>0</v>
          </cell>
          <cell r="L110">
            <v>0</v>
          </cell>
        </row>
        <row r="111">
          <cell r="B111">
            <v>107</v>
          </cell>
          <cell r="C111" t="str">
            <v>스피커 철거</v>
          </cell>
          <cell r="D111">
            <v>0</v>
          </cell>
          <cell r="E111">
            <v>1</v>
          </cell>
          <cell r="F111" t="str">
            <v>개</v>
          </cell>
          <cell r="G111">
            <v>310</v>
          </cell>
          <cell r="H111">
            <v>310</v>
          </cell>
          <cell r="I111">
            <v>10353</v>
          </cell>
          <cell r="J111">
            <v>10353</v>
          </cell>
          <cell r="K111">
            <v>0</v>
          </cell>
          <cell r="L111">
            <v>0</v>
          </cell>
        </row>
        <row r="112">
          <cell r="B112">
            <v>108</v>
          </cell>
          <cell r="C112" t="str">
            <v>경광등 설치</v>
          </cell>
          <cell r="D112" t="str">
            <v>크세논램프 5W, ABS</v>
          </cell>
          <cell r="E112">
            <v>1</v>
          </cell>
          <cell r="F112" t="str">
            <v>개</v>
          </cell>
          <cell r="G112">
            <v>50262</v>
          </cell>
          <cell r="H112">
            <v>50262</v>
          </cell>
          <cell r="I112">
            <v>8737</v>
          </cell>
          <cell r="J112">
            <v>8737</v>
          </cell>
          <cell r="K112">
            <v>0</v>
          </cell>
          <cell r="L112">
            <v>0</v>
          </cell>
        </row>
        <row r="113">
          <cell r="B113">
            <v>109</v>
          </cell>
          <cell r="C113" t="str">
            <v>경광등 철거</v>
          </cell>
          <cell r="D113" t="str">
            <v>크세논램프 5W, ABS</v>
          </cell>
          <cell r="E113">
            <v>1</v>
          </cell>
          <cell r="F113" t="str">
            <v>개</v>
          </cell>
          <cell r="G113">
            <v>131</v>
          </cell>
          <cell r="H113">
            <v>131</v>
          </cell>
          <cell r="I113">
            <v>4368</v>
          </cell>
          <cell r="J113">
            <v>4368</v>
          </cell>
          <cell r="K113">
            <v>0</v>
          </cell>
          <cell r="L113">
            <v>0</v>
          </cell>
        </row>
        <row r="114">
          <cell r="B114">
            <v>112</v>
          </cell>
          <cell r="C114" t="str">
            <v>비상벨 철거</v>
          </cell>
          <cell r="D114">
            <v>0</v>
          </cell>
          <cell r="E114">
            <v>1</v>
          </cell>
          <cell r="F114" t="str">
            <v>개</v>
          </cell>
          <cell r="G114">
            <v>157</v>
          </cell>
          <cell r="H114">
            <v>157</v>
          </cell>
          <cell r="I114">
            <v>5242</v>
          </cell>
          <cell r="J114">
            <v>5242</v>
          </cell>
          <cell r="K114">
            <v>0</v>
          </cell>
          <cell r="L114">
            <v>0</v>
          </cell>
        </row>
        <row r="115">
          <cell r="B115">
            <v>119</v>
          </cell>
          <cell r="C115" t="str">
            <v>써지보호기(영상) 철거</v>
          </cell>
          <cell r="D115">
            <v>0</v>
          </cell>
          <cell r="E115">
            <v>1</v>
          </cell>
          <cell r="F115" t="str">
            <v>EA</v>
          </cell>
          <cell r="G115">
            <v>226</v>
          </cell>
          <cell r="H115">
            <v>226</v>
          </cell>
          <cell r="I115">
            <v>7553</v>
          </cell>
          <cell r="J115">
            <v>7553</v>
          </cell>
          <cell r="K115">
            <v>0</v>
          </cell>
          <cell r="L115">
            <v>0</v>
          </cell>
        </row>
        <row r="116">
          <cell r="B116">
            <v>120</v>
          </cell>
          <cell r="C116" t="str">
            <v>CODEC 철거</v>
          </cell>
          <cell r="D116" t="str">
            <v>MPEF-1/2/4, DUAL ENCODERING</v>
          </cell>
          <cell r="E116">
            <v>1</v>
          </cell>
          <cell r="F116" t="str">
            <v>대</v>
          </cell>
          <cell r="G116">
            <v>517</v>
          </cell>
          <cell r="H116">
            <v>517</v>
          </cell>
          <cell r="I116">
            <v>17256</v>
          </cell>
          <cell r="J116">
            <v>17256</v>
          </cell>
          <cell r="K116">
            <v>0</v>
          </cell>
          <cell r="L116">
            <v>0</v>
          </cell>
        </row>
        <row r="117">
          <cell r="B117">
            <v>121</v>
          </cell>
          <cell r="C117" t="str">
            <v>동보방송장치 철거</v>
          </cell>
          <cell r="D117" t="str">
            <v>AMP 내장(60W)</v>
          </cell>
          <cell r="E117">
            <v>1</v>
          </cell>
          <cell r="F117" t="str">
            <v>SET</v>
          </cell>
          <cell r="G117">
            <v>1051</v>
          </cell>
          <cell r="H117">
            <v>1051</v>
          </cell>
          <cell r="I117">
            <v>35045</v>
          </cell>
          <cell r="J117">
            <v>35045</v>
          </cell>
          <cell r="K117">
            <v>0</v>
          </cell>
          <cell r="L117">
            <v>0</v>
          </cell>
        </row>
        <row r="118">
          <cell r="B118">
            <v>122</v>
          </cell>
          <cell r="C118" t="str">
            <v>시그널컨버터 철거</v>
          </cell>
          <cell r="D118" t="str">
            <v>RS-232/485</v>
          </cell>
          <cell r="E118">
            <v>1</v>
          </cell>
          <cell r="F118" t="str">
            <v>SET</v>
          </cell>
          <cell r="G118">
            <v>687</v>
          </cell>
          <cell r="H118">
            <v>687</v>
          </cell>
          <cell r="I118">
            <v>22902</v>
          </cell>
          <cell r="J118">
            <v>22902</v>
          </cell>
          <cell r="K118">
            <v>0</v>
          </cell>
          <cell r="L118">
            <v>0</v>
          </cell>
        </row>
        <row r="119">
          <cell r="B119">
            <v>316</v>
          </cell>
          <cell r="C119" t="str">
            <v>전원케이블 포설</v>
          </cell>
          <cell r="D119" t="str">
            <v>VCT 1.5sq x 2C x 5열</v>
          </cell>
          <cell r="E119">
            <v>7</v>
          </cell>
          <cell r="F119" t="str">
            <v>m</v>
          </cell>
          <cell r="G119">
            <v>3701</v>
          </cell>
          <cell r="H119">
            <v>25907</v>
          </cell>
          <cell r="I119">
            <v>13670</v>
          </cell>
          <cell r="J119">
            <v>95690</v>
          </cell>
          <cell r="K119">
            <v>0</v>
          </cell>
          <cell r="L119">
            <v>0</v>
          </cell>
        </row>
        <row r="120">
          <cell r="B120">
            <v>317</v>
          </cell>
          <cell r="C120" t="str">
            <v>스피커케이블</v>
          </cell>
          <cell r="D120" t="str">
            <v>SW 2300</v>
          </cell>
          <cell r="E120">
            <v>2.5</v>
          </cell>
          <cell r="F120" t="str">
            <v>m</v>
          </cell>
          <cell r="G120">
            <v>1285</v>
          </cell>
          <cell r="H120">
            <v>3212</v>
          </cell>
          <cell r="I120">
            <v>2621</v>
          </cell>
          <cell r="J120">
            <v>6552</v>
          </cell>
          <cell r="K120">
            <v>0</v>
          </cell>
          <cell r="L120">
            <v>0</v>
          </cell>
        </row>
        <row r="121">
          <cell r="B121">
            <v>318</v>
          </cell>
          <cell r="C121" t="str">
            <v>LAN 케이블 포설</v>
          </cell>
          <cell r="D121" t="str">
            <v>UTP Cat 6 4P x 1열</v>
          </cell>
          <cell r="E121">
            <v>8.5</v>
          </cell>
          <cell r="F121" t="str">
            <v>m</v>
          </cell>
          <cell r="G121">
            <v>557</v>
          </cell>
          <cell r="H121">
            <v>4734</v>
          </cell>
          <cell r="I121">
            <v>4068</v>
          </cell>
          <cell r="J121">
            <v>34578</v>
          </cell>
          <cell r="K121">
            <v>0</v>
          </cell>
          <cell r="L121">
            <v>0</v>
          </cell>
        </row>
        <row r="122">
          <cell r="B122">
            <v>322</v>
          </cell>
          <cell r="C122" t="str">
            <v>LAN 케이블 포설</v>
          </cell>
          <cell r="D122" t="str">
            <v>UTP Cat 6 4P x 5열</v>
          </cell>
          <cell r="E122">
            <v>7</v>
          </cell>
          <cell r="F122" t="str">
            <v>m</v>
          </cell>
          <cell r="G122">
            <v>2690</v>
          </cell>
          <cell r="H122">
            <v>18830</v>
          </cell>
          <cell r="I122">
            <v>17088</v>
          </cell>
          <cell r="J122">
            <v>119616</v>
          </cell>
          <cell r="K122">
            <v>0</v>
          </cell>
          <cell r="L122">
            <v>0</v>
          </cell>
        </row>
        <row r="123">
          <cell r="B123" t="str">
            <v>멀티콘센트접지2구</v>
          </cell>
          <cell r="C123" t="str">
            <v>멀티콘센트</v>
          </cell>
          <cell r="D123" t="str">
            <v>접지2구</v>
          </cell>
          <cell r="E123">
            <v>1</v>
          </cell>
          <cell r="F123" t="str">
            <v>EA</v>
          </cell>
          <cell r="G123">
            <v>6300</v>
          </cell>
          <cell r="H123">
            <v>6300</v>
          </cell>
          <cell r="J123">
            <v>0</v>
          </cell>
          <cell r="L123">
            <v>0</v>
          </cell>
        </row>
        <row r="124">
          <cell r="B124" t="str">
            <v>멀티콘센트접지6구</v>
          </cell>
          <cell r="C124" t="str">
            <v>멀티콘센트</v>
          </cell>
          <cell r="D124" t="str">
            <v>접지6구</v>
          </cell>
          <cell r="E124">
            <v>2</v>
          </cell>
          <cell r="F124" t="str">
            <v>EA</v>
          </cell>
          <cell r="G124">
            <v>12400</v>
          </cell>
          <cell r="H124">
            <v>24800</v>
          </cell>
          <cell r="J124">
            <v>0</v>
          </cell>
          <cell r="L124">
            <v>0</v>
          </cell>
        </row>
        <row r="129">
          <cell r="B129">
            <v>3065</v>
          </cell>
          <cell r="D129" t="str">
            <v>계</v>
          </cell>
          <cell r="H129">
            <v>337603</v>
          </cell>
          <cell r="J129">
            <v>517277</v>
          </cell>
          <cell r="L129">
            <v>0</v>
          </cell>
        </row>
        <row r="130">
          <cell r="B130">
            <v>2066</v>
          </cell>
          <cell r="C130" t="str">
            <v>2.6 처인구 김량장동 200(201-8) 능말쉼터</v>
          </cell>
        </row>
        <row r="131">
          <cell r="B131">
            <v>101</v>
          </cell>
          <cell r="C131" t="str">
            <v>SPEED DOME CAMERA 철거</v>
          </cell>
          <cell r="D131" t="str">
            <v>41만화소</v>
          </cell>
          <cell r="E131">
            <v>1</v>
          </cell>
          <cell r="F131" t="str">
            <v>EA</v>
          </cell>
          <cell r="G131">
            <v>1064</v>
          </cell>
          <cell r="H131">
            <v>1064</v>
          </cell>
          <cell r="I131">
            <v>35490</v>
          </cell>
          <cell r="J131">
            <v>35490</v>
          </cell>
          <cell r="K131">
            <v>0</v>
          </cell>
          <cell r="L131">
            <v>0</v>
          </cell>
        </row>
        <row r="132">
          <cell r="B132">
            <v>103</v>
          </cell>
          <cell r="C132" t="str">
            <v>돔카메라 고정용 브래킷 설치</v>
          </cell>
          <cell r="D132" t="str">
            <v>제작사양</v>
          </cell>
          <cell r="E132">
            <v>1</v>
          </cell>
          <cell r="F132" t="str">
            <v>EA</v>
          </cell>
          <cell r="G132">
            <v>51035</v>
          </cell>
          <cell r="H132">
            <v>51035</v>
          </cell>
          <cell r="I132">
            <v>34514</v>
          </cell>
          <cell r="J132">
            <v>34514</v>
          </cell>
          <cell r="K132">
            <v>0</v>
          </cell>
          <cell r="L132">
            <v>0</v>
          </cell>
        </row>
        <row r="133">
          <cell r="B133">
            <v>104</v>
          </cell>
          <cell r="C133" t="str">
            <v>돔카메라 고정용 브래킷 철거</v>
          </cell>
          <cell r="D133" t="str">
            <v>제작사양</v>
          </cell>
          <cell r="E133">
            <v>1</v>
          </cell>
          <cell r="F133" t="str">
            <v>EA</v>
          </cell>
          <cell r="G133">
            <v>310</v>
          </cell>
          <cell r="H133">
            <v>310</v>
          </cell>
          <cell r="I133">
            <v>10353</v>
          </cell>
          <cell r="J133">
            <v>10353</v>
          </cell>
          <cell r="K133">
            <v>0</v>
          </cell>
          <cell r="L133">
            <v>0</v>
          </cell>
        </row>
        <row r="134">
          <cell r="B134">
            <v>105</v>
          </cell>
          <cell r="C134" t="str">
            <v>고정형 CAMERA 브래킷 설치</v>
          </cell>
          <cell r="D134" t="str">
            <v>제작사양</v>
          </cell>
          <cell r="E134">
            <v>1</v>
          </cell>
          <cell r="F134" t="str">
            <v>EA</v>
          </cell>
          <cell r="G134">
            <v>81035</v>
          </cell>
          <cell r="H134">
            <v>81035</v>
          </cell>
          <cell r="I134">
            <v>34514</v>
          </cell>
          <cell r="J134">
            <v>34514</v>
          </cell>
          <cell r="K134">
            <v>0</v>
          </cell>
          <cell r="L134">
            <v>0</v>
          </cell>
        </row>
        <row r="135">
          <cell r="B135">
            <v>106</v>
          </cell>
          <cell r="C135" t="str">
            <v>스피커 설치</v>
          </cell>
          <cell r="D135" t="str">
            <v>20W, 8Ω</v>
          </cell>
          <cell r="E135">
            <v>1</v>
          </cell>
          <cell r="F135" t="str">
            <v>개</v>
          </cell>
          <cell r="G135">
            <v>67035</v>
          </cell>
          <cell r="H135">
            <v>67035</v>
          </cell>
          <cell r="I135">
            <v>34514</v>
          </cell>
          <cell r="J135">
            <v>34514</v>
          </cell>
          <cell r="K135">
            <v>0</v>
          </cell>
          <cell r="L135">
            <v>0</v>
          </cell>
        </row>
        <row r="136">
          <cell r="B136">
            <v>107</v>
          </cell>
          <cell r="C136" t="str">
            <v>스피커 철거</v>
          </cell>
          <cell r="D136">
            <v>0</v>
          </cell>
          <cell r="E136">
            <v>1</v>
          </cell>
          <cell r="F136" t="str">
            <v>개</v>
          </cell>
          <cell r="G136">
            <v>310</v>
          </cell>
          <cell r="H136">
            <v>310</v>
          </cell>
          <cell r="I136">
            <v>10353</v>
          </cell>
          <cell r="J136">
            <v>10353</v>
          </cell>
          <cell r="K136">
            <v>0</v>
          </cell>
          <cell r="L136">
            <v>0</v>
          </cell>
        </row>
        <row r="137">
          <cell r="B137">
            <v>108</v>
          </cell>
          <cell r="C137" t="str">
            <v>경광등 설치</v>
          </cell>
          <cell r="D137" t="str">
            <v>크세논램프 5W, ABS</v>
          </cell>
          <cell r="E137">
            <v>1</v>
          </cell>
          <cell r="F137" t="str">
            <v>개</v>
          </cell>
          <cell r="G137">
            <v>50262</v>
          </cell>
          <cell r="H137">
            <v>50262</v>
          </cell>
          <cell r="I137">
            <v>8737</v>
          </cell>
          <cell r="J137">
            <v>8737</v>
          </cell>
          <cell r="K137">
            <v>0</v>
          </cell>
          <cell r="L137">
            <v>0</v>
          </cell>
        </row>
        <row r="138">
          <cell r="B138">
            <v>109</v>
          </cell>
          <cell r="C138" t="str">
            <v>경광등 철거</v>
          </cell>
          <cell r="D138" t="str">
            <v>크세논램프 5W, ABS</v>
          </cell>
          <cell r="E138">
            <v>1</v>
          </cell>
          <cell r="F138" t="str">
            <v>개</v>
          </cell>
          <cell r="G138">
            <v>131</v>
          </cell>
          <cell r="H138">
            <v>131</v>
          </cell>
          <cell r="I138">
            <v>4368</v>
          </cell>
          <cell r="J138">
            <v>4368</v>
          </cell>
          <cell r="K138">
            <v>0</v>
          </cell>
          <cell r="L138">
            <v>0</v>
          </cell>
        </row>
        <row r="139">
          <cell r="B139">
            <v>112</v>
          </cell>
          <cell r="C139" t="str">
            <v>비상벨 철거</v>
          </cell>
          <cell r="D139">
            <v>0</v>
          </cell>
          <cell r="E139">
            <v>1</v>
          </cell>
          <cell r="F139" t="str">
            <v>개</v>
          </cell>
          <cell r="G139">
            <v>157</v>
          </cell>
          <cell r="H139">
            <v>157</v>
          </cell>
          <cell r="I139">
            <v>5242</v>
          </cell>
          <cell r="J139">
            <v>5242</v>
          </cell>
          <cell r="K139">
            <v>0</v>
          </cell>
          <cell r="L139">
            <v>0</v>
          </cell>
        </row>
        <row r="140">
          <cell r="B140">
            <v>119</v>
          </cell>
          <cell r="C140" t="str">
            <v>써지보호기(영상) 철거</v>
          </cell>
          <cell r="D140">
            <v>0</v>
          </cell>
          <cell r="E140">
            <v>1</v>
          </cell>
          <cell r="F140" t="str">
            <v>EA</v>
          </cell>
          <cell r="G140">
            <v>226</v>
          </cell>
          <cell r="H140">
            <v>226</v>
          </cell>
          <cell r="I140">
            <v>7553</v>
          </cell>
          <cell r="J140">
            <v>7553</v>
          </cell>
          <cell r="K140">
            <v>0</v>
          </cell>
          <cell r="L140">
            <v>0</v>
          </cell>
        </row>
        <row r="141">
          <cell r="B141">
            <v>120</v>
          </cell>
          <cell r="C141" t="str">
            <v>CODEC 철거</v>
          </cell>
          <cell r="D141" t="str">
            <v>MPEF-1/2/4, DUAL ENCODERING</v>
          </cell>
          <cell r="E141">
            <v>1</v>
          </cell>
          <cell r="F141" t="str">
            <v>대</v>
          </cell>
          <cell r="G141">
            <v>517</v>
          </cell>
          <cell r="H141">
            <v>517</v>
          </cell>
          <cell r="I141">
            <v>17256</v>
          </cell>
          <cell r="J141">
            <v>17256</v>
          </cell>
          <cell r="K141">
            <v>0</v>
          </cell>
          <cell r="L141">
            <v>0</v>
          </cell>
        </row>
        <row r="142">
          <cell r="B142">
            <v>121</v>
          </cell>
          <cell r="C142" t="str">
            <v>동보방송장치 철거</v>
          </cell>
          <cell r="D142" t="str">
            <v>AMP 내장(60W)</v>
          </cell>
          <cell r="E142">
            <v>1</v>
          </cell>
          <cell r="F142" t="str">
            <v>SET</v>
          </cell>
          <cell r="G142">
            <v>1051</v>
          </cell>
          <cell r="H142">
            <v>1051</v>
          </cell>
          <cell r="I142">
            <v>35045</v>
          </cell>
          <cell r="J142">
            <v>35045</v>
          </cell>
          <cell r="K142">
            <v>0</v>
          </cell>
          <cell r="L142">
            <v>0</v>
          </cell>
        </row>
        <row r="143">
          <cell r="B143">
            <v>122</v>
          </cell>
          <cell r="C143" t="str">
            <v>시그널컨버터 철거</v>
          </cell>
          <cell r="D143" t="str">
            <v>RS-232/485</v>
          </cell>
          <cell r="E143">
            <v>1</v>
          </cell>
          <cell r="F143" t="str">
            <v>SET</v>
          </cell>
          <cell r="G143">
            <v>687</v>
          </cell>
          <cell r="H143">
            <v>687</v>
          </cell>
          <cell r="I143">
            <v>22902</v>
          </cell>
          <cell r="J143">
            <v>22902</v>
          </cell>
          <cell r="K143">
            <v>0</v>
          </cell>
          <cell r="L143">
            <v>0</v>
          </cell>
        </row>
        <row r="144">
          <cell r="B144">
            <v>314</v>
          </cell>
          <cell r="C144" t="str">
            <v>전원케이블 포설</v>
          </cell>
          <cell r="D144" t="str">
            <v>VCT 1.5sq x 2C x 3열</v>
          </cell>
          <cell r="E144">
            <v>7</v>
          </cell>
          <cell r="F144" t="str">
            <v>m</v>
          </cell>
          <cell r="G144">
            <v>2227</v>
          </cell>
          <cell r="H144">
            <v>15589</v>
          </cell>
          <cell r="I144">
            <v>8462</v>
          </cell>
          <cell r="J144">
            <v>59234</v>
          </cell>
          <cell r="K144">
            <v>0</v>
          </cell>
          <cell r="L144">
            <v>0</v>
          </cell>
        </row>
        <row r="145">
          <cell r="B145">
            <v>317</v>
          </cell>
          <cell r="C145" t="str">
            <v>스피커케이블</v>
          </cell>
          <cell r="D145" t="str">
            <v>SW 2300</v>
          </cell>
          <cell r="E145">
            <v>2.5</v>
          </cell>
          <cell r="F145" t="str">
            <v>m</v>
          </cell>
          <cell r="G145">
            <v>1285</v>
          </cell>
          <cell r="H145">
            <v>3212</v>
          </cell>
          <cell r="I145">
            <v>2621</v>
          </cell>
          <cell r="J145">
            <v>6552</v>
          </cell>
          <cell r="K145">
            <v>0</v>
          </cell>
          <cell r="L145">
            <v>0</v>
          </cell>
        </row>
        <row r="146">
          <cell r="B146">
            <v>318</v>
          </cell>
          <cell r="C146" t="str">
            <v>LAN 케이블 포설</v>
          </cell>
          <cell r="D146" t="str">
            <v>UTP Cat 6 4P x 1열</v>
          </cell>
          <cell r="E146">
            <v>8.5</v>
          </cell>
          <cell r="F146" t="str">
            <v>m</v>
          </cell>
          <cell r="G146">
            <v>557</v>
          </cell>
          <cell r="H146">
            <v>4734</v>
          </cell>
          <cell r="I146">
            <v>4068</v>
          </cell>
          <cell r="J146">
            <v>34578</v>
          </cell>
          <cell r="K146">
            <v>0</v>
          </cell>
          <cell r="L146">
            <v>0</v>
          </cell>
        </row>
        <row r="147">
          <cell r="B147">
            <v>320</v>
          </cell>
          <cell r="C147" t="str">
            <v>LAN 케이블 포설</v>
          </cell>
          <cell r="D147" t="str">
            <v>UTP Cat 6 4P x 3열</v>
          </cell>
          <cell r="E147">
            <v>7</v>
          </cell>
          <cell r="F147" t="str">
            <v>m</v>
          </cell>
          <cell r="G147">
            <v>1623</v>
          </cell>
          <cell r="H147">
            <v>11361</v>
          </cell>
          <cell r="I147">
            <v>10578</v>
          </cell>
          <cell r="J147">
            <v>74046</v>
          </cell>
          <cell r="K147">
            <v>0</v>
          </cell>
          <cell r="L147">
            <v>0</v>
          </cell>
        </row>
        <row r="148">
          <cell r="B148" t="str">
            <v>멀티콘센트접지2구</v>
          </cell>
          <cell r="C148" t="str">
            <v>멀티콘센트</v>
          </cell>
          <cell r="D148" t="str">
            <v>접지2구</v>
          </cell>
          <cell r="E148">
            <v>1</v>
          </cell>
          <cell r="F148" t="str">
            <v>EA</v>
          </cell>
          <cell r="G148">
            <v>6300</v>
          </cell>
          <cell r="H148">
            <v>6300</v>
          </cell>
          <cell r="J148">
            <v>0</v>
          </cell>
          <cell r="L148">
            <v>0</v>
          </cell>
        </row>
        <row r="149">
          <cell r="B149" t="str">
            <v>멀티콘센트접지6구</v>
          </cell>
          <cell r="C149" t="str">
            <v>멀티콘센트</v>
          </cell>
          <cell r="D149" t="str">
            <v>접지6구</v>
          </cell>
          <cell r="E149">
            <v>2</v>
          </cell>
          <cell r="F149" t="str">
            <v>EA</v>
          </cell>
          <cell r="G149">
            <v>12400</v>
          </cell>
          <cell r="H149">
            <v>24800</v>
          </cell>
          <cell r="J149">
            <v>0</v>
          </cell>
          <cell r="L149">
            <v>0</v>
          </cell>
        </row>
        <row r="154">
          <cell r="B154">
            <v>3066</v>
          </cell>
          <cell r="D154" t="str">
            <v>계</v>
          </cell>
          <cell r="H154">
            <v>319816</v>
          </cell>
          <cell r="J154">
            <v>435251</v>
          </cell>
          <cell r="L154">
            <v>0</v>
          </cell>
        </row>
        <row r="155">
          <cell r="B155">
            <v>2067</v>
          </cell>
          <cell r="C155" t="str">
            <v>2.7 처인구 김량장동 235-16 국제훼미리마트 앞 사거리, (위치 변경지역) 236-5</v>
          </cell>
        </row>
        <row r="156">
          <cell r="B156">
            <v>101</v>
          </cell>
          <cell r="C156" t="str">
            <v>SPEED DOME CAMERA 철거</v>
          </cell>
          <cell r="D156" t="str">
            <v>41만화소</v>
          </cell>
          <cell r="E156">
            <v>1</v>
          </cell>
          <cell r="F156" t="str">
            <v>EA</v>
          </cell>
          <cell r="G156">
            <v>1064</v>
          </cell>
          <cell r="H156">
            <v>1064</v>
          </cell>
          <cell r="I156">
            <v>35490</v>
          </cell>
          <cell r="J156">
            <v>35490</v>
          </cell>
          <cell r="K156">
            <v>0</v>
          </cell>
          <cell r="L156">
            <v>0</v>
          </cell>
        </row>
        <row r="157">
          <cell r="B157">
            <v>103</v>
          </cell>
          <cell r="C157" t="str">
            <v>돔카메라 고정용 브래킷 설치</v>
          </cell>
          <cell r="D157" t="str">
            <v>제작사양</v>
          </cell>
          <cell r="E157">
            <v>1</v>
          </cell>
          <cell r="F157" t="str">
            <v>EA</v>
          </cell>
          <cell r="G157">
            <v>51035</v>
          </cell>
          <cell r="H157">
            <v>51035</v>
          </cell>
          <cell r="I157">
            <v>34514</v>
          </cell>
          <cell r="J157">
            <v>34514</v>
          </cell>
          <cell r="K157">
            <v>0</v>
          </cell>
          <cell r="L157">
            <v>0</v>
          </cell>
        </row>
        <row r="158">
          <cell r="B158">
            <v>104</v>
          </cell>
          <cell r="C158" t="str">
            <v>돔카메라 고정용 브래킷 철거</v>
          </cell>
          <cell r="D158" t="str">
            <v>제작사양</v>
          </cell>
          <cell r="E158">
            <v>1</v>
          </cell>
          <cell r="F158" t="str">
            <v>EA</v>
          </cell>
          <cell r="G158">
            <v>310</v>
          </cell>
          <cell r="H158">
            <v>310</v>
          </cell>
          <cell r="I158">
            <v>10353</v>
          </cell>
          <cell r="J158">
            <v>10353</v>
          </cell>
          <cell r="K158">
            <v>0</v>
          </cell>
          <cell r="L158">
            <v>0</v>
          </cell>
        </row>
        <row r="159">
          <cell r="B159">
            <v>105</v>
          </cell>
          <cell r="C159" t="str">
            <v>고정형 CAMERA 브래킷 설치</v>
          </cell>
          <cell r="D159" t="str">
            <v>제작사양</v>
          </cell>
          <cell r="E159">
            <v>1</v>
          </cell>
          <cell r="F159" t="str">
            <v>EA</v>
          </cell>
          <cell r="G159">
            <v>81035</v>
          </cell>
          <cell r="H159">
            <v>81035</v>
          </cell>
          <cell r="I159">
            <v>34514</v>
          </cell>
          <cell r="J159">
            <v>34514</v>
          </cell>
          <cell r="K159">
            <v>0</v>
          </cell>
          <cell r="L159">
            <v>0</v>
          </cell>
        </row>
        <row r="160">
          <cell r="B160">
            <v>106</v>
          </cell>
          <cell r="C160" t="str">
            <v>스피커 설치</v>
          </cell>
          <cell r="D160" t="str">
            <v>20W, 8Ω</v>
          </cell>
          <cell r="E160">
            <v>1</v>
          </cell>
          <cell r="F160" t="str">
            <v>개</v>
          </cell>
          <cell r="G160">
            <v>67035</v>
          </cell>
          <cell r="H160">
            <v>67035</v>
          </cell>
          <cell r="I160">
            <v>34514</v>
          </cell>
          <cell r="J160">
            <v>34514</v>
          </cell>
          <cell r="K160">
            <v>0</v>
          </cell>
          <cell r="L160">
            <v>0</v>
          </cell>
        </row>
        <row r="161">
          <cell r="B161">
            <v>107</v>
          </cell>
          <cell r="C161" t="str">
            <v>스피커 철거</v>
          </cell>
          <cell r="D161">
            <v>0</v>
          </cell>
          <cell r="E161">
            <v>1</v>
          </cell>
          <cell r="F161" t="str">
            <v>개</v>
          </cell>
          <cell r="G161">
            <v>310</v>
          </cell>
          <cell r="H161">
            <v>310</v>
          </cell>
          <cell r="I161">
            <v>10353</v>
          </cell>
          <cell r="J161">
            <v>10353</v>
          </cell>
          <cell r="K161">
            <v>0</v>
          </cell>
          <cell r="L161">
            <v>0</v>
          </cell>
        </row>
        <row r="162">
          <cell r="B162">
            <v>108</v>
          </cell>
          <cell r="C162" t="str">
            <v>경광등 설치</v>
          </cell>
          <cell r="D162" t="str">
            <v>크세논램프 5W, ABS</v>
          </cell>
          <cell r="E162">
            <v>1</v>
          </cell>
          <cell r="F162" t="str">
            <v>개</v>
          </cell>
          <cell r="G162">
            <v>50262</v>
          </cell>
          <cell r="H162">
            <v>50262</v>
          </cell>
          <cell r="I162">
            <v>8737</v>
          </cell>
          <cell r="J162">
            <v>8737</v>
          </cell>
          <cell r="K162">
            <v>0</v>
          </cell>
          <cell r="L162">
            <v>0</v>
          </cell>
        </row>
        <row r="163">
          <cell r="B163">
            <v>109</v>
          </cell>
          <cell r="C163" t="str">
            <v>경광등 철거</v>
          </cell>
          <cell r="D163" t="str">
            <v>크세논램프 5W, ABS</v>
          </cell>
          <cell r="E163">
            <v>1</v>
          </cell>
          <cell r="F163" t="str">
            <v>개</v>
          </cell>
          <cell r="G163">
            <v>131</v>
          </cell>
          <cell r="H163">
            <v>131</v>
          </cell>
          <cell r="I163">
            <v>4368</v>
          </cell>
          <cell r="J163">
            <v>4368</v>
          </cell>
          <cell r="K163">
            <v>0</v>
          </cell>
          <cell r="L163">
            <v>0</v>
          </cell>
        </row>
        <row r="164">
          <cell r="B164">
            <v>112</v>
          </cell>
          <cell r="C164" t="str">
            <v>비상벨 철거</v>
          </cell>
          <cell r="D164">
            <v>0</v>
          </cell>
          <cell r="E164">
            <v>1</v>
          </cell>
          <cell r="F164" t="str">
            <v>개</v>
          </cell>
          <cell r="G164">
            <v>157</v>
          </cell>
          <cell r="H164">
            <v>157</v>
          </cell>
          <cell r="I164">
            <v>5242</v>
          </cell>
          <cell r="J164">
            <v>5242</v>
          </cell>
          <cell r="K164">
            <v>0</v>
          </cell>
          <cell r="L164">
            <v>0</v>
          </cell>
        </row>
        <row r="165">
          <cell r="B165">
            <v>119</v>
          </cell>
          <cell r="C165" t="str">
            <v>써지보호기(영상) 철거</v>
          </cell>
          <cell r="D165">
            <v>0</v>
          </cell>
          <cell r="E165">
            <v>1</v>
          </cell>
          <cell r="F165" t="str">
            <v>EA</v>
          </cell>
          <cell r="G165">
            <v>226</v>
          </cell>
          <cell r="H165">
            <v>226</v>
          </cell>
          <cell r="I165">
            <v>7553</v>
          </cell>
          <cell r="J165">
            <v>7553</v>
          </cell>
          <cell r="K165">
            <v>0</v>
          </cell>
          <cell r="L165">
            <v>0</v>
          </cell>
        </row>
        <row r="166">
          <cell r="B166">
            <v>120</v>
          </cell>
          <cell r="C166" t="str">
            <v>CODEC 철거</v>
          </cell>
          <cell r="D166" t="str">
            <v>MPEF-1/2/4, DUAL ENCODERING</v>
          </cell>
          <cell r="E166">
            <v>1</v>
          </cell>
          <cell r="F166" t="str">
            <v>대</v>
          </cell>
          <cell r="G166">
            <v>517</v>
          </cell>
          <cell r="H166">
            <v>517</v>
          </cell>
          <cell r="I166">
            <v>17256</v>
          </cell>
          <cell r="J166">
            <v>17256</v>
          </cell>
          <cell r="K166">
            <v>0</v>
          </cell>
          <cell r="L166">
            <v>0</v>
          </cell>
        </row>
        <row r="167">
          <cell r="B167">
            <v>121</v>
          </cell>
          <cell r="C167" t="str">
            <v>동보방송장치 철거</v>
          </cell>
          <cell r="D167" t="str">
            <v>AMP 내장(60W)</v>
          </cell>
          <cell r="E167">
            <v>1</v>
          </cell>
          <cell r="F167" t="str">
            <v>SET</v>
          </cell>
          <cell r="G167">
            <v>1051</v>
          </cell>
          <cell r="H167">
            <v>1051</v>
          </cell>
          <cell r="I167">
            <v>35045</v>
          </cell>
          <cell r="J167">
            <v>35045</v>
          </cell>
          <cell r="K167">
            <v>0</v>
          </cell>
          <cell r="L167">
            <v>0</v>
          </cell>
        </row>
        <row r="168">
          <cell r="B168">
            <v>122</v>
          </cell>
          <cell r="C168" t="str">
            <v>시그널컨버터 철거</v>
          </cell>
          <cell r="D168" t="str">
            <v>RS-232/485</v>
          </cell>
          <cell r="E168">
            <v>1</v>
          </cell>
          <cell r="F168" t="str">
            <v>SET</v>
          </cell>
          <cell r="G168">
            <v>687</v>
          </cell>
          <cell r="H168">
            <v>687</v>
          </cell>
          <cell r="I168">
            <v>22902</v>
          </cell>
          <cell r="J168">
            <v>22902</v>
          </cell>
          <cell r="K168">
            <v>0</v>
          </cell>
          <cell r="L168">
            <v>0</v>
          </cell>
        </row>
        <row r="169">
          <cell r="B169">
            <v>316</v>
          </cell>
          <cell r="C169" t="str">
            <v>전원케이블 포설</v>
          </cell>
          <cell r="D169" t="str">
            <v>VCT 1.5sq x 2C x 5열</v>
          </cell>
          <cell r="E169">
            <v>7</v>
          </cell>
          <cell r="F169" t="str">
            <v>m</v>
          </cell>
          <cell r="G169">
            <v>3701</v>
          </cell>
          <cell r="H169">
            <v>25907</v>
          </cell>
          <cell r="I169">
            <v>13670</v>
          </cell>
          <cell r="J169">
            <v>95690</v>
          </cell>
          <cell r="K169">
            <v>0</v>
          </cell>
          <cell r="L169">
            <v>0</v>
          </cell>
        </row>
        <row r="170">
          <cell r="B170">
            <v>317</v>
          </cell>
          <cell r="C170" t="str">
            <v>스피커케이블</v>
          </cell>
          <cell r="D170" t="str">
            <v>SW 2300</v>
          </cell>
          <cell r="E170">
            <v>2.5</v>
          </cell>
          <cell r="F170" t="str">
            <v>m</v>
          </cell>
          <cell r="G170">
            <v>1285</v>
          </cell>
          <cell r="H170">
            <v>3212</v>
          </cell>
          <cell r="I170">
            <v>2621</v>
          </cell>
          <cell r="J170">
            <v>6552</v>
          </cell>
          <cell r="K170">
            <v>0</v>
          </cell>
          <cell r="L170">
            <v>0</v>
          </cell>
        </row>
        <row r="171">
          <cell r="B171">
            <v>318</v>
          </cell>
          <cell r="C171" t="str">
            <v>LAN 케이블 포설</v>
          </cell>
          <cell r="D171" t="str">
            <v>UTP Cat 6 4P x 1열</v>
          </cell>
          <cell r="E171">
            <v>8.5</v>
          </cell>
          <cell r="F171" t="str">
            <v>m</v>
          </cell>
          <cell r="G171">
            <v>557</v>
          </cell>
          <cell r="H171">
            <v>4734</v>
          </cell>
          <cell r="I171">
            <v>4068</v>
          </cell>
          <cell r="J171">
            <v>34578</v>
          </cell>
          <cell r="K171">
            <v>0</v>
          </cell>
          <cell r="L171">
            <v>0</v>
          </cell>
        </row>
        <row r="172">
          <cell r="B172">
            <v>322</v>
          </cell>
          <cell r="C172" t="str">
            <v>LAN 케이블 포설</v>
          </cell>
          <cell r="D172" t="str">
            <v>UTP Cat 6 4P x 5열</v>
          </cell>
          <cell r="E172">
            <v>7</v>
          </cell>
          <cell r="F172" t="str">
            <v>m</v>
          </cell>
          <cell r="G172">
            <v>2690</v>
          </cell>
          <cell r="H172">
            <v>18830</v>
          </cell>
          <cell r="I172">
            <v>17088</v>
          </cell>
          <cell r="J172">
            <v>119616</v>
          </cell>
          <cell r="K172">
            <v>0</v>
          </cell>
          <cell r="L172">
            <v>0</v>
          </cell>
        </row>
        <row r="173">
          <cell r="B173" t="str">
            <v>멀티콘센트접지2구</v>
          </cell>
          <cell r="C173" t="str">
            <v>멀티콘센트</v>
          </cell>
          <cell r="D173" t="str">
            <v>접지2구</v>
          </cell>
          <cell r="E173">
            <v>1</v>
          </cell>
          <cell r="F173" t="str">
            <v>EA</v>
          </cell>
          <cell r="G173">
            <v>6300</v>
          </cell>
          <cell r="H173">
            <v>6300</v>
          </cell>
          <cell r="J173">
            <v>0</v>
          </cell>
          <cell r="L173">
            <v>0</v>
          </cell>
        </row>
        <row r="174">
          <cell r="B174" t="str">
            <v>멀티콘센트접지6구</v>
          </cell>
          <cell r="C174" t="str">
            <v>멀티콘센트</v>
          </cell>
          <cell r="D174" t="str">
            <v>접지6구</v>
          </cell>
          <cell r="E174">
            <v>2</v>
          </cell>
          <cell r="F174" t="str">
            <v>EA</v>
          </cell>
          <cell r="G174">
            <v>12400</v>
          </cell>
          <cell r="H174">
            <v>24800</v>
          </cell>
          <cell r="J174">
            <v>0</v>
          </cell>
          <cell r="L174">
            <v>0</v>
          </cell>
        </row>
        <row r="179">
          <cell r="B179">
            <v>3067</v>
          </cell>
          <cell r="D179" t="str">
            <v>계</v>
          </cell>
          <cell r="H179">
            <v>337603</v>
          </cell>
          <cell r="J179">
            <v>517277</v>
          </cell>
          <cell r="L179">
            <v>0</v>
          </cell>
        </row>
        <row r="180">
          <cell r="B180">
            <v>2068</v>
          </cell>
          <cell r="C180" t="str">
            <v>2.8 처인구 김량장동 344-9 서구복지회관</v>
          </cell>
        </row>
        <row r="181">
          <cell r="B181">
            <v>101</v>
          </cell>
          <cell r="C181" t="str">
            <v>SPEED DOME CAMERA 철거</v>
          </cell>
          <cell r="D181" t="str">
            <v>41만화소</v>
          </cell>
          <cell r="E181">
            <v>1</v>
          </cell>
          <cell r="F181" t="str">
            <v>EA</v>
          </cell>
          <cell r="G181">
            <v>1064</v>
          </cell>
          <cell r="H181">
            <v>1064</v>
          </cell>
          <cell r="I181">
            <v>35490</v>
          </cell>
          <cell r="J181">
            <v>35490</v>
          </cell>
          <cell r="K181">
            <v>0</v>
          </cell>
          <cell r="L181">
            <v>0</v>
          </cell>
        </row>
        <row r="182">
          <cell r="B182">
            <v>103</v>
          </cell>
          <cell r="C182" t="str">
            <v>돔카메라 고정용 브래킷 설치</v>
          </cell>
          <cell r="D182" t="str">
            <v>제작사양</v>
          </cell>
          <cell r="E182">
            <v>1</v>
          </cell>
          <cell r="F182" t="str">
            <v>EA</v>
          </cell>
          <cell r="G182">
            <v>51035</v>
          </cell>
          <cell r="H182">
            <v>51035</v>
          </cell>
          <cell r="I182">
            <v>34514</v>
          </cell>
          <cell r="J182">
            <v>34514</v>
          </cell>
          <cell r="K182">
            <v>0</v>
          </cell>
          <cell r="L182">
            <v>0</v>
          </cell>
        </row>
        <row r="183">
          <cell r="B183">
            <v>104</v>
          </cell>
          <cell r="C183" t="str">
            <v>돔카메라 고정용 브래킷 철거</v>
          </cell>
          <cell r="D183" t="str">
            <v>제작사양</v>
          </cell>
          <cell r="E183">
            <v>1</v>
          </cell>
          <cell r="F183" t="str">
            <v>EA</v>
          </cell>
          <cell r="G183">
            <v>310</v>
          </cell>
          <cell r="H183">
            <v>310</v>
          </cell>
          <cell r="I183">
            <v>10353</v>
          </cell>
          <cell r="J183">
            <v>10353</v>
          </cell>
          <cell r="K183">
            <v>0</v>
          </cell>
          <cell r="L183">
            <v>0</v>
          </cell>
        </row>
        <row r="184">
          <cell r="B184">
            <v>105</v>
          </cell>
          <cell r="C184" t="str">
            <v>고정형 CAMERA 브래킷 설치</v>
          </cell>
          <cell r="D184" t="str">
            <v>제작사양</v>
          </cell>
          <cell r="E184">
            <v>1</v>
          </cell>
          <cell r="F184" t="str">
            <v>EA</v>
          </cell>
          <cell r="G184">
            <v>81035</v>
          </cell>
          <cell r="H184">
            <v>81035</v>
          </cell>
          <cell r="I184">
            <v>34514</v>
          </cell>
          <cell r="J184">
            <v>34514</v>
          </cell>
          <cell r="K184">
            <v>0</v>
          </cell>
          <cell r="L184">
            <v>0</v>
          </cell>
        </row>
        <row r="185">
          <cell r="B185">
            <v>106</v>
          </cell>
          <cell r="C185" t="str">
            <v>스피커 설치</v>
          </cell>
          <cell r="D185" t="str">
            <v>20W, 8Ω</v>
          </cell>
          <cell r="E185">
            <v>1</v>
          </cell>
          <cell r="F185" t="str">
            <v>개</v>
          </cell>
          <cell r="G185">
            <v>67035</v>
          </cell>
          <cell r="H185">
            <v>67035</v>
          </cell>
          <cell r="I185">
            <v>34514</v>
          </cell>
          <cell r="J185">
            <v>34514</v>
          </cell>
          <cell r="K185">
            <v>0</v>
          </cell>
          <cell r="L185">
            <v>0</v>
          </cell>
        </row>
        <row r="186">
          <cell r="B186">
            <v>107</v>
          </cell>
          <cell r="C186" t="str">
            <v>스피커 철거</v>
          </cell>
          <cell r="D186">
            <v>0</v>
          </cell>
          <cell r="E186">
            <v>1</v>
          </cell>
          <cell r="F186" t="str">
            <v>개</v>
          </cell>
          <cell r="G186">
            <v>310</v>
          </cell>
          <cell r="H186">
            <v>310</v>
          </cell>
          <cell r="I186">
            <v>10353</v>
          </cell>
          <cell r="J186">
            <v>10353</v>
          </cell>
          <cell r="K186">
            <v>0</v>
          </cell>
          <cell r="L186">
            <v>0</v>
          </cell>
        </row>
        <row r="187">
          <cell r="B187">
            <v>108</v>
          </cell>
          <cell r="C187" t="str">
            <v>경광등 설치</v>
          </cell>
          <cell r="D187" t="str">
            <v>크세논램프 5W, ABS</v>
          </cell>
          <cell r="E187">
            <v>1</v>
          </cell>
          <cell r="F187" t="str">
            <v>개</v>
          </cell>
          <cell r="G187">
            <v>50262</v>
          </cell>
          <cell r="H187">
            <v>50262</v>
          </cell>
          <cell r="I187">
            <v>8737</v>
          </cell>
          <cell r="J187">
            <v>8737</v>
          </cell>
          <cell r="K187">
            <v>0</v>
          </cell>
          <cell r="L187">
            <v>0</v>
          </cell>
        </row>
        <row r="188">
          <cell r="B188">
            <v>109</v>
          </cell>
          <cell r="C188" t="str">
            <v>경광등 철거</v>
          </cell>
          <cell r="D188" t="str">
            <v>크세논램프 5W, ABS</v>
          </cell>
          <cell r="E188">
            <v>1</v>
          </cell>
          <cell r="F188" t="str">
            <v>개</v>
          </cell>
          <cell r="G188">
            <v>131</v>
          </cell>
          <cell r="H188">
            <v>131</v>
          </cell>
          <cell r="I188">
            <v>4368</v>
          </cell>
          <cell r="J188">
            <v>4368</v>
          </cell>
          <cell r="K188">
            <v>0</v>
          </cell>
          <cell r="L188">
            <v>0</v>
          </cell>
        </row>
        <row r="189">
          <cell r="B189">
            <v>112</v>
          </cell>
          <cell r="C189" t="str">
            <v>비상벨 철거</v>
          </cell>
          <cell r="D189">
            <v>0</v>
          </cell>
          <cell r="E189">
            <v>1</v>
          </cell>
          <cell r="F189" t="str">
            <v>개</v>
          </cell>
          <cell r="G189">
            <v>157</v>
          </cell>
          <cell r="H189">
            <v>157</v>
          </cell>
          <cell r="I189">
            <v>5242</v>
          </cell>
          <cell r="J189">
            <v>5242</v>
          </cell>
          <cell r="K189">
            <v>0</v>
          </cell>
          <cell r="L189">
            <v>0</v>
          </cell>
        </row>
        <row r="190">
          <cell r="B190">
            <v>119</v>
          </cell>
          <cell r="C190" t="str">
            <v>써지보호기(영상) 철거</v>
          </cell>
          <cell r="D190">
            <v>0</v>
          </cell>
          <cell r="E190">
            <v>1</v>
          </cell>
          <cell r="F190" t="str">
            <v>EA</v>
          </cell>
          <cell r="G190">
            <v>226</v>
          </cell>
          <cell r="H190">
            <v>226</v>
          </cell>
          <cell r="I190">
            <v>7553</v>
          </cell>
          <cell r="J190">
            <v>7553</v>
          </cell>
          <cell r="K190">
            <v>0</v>
          </cell>
          <cell r="L190">
            <v>0</v>
          </cell>
        </row>
        <row r="191">
          <cell r="B191">
            <v>120</v>
          </cell>
          <cell r="C191" t="str">
            <v>CODEC 철거</v>
          </cell>
          <cell r="D191" t="str">
            <v>MPEF-1/2/4, DUAL ENCODERING</v>
          </cell>
          <cell r="E191">
            <v>1</v>
          </cell>
          <cell r="F191" t="str">
            <v>대</v>
          </cell>
          <cell r="G191">
            <v>517</v>
          </cell>
          <cell r="H191">
            <v>517</v>
          </cell>
          <cell r="I191">
            <v>17256</v>
          </cell>
          <cell r="J191">
            <v>17256</v>
          </cell>
          <cell r="K191">
            <v>0</v>
          </cell>
          <cell r="L191">
            <v>0</v>
          </cell>
        </row>
        <row r="192">
          <cell r="B192">
            <v>121</v>
          </cell>
          <cell r="C192" t="str">
            <v>동보방송장치 철거</v>
          </cell>
          <cell r="D192" t="str">
            <v>AMP 내장(60W)</v>
          </cell>
          <cell r="E192">
            <v>1</v>
          </cell>
          <cell r="F192" t="str">
            <v>SET</v>
          </cell>
          <cell r="G192">
            <v>1051</v>
          </cell>
          <cell r="H192">
            <v>1051</v>
          </cell>
          <cell r="I192">
            <v>35045</v>
          </cell>
          <cell r="J192">
            <v>35045</v>
          </cell>
          <cell r="K192">
            <v>0</v>
          </cell>
          <cell r="L192">
            <v>0</v>
          </cell>
        </row>
        <row r="193">
          <cell r="B193">
            <v>122</v>
          </cell>
          <cell r="C193" t="str">
            <v>시그널컨버터 철거</v>
          </cell>
          <cell r="D193" t="str">
            <v>RS-232/485</v>
          </cell>
          <cell r="E193">
            <v>1</v>
          </cell>
          <cell r="F193" t="str">
            <v>SET</v>
          </cell>
          <cell r="G193">
            <v>687</v>
          </cell>
          <cell r="H193">
            <v>687</v>
          </cell>
          <cell r="I193">
            <v>22902</v>
          </cell>
          <cell r="J193">
            <v>22902</v>
          </cell>
          <cell r="K193">
            <v>0</v>
          </cell>
          <cell r="L193">
            <v>0</v>
          </cell>
        </row>
        <row r="194">
          <cell r="B194">
            <v>316</v>
          </cell>
          <cell r="C194" t="str">
            <v>전원케이블 포설</v>
          </cell>
          <cell r="D194" t="str">
            <v>VCT 1.5sq x 2C x 5열</v>
          </cell>
          <cell r="E194">
            <v>7</v>
          </cell>
          <cell r="F194" t="str">
            <v>m</v>
          </cell>
          <cell r="G194">
            <v>3701</v>
          </cell>
          <cell r="H194">
            <v>25907</v>
          </cell>
          <cell r="I194">
            <v>13670</v>
          </cell>
          <cell r="J194">
            <v>95690</v>
          </cell>
          <cell r="K194">
            <v>0</v>
          </cell>
          <cell r="L194">
            <v>0</v>
          </cell>
        </row>
        <row r="195">
          <cell r="B195">
            <v>317</v>
          </cell>
          <cell r="C195" t="str">
            <v>스피커케이블</v>
          </cell>
          <cell r="D195" t="str">
            <v>SW 2300</v>
          </cell>
          <cell r="E195">
            <v>2.5</v>
          </cell>
          <cell r="F195" t="str">
            <v>m</v>
          </cell>
          <cell r="G195">
            <v>1285</v>
          </cell>
          <cell r="H195">
            <v>3212</v>
          </cell>
          <cell r="I195">
            <v>2621</v>
          </cell>
          <cell r="J195">
            <v>6552</v>
          </cell>
          <cell r="K195">
            <v>0</v>
          </cell>
          <cell r="L195">
            <v>0</v>
          </cell>
        </row>
        <row r="196">
          <cell r="B196">
            <v>318</v>
          </cell>
          <cell r="C196" t="str">
            <v>LAN 케이블 포설</v>
          </cell>
          <cell r="D196" t="str">
            <v>UTP Cat 6 4P x 1열</v>
          </cell>
          <cell r="E196">
            <v>8.5</v>
          </cell>
          <cell r="F196" t="str">
            <v>m</v>
          </cell>
          <cell r="G196">
            <v>557</v>
          </cell>
          <cell r="H196">
            <v>4734</v>
          </cell>
          <cell r="I196">
            <v>4068</v>
          </cell>
          <cell r="J196">
            <v>34578</v>
          </cell>
          <cell r="K196">
            <v>0</v>
          </cell>
          <cell r="L196">
            <v>0</v>
          </cell>
        </row>
        <row r="197">
          <cell r="B197">
            <v>322</v>
          </cell>
          <cell r="C197" t="str">
            <v>LAN 케이블 포설</v>
          </cell>
          <cell r="D197" t="str">
            <v>UTP Cat 6 4P x 5열</v>
          </cell>
          <cell r="E197">
            <v>7</v>
          </cell>
          <cell r="F197" t="str">
            <v>m</v>
          </cell>
          <cell r="G197">
            <v>2690</v>
          </cell>
          <cell r="H197">
            <v>18830</v>
          </cell>
          <cell r="I197">
            <v>17088</v>
          </cell>
          <cell r="J197">
            <v>119616</v>
          </cell>
          <cell r="K197">
            <v>0</v>
          </cell>
          <cell r="L197">
            <v>0</v>
          </cell>
        </row>
        <row r="198">
          <cell r="B198" t="str">
            <v>멀티콘센트접지2구</v>
          </cell>
          <cell r="C198" t="str">
            <v>멀티콘센트</v>
          </cell>
          <cell r="D198" t="str">
            <v>접지2구</v>
          </cell>
          <cell r="E198">
            <v>1</v>
          </cell>
          <cell r="F198" t="str">
            <v>EA</v>
          </cell>
          <cell r="G198">
            <v>6300</v>
          </cell>
          <cell r="H198">
            <v>6300</v>
          </cell>
          <cell r="J198">
            <v>0</v>
          </cell>
          <cell r="L198">
            <v>0</v>
          </cell>
        </row>
        <row r="199">
          <cell r="B199" t="str">
            <v>멀티콘센트접지6구</v>
          </cell>
          <cell r="C199" t="str">
            <v>멀티콘센트</v>
          </cell>
          <cell r="D199" t="str">
            <v>접지6구</v>
          </cell>
          <cell r="E199">
            <v>2</v>
          </cell>
          <cell r="F199" t="str">
            <v>EA</v>
          </cell>
          <cell r="G199">
            <v>12400</v>
          </cell>
          <cell r="H199">
            <v>24800</v>
          </cell>
          <cell r="J199">
            <v>0</v>
          </cell>
          <cell r="L199">
            <v>0</v>
          </cell>
        </row>
        <row r="204">
          <cell r="B204">
            <v>3068</v>
          </cell>
          <cell r="D204" t="str">
            <v>계</v>
          </cell>
          <cell r="H204">
            <v>337603</v>
          </cell>
          <cell r="J204">
            <v>517277</v>
          </cell>
          <cell r="L204">
            <v>0</v>
          </cell>
        </row>
        <row r="205">
          <cell r="B205">
            <v>2069</v>
          </cell>
          <cell r="C205" t="str">
            <v>2.9 처인구 김량장동 352-21 제일빌라 앞(서학사 앞), (353-12)</v>
          </cell>
        </row>
        <row r="206">
          <cell r="B206">
            <v>101</v>
          </cell>
          <cell r="C206" t="str">
            <v>SPEED DOME CAMERA 철거</v>
          </cell>
          <cell r="D206" t="str">
            <v>41만화소</v>
          </cell>
          <cell r="E206">
            <v>1</v>
          </cell>
          <cell r="F206" t="str">
            <v>EA</v>
          </cell>
          <cell r="G206">
            <v>1064</v>
          </cell>
          <cell r="H206">
            <v>1064</v>
          </cell>
          <cell r="I206">
            <v>35490</v>
          </cell>
          <cell r="J206">
            <v>35490</v>
          </cell>
          <cell r="K206">
            <v>0</v>
          </cell>
          <cell r="L206">
            <v>0</v>
          </cell>
        </row>
        <row r="207">
          <cell r="B207">
            <v>103</v>
          </cell>
          <cell r="C207" t="str">
            <v>돔카메라 고정용 브래킷 설치</v>
          </cell>
          <cell r="D207" t="str">
            <v>제작사양</v>
          </cell>
          <cell r="E207">
            <v>1</v>
          </cell>
          <cell r="F207" t="str">
            <v>EA</v>
          </cell>
          <cell r="G207">
            <v>51035</v>
          </cell>
          <cell r="H207">
            <v>51035</v>
          </cell>
          <cell r="I207">
            <v>34514</v>
          </cell>
          <cell r="J207">
            <v>34514</v>
          </cell>
          <cell r="K207">
            <v>0</v>
          </cell>
          <cell r="L207">
            <v>0</v>
          </cell>
        </row>
        <row r="208">
          <cell r="B208">
            <v>104</v>
          </cell>
          <cell r="C208" t="str">
            <v>돔카메라 고정용 브래킷 철거</v>
          </cell>
          <cell r="D208" t="str">
            <v>제작사양</v>
          </cell>
          <cell r="E208">
            <v>1</v>
          </cell>
          <cell r="F208" t="str">
            <v>EA</v>
          </cell>
          <cell r="G208">
            <v>310</v>
          </cell>
          <cell r="H208">
            <v>310</v>
          </cell>
          <cell r="I208">
            <v>10353</v>
          </cell>
          <cell r="J208">
            <v>10353</v>
          </cell>
          <cell r="K208">
            <v>0</v>
          </cell>
          <cell r="L208">
            <v>0</v>
          </cell>
        </row>
        <row r="209">
          <cell r="B209">
            <v>105</v>
          </cell>
          <cell r="C209" t="str">
            <v>고정형 CAMERA 브래킷 설치</v>
          </cell>
          <cell r="D209" t="str">
            <v>제작사양</v>
          </cell>
          <cell r="E209">
            <v>1</v>
          </cell>
          <cell r="F209" t="str">
            <v>EA</v>
          </cell>
          <cell r="G209">
            <v>81035</v>
          </cell>
          <cell r="H209">
            <v>81035</v>
          </cell>
          <cell r="I209">
            <v>34514</v>
          </cell>
          <cell r="J209">
            <v>34514</v>
          </cell>
          <cell r="K209">
            <v>0</v>
          </cell>
          <cell r="L209">
            <v>0</v>
          </cell>
        </row>
        <row r="210">
          <cell r="B210">
            <v>106</v>
          </cell>
          <cell r="C210" t="str">
            <v>스피커 설치</v>
          </cell>
          <cell r="D210" t="str">
            <v>20W, 8Ω</v>
          </cell>
          <cell r="E210">
            <v>1</v>
          </cell>
          <cell r="F210" t="str">
            <v>개</v>
          </cell>
          <cell r="G210">
            <v>67035</v>
          </cell>
          <cell r="H210">
            <v>67035</v>
          </cell>
          <cell r="I210">
            <v>34514</v>
          </cell>
          <cell r="J210">
            <v>34514</v>
          </cell>
          <cell r="K210">
            <v>0</v>
          </cell>
          <cell r="L210">
            <v>0</v>
          </cell>
        </row>
        <row r="211">
          <cell r="B211">
            <v>107</v>
          </cell>
          <cell r="C211" t="str">
            <v>스피커 철거</v>
          </cell>
          <cell r="D211">
            <v>0</v>
          </cell>
          <cell r="E211">
            <v>1</v>
          </cell>
          <cell r="F211" t="str">
            <v>개</v>
          </cell>
          <cell r="G211">
            <v>310</v>
          </cell>
          <cell r="H211">
            <v>310</v>
          </cell>
          <cell r="I211">
            <v>10353</v>
          </cell>
          <cell r="J211">
            <v>10353</v>
          </cell>
          <cell r="K211">
            <v>0</v>
          </cell>
          <cell r="L211">
            <v>0</v>
          </cell>
        </row>
        <row r="212">
          <cell r="B212">
            <v>108</v>
          </cell>
          <cell r="C212" t="str">
            <v>경광등 설치</v>
          </cell>
          <cell r="D212" t="str">
            <v>크세논램프 5W, ABS</v>
          </cell>
          <cell r="E212">
            <v>1</v>
          </cell>
          <cell r="F212" t="str">
            <v>개</v>
          </cell>
          <cell r="G212">
            <v>50262</v>
          </cell>
          <cell r="H212">
            <v>50262</v>
          </cell>
          <cell r="I212">
            <v>8737</v>
          </cell>
          <cell r="J212">
            <v>8737</v>
          </cell>
          <cell r="K212">
            <v>0</v>
          </cell>
          <cell r="L212">
            <v>0</v>
          </cell>
        </row>
        <row r="213">
          <cell r="B213">
            <v>109</v>
          </cell>
          <cell r="C213" t="str">
            <v>경광등 철거</v>
          </cell>
          <cell r="D213" t="str">
            <v>크세논램프 5W, ABS</v>
          </cell>
          <cell r="E213">
            <v>1</v>
          </cell>
          <cell r="F213" t="str">
            <v>개</v>
          </cell>
          <cell r="G213">
            <v>131</v>
          </cell>
          <cell r="H213">
            <v>131</v>
          </cell>
          <cell r="I213">
            <v>4368</v>
          </cell>
          <cell r="J213">
            <v>4368</v>
          </cell>
          <cell r="K213">
            <v>0</v>
          </cell>
          <cell r="L213">
            <v>0</v>
          </cell>
        </row>
        <row r="214">
          <cell r="B214">
            <v>112</v>
          </cell>
          <cell r="C214" t="str">
            <v>비상벨 철거</v>
          </cell>
          <cell r="D214">
            <v>0</v>
          </cell>
          <cell r="E214">
            <v>1</v>
          </cell>
          <cell r="F214" t="str">
            <v>개</v>
          </cell>
          <cell r="G214">
            <v>157</v>
          </cell>
          <cell r="H214">
            <v>157</v>
          </cell>
          <cell r="I214">
            <v>5242</v>
          </cell>
          <cell r="J214">
            <v>5242</v>
          </cell>
          <cell r="K214">
            <v>0</v>
          </cell>
          <cell r="L214">
            <v>0</v>
          </cell>
        </row>
        <row r="215">
          <cell r="B215">
            <v>119</v>
          </cell>
          <cell r="C215" t="str">
            <v>써지보호기(영상) 철거</v>
          </cell>
          <cell r="D215">
            <v>0</v>
          </cell>
          <cell r="E215">
            <v>1</v>
          </cell>
          <cell r="F215" t="str">
            <v>EA</v>
          </cell>
          <cell r="G215">
            <v>226</v>
          </cell>
          <cell r="H215">
            <v>226</v>
          </cell>
          <cell r="I215">
            <v>7553</v>
          </cell>
          <cell r="J215">
            <v>7553</v>
          </cell>
          <cell r="K215">
            <v>0</v>
          </cell>
          <cell r="L215">
            <v>0</v>
          </cell>
        </row>
        <row r="216">
          <cell r="B216">
            <v>120</v>
          </cell>
          <cell r="C216" t="str">
            <v>CODEC 철거</v>
          </cell>
          <cell r="D216" t="str">
            <v>MPEF-1/2/4, DUAL ENCODERING</v>
          </cell>
          <cell r="E216">
            <v>1</v>
          </cell>
          <cell r="F216" t="str">
            <v>대</v>
          </cell>
          <cell r="G216">
            <v>517</v>
          </cell>
          <cell r="H216">
            <v>517</v>
          </cell>
          <cell r="I216">
            <v>17256</v>
          </cell>
          <cell r="J216">
            <v>17256</v>
          </cell>
          <cell r="K216">
            <v>0</v>
          </cell>
          <cell r="L216">
            <v>0</v>
          </cell>
        </row>
        <row r="217">
          <cell r="B217">
            <v>121</v>
          </cell>
          <cell r="C217" t="str">
            <v>동보방송장치 철거</v>
          </cell>
          <cell r="D217" t="str">
            <v>AMP 내장(60W)</v>
          </cell>
          <cell r="E217">
            <v>1</v>
          </cell>
          <cell r="F217" t="str">
            <v>SET</v>
          </cell>
          <cell r="G217">
            <v>1051</v>
          </cell>
          <cell r="H217">
            <v>1051</v>
          </cell>
          <cell r="I217">
            <v>35045</v>
          </cell>
          <cell r="J217">
            <v>35045</v>
          </cell>
          <cell r="K217">
            <v>0</v>
          </cell>
          <cell r="L217">
            <v>0</v>
          </cell>
        </row>
        <row r="218">
          <cell r="B218">
            <v>122</v>
          </cell>
          <cell r="C218" t="str">
            <v>시그널컨버터 철거</v>
          </cell>
          <cell r="D218" t="str">
            <v>RS-232/485</v>
          </cell>
          <cell r="E218">
            <v>1</v>
          </cell>
          <cell r="F218" t="str">
            <v>SET</v>
          </cell>
          <cell r="G218">
            <v>687</v>
          </cell>
          <cell r="H218">
            <v>687</v>
          </cell>
          <cell r="I218">
            <v>22902</v>
          </cell>
          <cell r="J218">
            <v>22902</v>
          </cell>
          <cell r="K218">
            <v>0</v>
          </cell>
          <cell r="L218">
            <v>0</v>
          </cell>
        </row>
        <row r="219">
          <cell r="B219">
            <v>316</v>
          </cell>
          <cell r="C219" t="str">
            <v>전원케이블 포설</v>
          </cell>
          <cell r="D219" t="str">
            <v>VCT 1.5sq x 2C x 5열</v>
          </cell>
          <cell r="E219">
            <v>7</v>
          </cell>
          <cell r="F219" t="str">
            <v>m</v>
          </cell>
          <cell r="G219">
            <v>3701</v>
          </cell>
          <cell r="H219">
            <v>25907</v>
          </cell>
          <cell r="I219">
            <v>13670</v>
          </cell>
          <cell r="J219">
            <v>95690</v>
          </cell>
          <cell r="K219">
            <v>0</v>
          </cell>
          <cell r="L219">
            <v>0</v>
          </cell>
        </row>
        <row r="220">
          <cell r="B220">
            <v>317</v>
          </cell>
          <cell r="C220" t="str">
            <v>스피커케이블</v>
          </cell>
          <cell r="D220" t="str">
            <v>SW 2300</v>
          </cell>
          <cell r="E220">
            <v>2.5</v>
          </cell>
          <cell r="F220" t="str">
            <v>m</v>
          </cell>
          <cell r="G220">
            <v>1285</v>
          </cell>
          <cell r="H220">
            <v>3212</v>
          </cell>
          <cell r="I220">
            <v>2621</v>
          </cell>
          <cell r="J220">
            <v>6552</v>
          </cell>
          <cell r="K220">
            <v>0</v>
          </cell>
          <cell r="L220">
            <v>0</v>
          </cell>
        </row>
        <row r="221">
          <cell r="B221">
            <v>318</v>
          </cell>
          <cell r="C221" t="str">
            <v>LAN 케이블 포설</v>
          </cell>
          <cell r="D221" t="str">
            <v>UTP Cat 6 4P x 1열</v>
          </cell>
          <cell r="E221">
            <v>8.5</v>
          </cell>
          <cell r="F221" t="str">
            <v>m</v>
          </cell>
          <cell r="G221">
            <v>557</v>
          </cell>
          <cell r="H221">
            <v>4734</v>
          </cell>
          <cell r="I221">
            <v>4068</v>
          </cell>
          <cell r="J221">
            <v>34578</v>
          </cell>
          <cell r="K221">
            <v>0</v>
          </cell>
          <cell r="L221">
            <v>0</v>
          </cell>
        </row>
        <row r="222">
          <cell r="B222">
            <v>322</v>
          </cell>
          <cell r="C222" t="str">
            <v>LAN 케이블 포설</v>
          </cell>
          <cell r="D222" t="str">
            <v>UTP Cat 6 4P x 5열</v>
          </cell>
          <cell r="E222">
            <v>7</v>
          </cell>
          <cell r="F222" t="str">
            <v>m</v>
          </cell>
          <cell r="G222">
            <v>2690</v>
          </cell>
          <cell r="H222">
            <v>18830</v>
          </cell>
          <cell r="I222">
            <v>17088</v>
          </cell>
          <cell r="J222">
            <v>119616</v>
          </cell>
          <cell r="K222">
            <v>0</v>
          </cell>
          <cell r="L222">
            <v>0</v>
          </cell>
        </row>
        <row r="223">
          <cell r="B223" t="str">
            <v>멀티콘센트접지2구</v>
          </cell>
          <cell r="C223" t="str">
            <v>멀티콘센트</v>
          </cell>
          <cell r="D223" t="str">
            <v>접지2구</v>
          </cell>
          <cell r="E223">
            <v>1</v>
          </cell>
          <cell r="F223" t="str">
            <v>EA</v>
          </cell>
          <cell r="G223">
            <v>6300</v>
          </cell>
          <cell r="H223">
            <v>6300</v>
          </cell>
          <cell r="J223">
            <v>0</v>
          </cell>
          <cell r="L223">
            <v>0</v>
          </cell>
        </row>
        <row r="224">
          <cell r="B224" t="str">
            <v>멀티콘센트접지6구</v>
          </cell>
          <cell r="C224" t="str">
            <v>멀티콘센트</v>
          </cell>
          <cell r="D224" t="str">
            <v>접지6구</v>
          </cell>
          <cell r="E224">
            <v>2</v>
          </cell>
          <cell r="F224" t="str">
            <v>EA</v>
          </cell>
          <cell r="G224">
            <v>12400</v>
          </cell>
          <cell r="H224">
            <v>24800</v>
          </cell>
          <cell r="J224">
            <v>0</v>
          </cell>
          <cell r="L224">
            <v>0</v>
          </cell>
        </row>
        <row r="229">
          <cell r="B229">
            <v>3069</v>
          </cell>
          <cell r="D229" t="str">
            <v>계</v>
          </cell>
          <cell r="H229">
            <v>337603</v>
          </cell>
          <cell r="J229">
            <v>517277</v>
          </cell>
          <cell r="L229">
            <v>0</v>
          </cell>
        </row>
        <row r="230">
          <cell r="B230">
            <v>2070</v>
          </cell>
          <cell r="C230" t="str">
            <v>2.10 처인구 남동 232 마을회관 (위치 변경지역)</v>
          </cell>
        </row>
        <row r="231">
          <cell r="B231">
            <v>101</v>
          </cell>
          <cell r="C231" t="str">
            <v>SPEED DOME CAMERA 철거</v>
          </cell>
          <cell r="D231" t="str">
            <v>41만화소</v>
          </cell>
          <cell r="E231">
            <v>1</v>
          </cell>
          <cell r="F231" t="str">
            <v>EA</v>
          </cell>
          <cell r="G231">
            <v>1064</v>
          </cell>
          <cell r="H231">
            <v>1064</v>
          </cell>
          <cell r="I231">
            <v>35490</v>
          </cell>
          <cell r="J231">
            <v>35490</v>
          </cell>
          <cell r="K231">
            <v>0</v>
          </cell>
          <cell r="L231">
            <v>0</v>
          </cell>
        </row>
        <row r="232">
          <cell r="B232">
            <v>103</v>
          </cell>
          <cell r="C232" t="str">
            <v>돔카메라 고정용 브래킷 설치</v>
          </cell>
          <cell r="D232" t="str">
            <v>제작사양</v>
          </cell>
          <cell r="E232">
            <v>1</v>
          </cell>
          <cell r="F232" t="str">
            <v>EA</v>
          </cell>
          <cell r="G232">
            <v>51035</v>
          </cell>
          <cell r="H232">
            <v>51035</v>
          </cell>
          <cell r="I232">
            <v>34514</v>
          </cell>
          <cell r="J232">
            <v>34514</v>
          </cell>
          <cell r="K232">
            <v>0</v>
          </cell>
          <cell r="L232">
            <v>0</v>
          </cell>
        </row>
        <row r="233">
          <cell r="B233">
            <v>104</v>
          </cell>
          <cell r="C233" t="str">
            <v>돔카메라 고정용 브래킷 철거</v>
          </cell>
          <cell r="D233" t="str">
            <v>제작사양</v>
          </cell>
          <cell r="E233">
            <v>1</v>
          </cell>
          <cell r="F233" t="str">
            <v>EA</v>
          </cell>
          <cell r="G233">
            <v>310</v>
          </cell>
          <cell r="H233">
            <v>310</v>
          </cell>
          <cell r="I233">
            <v>10353</v>
          </cell>
          <cell r="J233">
            <v>10353</v>
          </cell>
          <cell r="K233">
            <v>0</v>
          </cell>
          <cell r="L233">
            <v>0</v>
          </cell>
        </row>
        <row r="234">
          <cell r="B234">
            <v>105</v>
          </cell>
          <cell r="C234" t="str">
            <v>고정형 CAMERA 브래킷 설치</v>
          </cell>
          <cell r="D234" t="str">
            <v>제작사양</v>
          </cell>
          <cell r="E234">
            <v>1</v>
          </cell>
          <cell r="F234" t="str">
            <v>EA</v>
          </cell>
          <cell r="G234">
            <v>81035</v>
          </cell>
          <cell r="H234">
            <v>81035</v>
          </cell>
          <cell r="I234">
            <v>34514</v>
          </cell>
          <cell r="J234">
            <v>34514</v>
          </cell>
          <cell r="K234">
            <v>0</v>
          </cell>
          <cell r="L234">
            <v>0</v>
          </cell>
        </row>
        <row r="235">
          <cell r="B235">
            <v>106</v>
          </cell>
          <cell r="C235" t="str">
            <v>스피커 설치</v>
          </cell>
          <cell r="D235" t="str">
            <v>20W, 8Ω</v>
          </cell>
          <cell r="E235">
            <v>1</v>
          </cell>
          <cell r="F235" t="str">
            <v>개</v>
          </cell>
          <cell r="G235">
            <v>67035</v>
          </cell>
          <cell r="H235">
            <v>67035</v>
          </cell>
          <cell r="I235">
            <v>34514</v>
          </cell>
          <cell r="J235">
            <v>34514</v>
          </cell>
          <cell r="K235">
            <v>0</v>
          </cell>
          <cell r="L235">
            <v>0</v>
          </cell>
        </row>
        <row r="236">
          <cell r="B236">
            <v>107</v>
          </cell>
          <cell r="C236" t="str">
            <v>스피커 철거</v>
          </cell>
          <cell r="D236">
            <v>0</v>
          </cell>
          <cell r="E236">
            <v>1</v>
          </cell>
          <cell r="F236" t="str">
            <v>개</v>
          </cell>
          <cell r="G236">
            <v>310</v>
          </cell>
          <cell r="H236">
            <v>310</v>
          </cell>
          <cell r="I236">
            <v>10353</v>
          </cell>
          <cell r="J236">
            <v>10353</v>
          </cell>
          <cell r="K236">
            <v>0</v>
          </cell>
          <cell r="L236">
            <v>0</v>
          </cell>
        </row>
        <row r="237">
          <cell r="B237">
            <v>108</v>
          </cell>
          <cell r="C237" t="str">
            <v>경광등 설치</v>
          </cell>
          <cell r="D237" t="str">
            <v>크세논램프 5W, ABS</v>
          </cell>
          <cell r="E237">
            <v>1</v>
          </cell>
          <cell r="F237" t="str">
            <v>개</v>
          </cell>
          <cell r="G237">
            <v>50262</v>
          </cell>
          <cell r="H237">
            <v>50262</v>
          </cell>
          <cell r="I237">
            <v>8737</v>
          </cell>
          <cell r="J237">
            <v>8737</v>
          </cell>
          <cell r="K237">
            <v>0</v>
          </cell>
          <cell r="L237">
            <v>0</v>
          </cell>
        </row>
        <row r="238">
          <cell r="B238">
            <v>109</v>
          </cell>
          <cell r="C238" t="str">
            <v>경광등 철거</v>
          </cell>
          <cell r="D238" t="str">
            <v>크세논램프 5W, ABS</v>
          </cell>
          <cell r="E238">
            <v>1</v>
          </cell>
          <cell r="F238" t="str">
            <v>개</v>
          </cell>
          <cell r="G238">
            <v>131</v>
          </cell>
          <cell r="H238">
            <v>131</v>
          </cell>
          <cell r="I238">
            <v>4368</v>
          </cell>
          <cell r="J238">
            <v>4368</v>
          </cell>
          <cell r="K238">
            <v>0</v>
          </cell>
          <cell r="L238">
            <v>0</v>
          </cell>
        </row>
        <row r="239">
          <cell r="B239">
            <v>112</v>
          </cell>
          <cell r="C239" t="str">
            <v>비상벨 철거</v>
          </cell>
          <cell r="D239">
            <v>0</v>
          </cell>
          <cell r="E239">
            <v>1</v>
          </cell>
          <cell r="F239" t="str">
            <v>개</v>
          </cell>
          <cell r="G239">
            <v>157</v>
          </cell>
          <cell r="H239">
            <v>157</v>
          </cell>
          <cell r="I239">
            <v>5242</v>
          </cell>
          <cell r="J239">
            <v>5242</v>
          </cell>
          <cell r="K239">
            <v>0</v>
          </cell>
          <cell r="L239">
            <v>0</v>
          </cell>
        </row>
        <row r="240">
          <cell r="B240">
            <v>119</v>
          </cell>
          <cell r="C240" t="str">
            <v>써지보호기(영상) 철거</v>
          </cell>
          <cell r="D240">
            <v>0</v>
          </cell>
          <cell r="E240">
            <v>1</v>
          </cell>
          <cell r="F240" t="str">
            <v>EA</v>
          </cell>
          <cell r="G240">
            <v>226</v>
          </cell>
          <cell r="H240">
            <v>226</v>
          </cell>
          <cell r="I240">
            <v>7553</v>
          </cell>
          <cell r="J240">
            <v>7553</v>
          </cell>
          <cell r="K240">
            <v>0</v>
          </cell>
          <cell r="L240">
            <v>0</v>
          </cell>
        </row>
        <row r="241">
          <cell r="B241">
            <v>120</v>
          </cell>
          <cell r="C241" t="str">
            <v>CODEC 철거</v>
          </cell>
          <cell r="D241" t="str">
            <v>MPEF-1/2/4, DUAL ENCODERING</v>
          </cell>
          <cell r="E241">
            <v>1</v>
          </cell>
          <cell r="F241" t="str">
            <v>대</v>
          </cell>
          <cell r="G241">
            <v>517</v>
          </cell>
          <cell r="H241">
            <v>517</v>
          </cell>
          <cell r="I241">
            <v>17256</v>
          </cell>
          <cell r="J241">
            <v>17256</v>
          </cell>
          <cell r="K241">
            <v>0</v>
          </cell>
          <cell r="L241">
            <v>0</v>
          </cell>
        </row>
        <row r="242">
          <cell r="B242">
            <v>121</v>
          </cell>
          <cell r="C242" t="str">
            <v>동보방송장치 철거</v>
          </cell>
          <cell r="D242" t="str">
            <v>AMP 내장(60W)</v>
          </cell>
          <cell r="E242">
            <v>1</v>
          </cell>
          <cell r="F242" t="str">
            <v>SET</v>
          </cell>
          <cell r="G242">
            <v>1051</v>
          </cell>
          <cell r="H242">
            <v>1051</v>
          </cell>
          <cell r="I242">
            <v>35045</v>
          </cell>
          <cell r="J242">
            <v>35045</v>
          </cell>
          <cell r="K242">
            <v>0</v>
          </cell>
          <cell r="L242">
            <v>0</v>
          </cell>
        </row>
        <row r="243">
          <cell r="B243">
            <v>122</v>
          </cell>
          <cell r="C243" t="str">
            <v>시그널컨버터 철거</v>
          </cell>
          <cell r="D243" t="str">
            <v>RS-232/485</v>
          </cell>
          <cell r="E243">
            <v>1</v>
          </cell>
          <cell r="F243" t="str">
            <v>SET</v>
          </cell>
          <cell r="G243">
            <v>687</v>
          </cell>
          <cell r="H243">
            <v>687</v>
          </cell>
          <cell r="I243">
            <v>22902</v>
          </cell>
          <cell r="J243">
            <v>22902</v>
          </cell>
          <cell r="K243">
            <v>0</v>
          </cell>
          <cell r="L243">
            <v>0</v>
          </cell>
        </row>
        <row r="244">
          <cell r="B244">
            <v>315</v>
          </cell>
          <cell r="C244" t="str">
            <v>전원케이블 포설</v>
          </cell>
          <cell r="D244" t="str">
            <v>VCT 1.5sq x 2C x 4열</v>
          </cell>
          <cell r="E244">
            <v>7</v>
          </cell>
          <cell r="F244" t="str">
            <v>m</v>
          </cell>
          <cell r="G244">
            <v>2964</v>
          </cell>
          <cell r="H244">
            <v>20748</v>
          </cell>
          <cell r="I244">
            <v>11066</v>
          </cell>
          <cell r="J244">
            <v>77462</v>
          </cell>
          <cell r="K244">
            <v>0</v>
          </cell>
          <cell r="L244">
            <v>0</v>
          </cell>
        </row>
        <row r="245">
          <cell r="B245">
            <v>317</v>
          </cell>
          <cell r="C245" t="str">
            <v>스피커케이블</v>
          </cell>
          <cell r="D245" t="str">
            <v>SW 2300</v>
          </cell>
          <cell r="E245">
            <v>2.5</v>
          </cell>
          <cell r="F245" t="str">
            <v>m</v>
          </cell>
          <cell r="G245">
            <v>1285</v>
          </cell>
          <cell r="H245">
            <v>3212</v>
          </cell>
          <cell r="I245">
            <v>2621</v>
          </cell>
          <cell r="J245">
            <v>6552</v>
          </cell>
          <cell r="K245">
            <v>0</v>
          </cell>
          <cell r="L245">
            <v>0</v>
          </cell>
        </row>
        <row r="246">
          <cell r="B246">
            <v>318</v>
          </cell>
          <cell r="C246" t="str">
            <v>LAN 케이블 포설</v>
          </cell>
          <cell r="D246" t="str">
            <v>UTP Cat 6 4P x 1열</v>
          </cell>
          <cell r="E246">
            <v>8.5</v>
          </cell>
          <cell r="F246" t="str">
            <v>m</v>
          </cell>
          <cell r="G246">
            <v>557</v>
          </cell>
          <cell r="H246">
            <v>4734</v>
          </cell>
          <cell r="I246">
            <v>4068</v>
          </cell>
          <cell r="J246">
            <v>34578</v>
          </cell>
          <cell r="K246">
            <v>0</v>
          </cell>
          <cell r="L246">
            <v>0</v>
          </cell>
        </row>
        <row r="247">
          <cell r="B247">
            <v>321</v>
          </cell>
          <cell r="C247" t="str">
            <v>LAN 케이블 포설</v>
          </cell>
          <cell r="D247" t="str">
            <v>UTP Cat 6 4P x 4열</v>
          </cell>
          <cell r="E247">
            <v>7</v>
          </cell>
          <cell r="F247" t="str">
            <v>m</v>
          </cell>
          <cell r="G247">
            <v>2156</v>
          </cell>
          <cell r="H247">
            <v>15092</v>
          </cell>
          <cell r="I247">
            <v>13833</v>
          </cell>
          <cell r="J247">
            <v>96831</v>
          </cell>
          <cell r="K247">
            <v>0</v>
          </cell>
          <cell r="L247">
            <v>0</v>
          </cell>
        </row>
        <row r="248">
          <cell r="B248" t="str">
            <v>멀티콘센트접지2구</v>
          </cell>
          <cell r="C248" t="str">
            <v>멀티콘센트</v>
          </cell>
          <cell r="D248" t="str">
            <v>접지2구</v>
          </cell>
          <cell r="E248">
            <v>1</v>
          </cell>
          <cell r="F248" t="str">
            <v>EA</v>
          </cell>
          <cell r="G248">
            <v>6300</v>
          </cell>
          <cell r="H248">
            <v>6300</v>
          </cell>
          <cell r="J248">
            <v>0</v>
          </cell>
          <cell r="L248">
            <v>0</v>
          </cell>
        </row>
        <row r="249">
          <cell r="B249" t="str">
            <v>멀티콘센트접지6구</v>
          </cell>
          <cell r="C249" t="str">
            <v>멀티콘센트</v>
          </cell>
          <cell r="D249" t="str">
            <v>접지6구</v>
          </cell>
          <cell r="E249">
            <v>2</v>
          </cell>
          <cell r="F249" t="str">
            <v>EA</v>
          </cell>
          <cell r="G249">
            <v>12400</v>
          </cell>
          <cell r="H249">
            <v>24800</v>
          </cell>
          <cell r="J249">
            <v>0</v>
          </cell>
          <cell r="L249">
            <v>0</v>
          </cell>
        </row>
        <row r="254">
          <cell r="B254">
            <v>3070</v>
          </cell>
          <cell r="D254" t="str">
            <v>계</v>
          </cell>
          <cell r="H254">
            <v>328706</v>
          </cell>
          <cell r="J254">
            <v>476264</v>
          </cell>
          <cell r="L254">
            <v>0</v>
          </cell>
        </row>
        <row r="255">
          <cell r="B255">
            <v>2071</v>
          </cell>
          <cell r="C255" t="str">
            <v>2.11 처인구 남사면 방아리 1206-2 아리실 입구</v>
          </cell>
        </row>
        <row r="256">
          <cell r="B256">
            <v>101</v>
          </cell>
          <cell r="C256" t="str">
            <v>SPEED DOME CAMERA 철거</v>
          </cell>
          <cell r="D256" t="str">
            <v>41만화소</v>
          </cell>
          <cell r="E256">
            <v>1</v>
          </cell>
          <cell r="F256" t="str">
            <v>EA</v>
          </cell>
          <cell r="G256">
            <v>1064</v>
          </cell>
          <cell r="H256">
            <v>1064</v>
          </cell>
          <cell r="I256">
            <v>35490</v>
          </cell>
          <cell r="J256">
            <v>35490</v>
          </cell>
          <cell r="K256">
            <v>0</v>
          </cell>
          <cell r="L256">
            <v>0</v>
          </cell>
        </row>
        <row r="257">
          <cell r="B257">
            <v>103</v>
          </cell>
          <cell r="C257" t="str">
            <v>돔카메라 고정용 브래킷 설치</v>
          </cell>
          <cell r="D257" t="str">
            <v>제작사양</v>
          </cell>
          <cell r="E257">
            <v>1</v>
          </cell>
          <cell r="F257" t="str">
            <v>EA</v>
          </cell>
          <cell r="G257">
            <v>51035</v>
          </cell>
          <cell r="H257">
            <v>51035</v>
          </cell>
          <cell r="I257">
            <v>34514</v>
          </cell>
          <cell r="J257">
            <v>34514</v>
          </cell>
          <cell r="K257">
            <v>0</v>
          </cell>
          <cell r="L257">
            <v>0</v>
          </cell>
        </row>
        <row r="258">
          <cell r="B258">
            <v>104</v>
          </cell>
          <cell r="C258" t="str">
            <v>돔카메라 고정용 브래킷 철거</v>
          </cell>
          <cell r="D258" t="str">
            <v>제작사양</v>
          </cell>
          <cell r="E258">
            <v>1</v>
          </cell>
          <cell r="F258" t="str">
            <v>EA</v>
          </cell>
          <cell r="G258">
            <v>310</v>
          </cell>
          <cell r="H258">
            <v>310</v>
          </cell>
          <cell r="I258">
            <v>10353</v>
          </cell>
          <cell r="J258">
            <v>10353</v>
          </cell>
          <cell r="K258">
            <v>0</v>
          </cell>
          <cell r="L258">
            <v>0</v>
          </cell>
        </row>
        <row r="259">
          <cell r="B259">
            <v>105</v>
          </cell>
          <cell r="C259" t="str">
            <v>고정형 CAMERA 브래킷 설치</v>
          </cell>
          <cell r="D259" t="str">
            <v>제작사양</v>
          </cell>
          <cell r="E259">
            <v>1</v>
          </cell>
          <cell r="F259" t="str">
            <v>EA</v>
          </cell>
          <cell r="G259">
            <v>81035</v>
          </cell>
          <cell r="H259">
            <v>81035</v>
          </cell>
          <cell r="I259">
            <v>34514</v>
          </cell>
          <cell r="J259">
            <v>34514</v>
          </cell>
          <cell r="K259">
            <v>0</v>
          </cell>
          <cell r="L259">
            <v>0</v>
          </cell>
        </row>
        <row r="260">
          <cell r="B260">
            <v>106</v>
          </cell>
          <cell r="C260" t="str">
            <v>스피커 설치</v>
          </cell>
          <cell r="D260" t="str">
            <v>20W, 8Ω</v>
          </cell>
          <cell r="E260">
            <v>1</v>
          </cell>
          <cell r="F260" t="str">
            <v>개</v>
          </cell>
          <cell r="G260">
            <v>67035</v>
          </cell>
          <cell r="H260">
            <v>67035</v>
          </cell>
          <cell r="I260">
            <v>34514</v>
          </cell>
          <cell r="J260">
            <v>34514</v>
          </cell>
          <cell r="K260">
            <v>0</v>
          </cell>
          <cell r="L260">
            <v>0</v>
          </cell>
        </row>
        <row r="261">
          <cell r="B261">
            <v>107</v>
          </cell>
          <cell r="C261" t="str">
            <v>스피커 철거</v>
          </cell>
          <cell r="D261">
            <v>0</v>
          </cell>
          <cell r="E261">
            <v>1</v>
          </cell>
          <cell r="F261" t="str">
            <v>개</v>
          </cell>
          <cell r="G261">
            <v>310</v>
          </cell>
          <cell r="H261">
            <v>310</v>
          </cell>
          <cell r="I261">
            <v>10353</v>
          </cell>
          <cell r="J261">
            <v>10353</v>
          </cell>
          <cell r="K261">
            <v>0</v>
          </cell>
          <cell r="L261">
            <v>0</v>
          </cell>
        </row>
        <row r="262">
          <cell r="B262">
            <v>108</v>
          </cell>
          <cell r="C262" t="str">
            <v>경광등 설치</v>
          </cell>
          <cell r="D262" t="str">
            <v>크세논램프 5W, ABS</v>
          </cell>
          <cell r="E262">
            <v>1</v>
          </cell>
          <cell r="F262" t="str">
            <v>개</v>
          </cell>
          <cell r="G262">
            <v>50262</v>
          </cell>
          <cell r="H262">
            <v>50262</v>
          </cell>
          <cell r="I262">
            <v>8737</v>
          </cell>
          <cell r="J262">
            <v>8737</v>
          </cell>
          <cell r="K262">
            <v>0</v>
          </cell>
          <cell r="L262">
            <v>0</v>
          </cell>
        </row>
        <row r="263">
          <cell r="B263">
            <v>109</v>
          </cell>
          <cell r="C263" t="str">
            <v>경광등 철거</v>
          </cell>
          <cell r="D263" t="str">
            <v>크세논램프 5W, ABS</v>
          </cell>
          <cell r="E263">
            <v>1</v>
          </cell>
          <cell r="F263" t="str">
            <v>개</v>
          </cell>
          <cell r="G263">
            <v>131</v>
          </cell>
          <cell r="H263">
            <v>131</v>
          </cell>
          <cell r="I263">
            <v>4368</v>
          </cell>
          <cell r="J263">
            <v>4368</v>
          </cell>
          <cell r="K263">
            <v>0</v>
          </cell>
          <cell r="L263">
            <v>0</v>
          </cell>
        </row>
        <row r="264">
          <cell r="B264">
            <v>112</v>
          </cell>
          <cell r="C264" t="str">
            <v>비상벨 철거</v>
          </cell>
          <cell r="D264">
            <v>0</v>
          </cell>
          <cell r="E264">
            <v>1</v>
          </cell>
          <cell r="F264" t="str">
            <v>개</v>
          </cell>
          <cell r="G264">
            <v>157</v>
          </cell>
          <cell r="H264">
            <v>157</v>
          </cell>
          <cell r="I264">
            <v>5242</v>
          </cell>
          <cell r="J264">
            <v>5242</v>
          </cell>
          <cell r="K264">
            <v>0</v>
          </cell>
          <cell r="L264">
            <v>0</v>
          </cell>
        </row>
        <row r="265">
          <cell r="B265">
            <v>119</v>
          </cell>
          <cell r="C265" t="str">
            <v>써지보호기(영상) 철거</v>
          </cell>
          <cell r="D265">
            <v>0</v>
          </cell>
          <cell r="E265">
            <v>1</v>
          </cell>
          <cell r="F265" t="str">
            <v>EA</v>
          </cell>
          <cell r="G265">
            <v>226</v>
          </cell>
          <cell r="H265">
            <v>226</v>
          </cell>
          <cell r="I265">
            <v>7553</v>
          </cell>
          <cell r="J265">
            <v>7553</v>
          </cell>
          <cell r="K265">
            <v>0</v>
          </cell>
          <cell r="L265">
            <v>0</v>
          </cell>
        </row>
        <row r="266">
          <cell r="B266">
            <v>120</v>
          </cell>
          <cell r="C266" t="str">
            <v>CODEC 철거</v>
          </cell>
          <cell r="D266" t="str">
            <v>MPEF-1/2/4, DUAL ENCODERING</v>
          </cell>
          <cell r="E266">
            <v>1</v>
          </cell>
          <cell r="F266" t="str">
            <v>대</v>
          </cell>
          <cell r="G266">
            <v>517</v>
          </cell>
          <cell r="H266">
            <v>517</v>
          </cell>
          <cell r="I266">
            <v>17256</v>
          </cell>
          <cell r="J266">
            <v>17256</v>
          </cell>
          <cell r="K266">
            <v>0</v>
          </cell>
          <cell r="L266">
            <v>0</v>
          </cell>
        </row>
        <row r="267">
          <cell r="B267">
            <v>121</v>
          </cell>
          <cell r="C267" t="str">
            <v>동보방송장치 철거</v>
          </cell>
          <cell r="D267" t="str">
            <v>AMP 내장(60W)</v>
          </cell>
          <cell r="E267">
            <v>1</v>
          </cell>
          <cell r="F267" t="str">
            <v>SET</v>
          </cell>
          <cell r="G267">
            <v>1051</v>
          </cell>
          <cell r="H267">
            <v>1051</v>
          </cell>
          <cell r="I267">
            <v>35045</v>
          </cell>
          <cell r="J267">
            <v>35045</v>
          </cell>
          <cell r="K267">
            <v>0</v>
          </cell>
          <cell r="L267">
            <v>0</v>
          </cell>
        </row>
        <row r="268">
          <cell r="B268">
            <v>122</v>
          </cell>
          <cell r="C268" t="str">
            <v>시그널컨버터 철거</v>
          </cell>
          <cell r="D268" t="str">
            <v>RS-232/485</v>
          </cell>
          <cell r="E268">
            <v>1</v>
          </cell>
          <cell r="F268" t="str">
            <v>SET</v>
          </cell>
          <cell r="G268">
            <v>687</v>
          </cell>
          <cell r="H268">
            <v>687</v>
          </cell>
          <cell r="I268">
            <v>22902</v>
          </cell>
          <cell r="J268">
            <v>22902</v>
          </cell>
          <cell r="K268">
            <v>0</v>
          </cell>
          <cell r="L268">
            <v>0</v>
          </cell>
        </row>
        <row r="269">
          <cell r="B269">
            <v>316</v>
          </cell>
          <cell r="C269" t="str">
            <v>전원케이블 포설</v>
          </cell>
          <cell r="D269" t="str">
            <v>VCT 1.5sq x 2C x 5열</v>
          </cell>
          <cell r="E269">
            <v>7</v>
          </cell>
          <cell r="F269" t="str">
            <v>m</v>
          </cell>
          <cell r="G269">
            <v>3701</v>
          </cell>
          <cell r="H269">
            <v>25907</v>
          </cell>
          <cell r="I269">
            <v>13670</v>
          </cell>
          <cell r="J269">
            <v>95690</v>
          </cell>
          <cell r="K269">
            <v>0</v>
          </cell>
          <cell r="L269">
            <v>0</v>
          </cell>
        </row>
        <row r="270">
          <cell r="B270">
            <v>317</v>
          </cell>
          <cell r="C270" t="str">
            <v>스피커케이블</v>
          </cell>
          <cell r="D270" t="str">
            <v>SW 2300</v>
          </cell>
          <cell r="E270">
            <v>2.5</v>
          </cell>
          <cell r="F270" t="str">
            <v>m</v>
          </cell>
          <cell r="G270">
            <v>1285</v>
          </cell>
          <cell r="H270">
            <v>3212</v>
          </cell>
          <cell r="I270">
            <v>2621</v>
          </cell>
          <cell r="J270">
            <v>6552</v>
          </cell>
          <cell r="K270">
            <v>0</v>
          </cell>
          <cell r="L270">
            <v>0</v>
          </cell>
        </row>
        <row r="271">
          <cell r="B271">
            <v>318</v>
          </cell>
          <cell r="C271" t="str">
            <v>LAN 케이블 포설</v>
          </cell>
          <cell r="D271" t="str">
            <v>UTP Cat 6 4P x 1열</v>
          </cell>
          <cell r="E271">
            <v>8.5</v>
          </cell>
          <cell r="F271" t="str">
            <v>m</v>
          </cell>
          <cell r="G271">
            <v>557</v>
          </cell>
          <cell r="H271">
            <v>4734</v>
          </cell>
          <cell r="I271">
            <v>4068</v>
          </cell>
          <cell r="J271">
            <v>34578</v>
          </cell>
          <cell r="K271">
            <v>0</v>
          </cell>
          <cell r="L271">
            <v>0</v>
          </cell>
        </row>
        <row r="272">
          <cell r="B272">
            <v>322</v>
          </cell>
          <cell r="C272" t="str">
            <v>LAN 케이블 포설</v>
          </cell>
          <cell r="D272" t="str">
            <v>UTP Cat 6 4P x 5열</v>
          </cell>
          <cell r="E272">
            <v>7</v>
          </cell>
          <cell r="F272" t="str">
            <v>m</v>
          </cell>
          <cell r="G272">
            <v>2690</v>
          </cell>
          <cell r="H272">
            <v>18830</v>
          </cell>
          <cell r="I272">
            <v>17088</v>
          </cell>
          <cell r="J272">
            <v>119616</v>
          </cell>
          <cell r="K272">
            <v>0</v>
          </cell>
          <cell r="L272">
            <v>0</v>
          </cell>
        </row>
        <row r="273">
          <cell r="B273" t="str">
            <v>멀티콘센트접지2구</v>
          </cell>
          <cell r="C273" t="str">
            <v>멀티콘센트</v>
          </cell>
          <cell r="D273" t="str">
            <v>접지2구</v>
          </cell>
          <cell r="E273">
            <v>1</v>
          </cell>
          <cell r="F273" t="str">
            <v>EA</v>
          </cell>
          <cell r="G273">
            <v>6300</v>
          </cell>
          <cell r="H273">
            <v>6300</v>
          </cell>
          <cell r="J273">
            <v>0</v>
          </cell>
          <cell r="L273">
            <v>0</v>
          </cell>
        </row>
        <row r="274">
          <cell r="B274" t="str">
            <v>멀티콘센트접지6구</v>
          </cell>
          <cell r="C274" t="str">
            <v>멀티콘센트</v>
          </cell>
          <cell r="D274" t="str">
            <v>접지6구</v>
          </cell>
          <cell r="E274">
            <v>2</v>
          </cell>
          <cell r="F274" t="str">
            <v>EA</v>
          </cell>
          <cell r="G274">
            <v>12400</v>
          </cell>
          <cell r="H274">
            <v>24800</v>
          </cell>
          <cell r="J274">
            <v>0</v>
          </cell>
          <cell r="L274">
            <v>0</v>
          </cell>
        </row>
        <row r="279">
          <cell r="B279">
            <v>3071</v>
          </cell>
          <cell r="D279" t="str">
            <v>계</v>
          </cell>
          <cell r="H279">
            <v>337603</v>
          </cell>
          <cell r="J279">
            <v>517277</v>
          </cell>
          <cell r="L279">
            <v>0</v>
          </cell>
        </row>
        <row r="280">
          <cell r="B280">
            <v>2072</v>
          </cell>
          <cell r="C280" t="str">
            <v>2.12 처인구 마평동 246-18 세웅빌리지 앞, 용인하이츠빌라 앞(246-4)</v>
          </cell>
        </row>
        <row r="281">
          <cell r="B281">
            <v>101</v>
          </cell>
          <cell r="C281" t="str">
            <v>SPEED DOME CAMERA 철거</v>
          </cell>
          <cell r="D281" t="str">
            <v>41만화소</v>
          </cell>
          <cell r="E281">
            <v>1</v>
          </cell>
          <cell r="F281" t="str">
            <v>EA</v>
          </cell>
          <cell r="G281">
            <v>1064</v>
          </cell>
          <cell r="H281">
            <v>1064</v>
          </cell>
          <cell r="I281">
            <v>35490</v>
          </cell>
          <cell r="J281">
            <v>35490</v>
          </cell>
          <cell r="K281">
            <v>0</v>
          </cell>
          <cell r="L281">
            <v>0</v>
          </cell>
        </row>
        <row r="282">
          <cell r="B282">
            <v>103</v>
          </cell>
          <cell r="C282" t="str">
            <v>돔카메라 고정용 브래킷 설치</v>
          </cell>
          <cell r="D282" t="str">
            <v>제작사양</v>
          </cell>
          <cell r="E282">
            <v>1</v>
          </cell>
          <cell r="F282" t="str">
            <v>EA</v>
          </cell>
          <cell r="G282">
            <v>51035</v>
          </cell>
          <cell r="H282">
            <v>51035</v>
          </cell>
          <cell r="I282">
            <v>34514</v>
          </cell>
          <cell r="J282">
            <v>34514</v>
          </cell>
          <cell r="K282">
            <v>0</v>
          </cell>
          <cell r="L282">
            <v>0</v>
          </cell>
        </row>
        <row r="283">
          <cell r="B283">
            <v>104</v>
          </cell>
          <cell r="C283" t="str">
            <v>돔카메라 고정용 브래킷 철거</v>
          </cell>
          <cell r="D283" t="str">
            <v>제작사양</v>
          </cell>
          <cell r="E283">
            <v>1</v>
          </cell>
          <cell r="F283" t="str">
            <v>EA</v>
          </cell>
          <cell r="G283">
            <v>310</v>
          </cell>
          <cell r="H283">
            <v>310</v>
          </cell>
          <cell r="I283">
            <v>10353</v>
          </cell>
          <cell r="J283">
            <v>10353</v>
          </cell>
          <cell r="K283">
            <v>0</v>
          </cell>
          <cell r="L283">
            <v>0</v>
          </cell>
        </row>
        <row r="284">
          <cell r="B284">
            <v>105</v>
          </cell>
          <cell r="C284" t="str">
            <v>고정형 CAMERA 브래킷 설치</v>
          </cell>
          <cell r="D284" t="str">
            <v>제작사양</v>
          </cell>
          <cell r="E284">
            <v>1</v>
          </cell>
          <cell r="F284" t="str">
            <v>EA</v>
          </cell>
          <cell r="G284">
            <v>81035</v>
          </cell>
          <cell r="H284">
            <v>81035</v>
          </cell>
          <cell r="I284">
            <v>34514</v>
          </cell>
          <cell r="J284">
            <v>34514</v>
          </cell>
          <cell r="K284">
            <v>0</v>
          </cell>
          <cell r="L284">
            <v>0</v>
          </cell>
        </row>
        <row r="285">
          <cell r="B285">
            <v>106</v>
          </cell>
          <cell r="C285" t="str">
            <v>스피커 설치</v>
          </cell>
          <cell r="D285" t="str">
            <v>20W, 8Ω</v>
          </cell>
          <cell r="E285">
            <v>1</v>
          </cell>
          <cell r="F285" t="str">
            <v>개</v>
          </cell>
          <cell r="G285">
            <v>67035</v>
          </cell>
          <cell r="H285">
            <v>67035</v>
          </cell>
          <cell r="I285">
            <v>34514</v>
          </cell>
          <cell r="J285">
            <v>34514</v>
          </cell>
          <cell r="K285">
            <v>0</v>
          </cell>
          <cell r="L285">
            <v>0</v>
          </cell>
        </row>
        <row r="286">
          <cell r="B286">
            <v>107</v>
          </cell>
          <cell r="C286" t="str">
            <v>스피커 철거</v>
          </cell>
          <cell r="D286">
            <v>0</v>
          </cell>
          <cell r="E286">
            <v>1</v>
          </cell>
          <cell r="F286" t="str">
            <v>개</v>
          </cell>
          <cell r="G286">
            <v>310</v>
          </cell>
          <cell r="H286">
            <v>310</v>
          </cell>
          <cell r="I286">
            <v>10353</v>
          </cell>
          <cell r="J286">
            <v>10353</v>
          </cell>
          <cell r="K286">
            <v>0</v>
          </cell>
          <cell r="L286">
            <v>0</v>
          </cell>
        </row>
        <row r="287">
          <cell r="B287">
            <v>108</v>
          </cell>
          <cell r="C287" t="str">
            <v>경광등 설치</v>
          </cell>
          <cell r="D287" t="str">
            <v>크세논램프 5W, ABS</v>
          </cell>
          <cell r="E287">
            <v>1</v>
          </cell>
          <cell r="F287" t="str">
            <v>개</v>
          </cell>
          <cell r="G287">
            <v>50262</v>
          </cell>
          <cell r="H287">
            <v>50262</v>
          </cell>
          <cell r="I287">
            <v>8737</v>
          </cell>
          <cell r="J287">
            <v>8737</v>
          </cell>
          <cell r="K287">
            <v>0</v>
          </cell>
          <cell r="L287">
            <v>0</v>
          </cell>
        </row>
        <row r="288">
          <cell r="B288">
            <v>109</v>
          </cell>
          <cell r="C288" t="str">
            <v>경광등 철거</v>
          </cell>
          <cell r="D288" t="str">
            <v>크세논램프 5W, ABS</v>
          </cell>
          <cell r="E288">
            <v>1</v>
          </cell>
          <cell r="F288" t="str">
            <v>개</v>
          </cell>
          <cell r="G288">
            <v>131</v>
          </cell>
          <cell r="H288">
            <v>131</v>
          </cell>
          <cell r="I288">
            <v>4368</v>
          </cell>
          <cell r="J288">
            <v>4368</v>
          </cell>
          <cell r="K288">
            <v>0</v>
          </cell>
          <cell r="L288">
            <v>0</v>
          </cell>
        </row>
        <row r="289">
          <cell r="B289">
            <v>112</v>
          </cell>
          <cell r="C289" t="str">
            <v>비상벨 철거</v>
          </cell>
          <cell r="D289">
            <v>0</v>
          </cell>
          <cell r="E289">
            <v>1</v>
          </cell>
          <cell r="F289" t="str">
            <v>개</v>
          </cell>
          <cell r="G289">
            <v>157</v>
          </cell>
          <cell r="H289">
            <v>157</v>
          </cell>
          <cell r="I289">
            <v>5242</v>
          </cell>
          <cell r="J289">
            <v>5242</v>
          </cell>
          <cell r="K289">
            <v>0</v>
          </cell>
          <cell r="L289">
            <v>0</v>
          </cell>
        </row>
        <row r="290">
          <cell r="B290">
            <v>119</v>
          </cell>
          <cell r="C290" t="str">
            <v>써지보호기(영상) 철거</v>
          </cell>
          <cell r="D290">
            <v>0</v>
          </cell>
          <cell r="E290">
            <v>1</v>
          </cell>
          <cell r="F290" t="str">
            <v>EA</v>
          </cell>
          <cell r="G290">
            <v>226</v>
          </cell>
          <cell r="H290">
            <v>226</v>
          </cell>
          <cell r="I290">
            <v>7553</v>
          </cell>
          <cell r="J290">
            <v>7553</v>
          </cell>
          <cell r="K290">
            <v>0</v>
          </cell>
          <cell r="L290">
            <v>0</v>
          </cell>
        </row>
        <row r="291">
          <cell r="B291">
            <v>120</v>
          </cell>
          <cell r="C291" t="str">
            <v>CODEC 철거</v>
          </cell>
          <cell r="D291" t="str">
            <v>MPEF-1/2/4, DUAL ENCODERING</v>
          </cell>
          <cell r="E291">
            <v>1</v>
          </cell>
          <cell r="F291" t="str">
            <v>대</v>
          </cell>
          <cell r="G291">
            <v>517</v>
          </cell>
          <cell r="H291">
            <v>517</v>
          </cell>
          <cell r="I291">
            <v>17256</v>
          </cell>
          <cell r="J291">
            <v>17256</v>
          </cell>
          <cell r="K291">
            <v>0</v>
          </cell>
          <cell r="L291">
            <v>0</v>
          </cell>
        </row>
        <row r="292">
          <cell r="B292">
            <v>121</v>
          </cell>
          <cell r="C292" t="str">
            <v>동보방송장치 철거</v>
          </cell>
          <cell r="D292" t="str">
            <v>AMP 내장(60W)</v>
          </cell>
          <cell r="E292">
            <v>1</v>
          </cell>
          <cell r="F292" t="str">
            <v>SET</v>
          </cell>
          <cell r="G292">
            <v>1051</v>
          </cell>
          <cell r="H292">
            <v>1051</v>
          </cell>
          <cell r="I292">
            <v>35045</v>
          </cell>
          <cell r="J292">
            <v>35045</v>
          </cell>
          <cell r="K292">
            <v>0</v>
          </cell>
          <cell r="L292">
            <v>0</v>
          </cell>
        </row>
        <row r="293">
          <cell r="B293">
            <v>122</v>
          </cell>
          <cell r="C293" t="str">
            <v>시그널컨버터 철거</v>
          </cell>
          <cell r="D293" t="str">
            <v>RS-232/485</v>
          </cell>
          <cell r="E293">
            <v>1</v>
          </cell>
          <cell r="F293" t="str">
            <v>SET</v>
          </cell>
          <cell r="G293">
            <v>687</v>
          </cell>
          <cell r="H293">
            <v>687</v>
          </cell>
          <cell r="I293">
            <v>22902</v>
          </cell>
          <cell r="J293">
            <v>22902</v>
          </cell>
          <cell r="K293">
            <v>0</v>
          </cell>
          <cell r="L293">
            <v>0</v>
          </cell>
        </row>
        <row r="294">
          <cell r="B294">
            <v>315</v>
          </cell>
          <cell r="C294" t="str">
            <v>전원케이블 포설</v>
          </cell>
          <cell r="D294" t="str">
            <v>VCT 1.5sq x 2C x 4열</v>
          </cell>
          <cell r="E294">
            <v>7</v>
          </cell>
          <cell r="F294" t="str">
            <v>m</v>
          </cell>
          <cell r="G294">
            <v>2964</v>
          </cell>
          <cell r="H294">
            <v>20748</v>
          </cell>
          <cell r="I294">
            <v>11066</v>
          </cell>
          <cell r="J294">
            <v>77462</v>
          </cell>
          <cell r="K294">
            <v>0</v>
          </cell>
          <cell r="L294">
            <v>0</v>
          </cell>
        </row>
        <row r="295">
          <cell r="B295">
            <v>317</v>
          </cell>
          <cell r="C295" t="str">
            <v>스피커케이블</v>
          </cell>
          <cell r="D295" t="str">
            <v>SW 2300</v>
          </cell>
          <cell r="E295">
            <v>2.5</v>
          </cell>
          <cell r="F295" t="str">
            <v>m</v>
          </cell>
          <cell r="G295">
            <v>1285</v>
          </cell>
          <cell r="H295">
            <v>3212</v>
          </cell>
          <cell r="I295">
            <v>2621</v>
          </cell>
          <cell r="J295">
            <v>6552</v>
          </cell>
          <cell r="K295">
            <v>0</v>
          </cell>
          <cell r="L295">
            <v>0</v>
          </cell>
        </row>
        <row r="296">
          <cell r="B296">
            <v>318</v>
          </cell>
          <cell r="C296" t="str">
            <v>LAN 케이블 포설</v>
          </cell>
          <cell r="D296" t="str">
            <v>UTP Cat 6 4P x 1열</v>
          </cell>
          <cell r="E296">
            <v>8.5</v>
          </cell>
          <cell r="F296" t="str">
            <v>m</v>
          </cell>
          <cell r="G296">
            <v>557</v>
          </cell>
          <cell r="H296">
            <v>4734</v>
          </cell>
          <cell r="I296">
            <v>4068</v>
          </cell>
          <cell r="J296">
            <v>34578</v>
          </cell>
          <cell r="K296">
            <v>0</v>
          </cell>
          <cell r="L296">
            <v>0</v>
          </cell>
        </row>
        <row r="297">
          <cell r="B297">
            <v>321</v>
          </cell>
          <cell r="C297" t="str">
            <v>LAN 케이블 포설</v>
          </cell>
          <cell r="D297" t="str">
            <v>UTP Cat 6 4P x 4열</v>
          </cell>
          <cell r="E297">
            <v>7</v>
          </cell>
          <cell r="F297" t="str">
            <v>m</v>
          </cell>
          <cell r="G297">
            <v>2156</v>
          </cell>
          <cell r="H297">
            <v>15092</v>
          </cell>
          <cell r="I297">
            <v>13833</v>
          </cell>
          <cell r="J297">
            <v>96831</v>
          </cell>
          <cell r="K297">
            <v>0</v>
          </cell>
          <cell r="L297">
            <v>0</v>
          </cell>
        </row>
        <row r="298">
          <cell r="B298" t="str">
            <v>멀티콘센트접지2구</v>
          </cell>
          <cell r="C298" t="str">
            <v>멀티콘센트</v>
          </cell>
          <cell r="D298" t="str">
            <v>접지2구</v>
          </cell>
          <cell r="E298">
            <v>1</v>
          </cell>
          <cell r="F298" t="str">
            <v>EA</v>
          </cell>
          <cell r="G298">
            <v>6300</v>
          </cell>
          <cell r="H298">
            <v>6300</v>
          </cell>
          <cell r="J298">
            <v>0</v>
          </cell>
          <cell r="L298">
            <v>0</v>
          </cell>
        </row>
        <row r="299">
          <cell r="B299" t="str">
            <v>멀티콘센트접지6구</v>
          </cell>
          <cell r="C299" t="str">
            <v>멀티콘센트</v>
          </cell>
          <cell r="D299" t="str">
            <v>접지6구</v>
          </cell>
          <cell r="E299">
            <v>2</v>
          </cell>
          <cell r="F299" t="str">
            <v>EA</v>
          </cell>
          <cell r="G299">
            <v>12400</v>
          </cell>
          <cell r="H299">
            <v>24800</v>
          </cell>
          <cell r="J299">
            <v>0</v>
          </cell>
          <cell r="L299">
            <v>0</v>
          </cell>
        </row>
        <row r="304">
          <cell r="B304">
            <v>3072</v>
          </cell>
          <cell r="D304" t="str">
            <v>계</v>
          </cell>
          <cell r="H304">
            <v>328706</v>
          </cell>
          <cell r="J304">
            <v>476264</v>
          </cell>
          <cell r="L304">
            <v>0</v>
          </cell>
        </row>
        <row r="305">
          <cell r="B305">
            <v>2073</v>
          </cell>
          <cell r="C305" t="str">
            <v>2.13 처인구 마평동 929 월드드림빌 앞 사거리</v>
          </cell>
        </row>
        <row r="306">
          <cell r="B306">
            <v>101</v>
          </cell>
          <cell r="C306" t="str">
            <v>SPEED DOME CAMERA 철거</v>
          </cell>
          <cell r="D306" t="str">
            <v>41만화소</v>
          </cell>
          <cell r="E306">
            <v>1</v>
          </cell>
          <cell r="F306" t="str">
            <v>EA</v>
          </cell>
          <cell r="G306">
            <v>1064</v>
          </cell>
          <cell r="H306">
            <v>1064</v>
          </cell>
          <cell r="I306">
            <v>35490</v>
          </cell>
          <cell r="J306">
            <v>35490</v>
          </cell>
          <cell r="K306">
            <v>0</v>
          </cell>
          <cell r="L306">
            <v>0</v>
          </cell>
        </row>
        <row r="307">
          <cell r="B307">
            <v>103</v>
          </cell>
          <cell r="C307" t="str">
            <v>돔카메라 고정용 브래킷 설치</v>
          </cell>
          <cell r="D307" t="str">
            <v>제작사양</v>
          </cell>
          <cell r="E307">
            <v>1</v>
          </cell>
          <cell r="F307" t="str">
            <v>EA</v>
          </cell>
          <cell r="G307">
            <v>51035</v>
          </cell>
          <cell r="H307">
            <v>51035</v>
          </cell>
          <cell r="I307">
            <v>34514</v>
          </cell>
          <cell r="J307">
            <v>34514</v>
          </cell>
          <cell r="K307">
            <v>0</v>
          </cell>
          <cell r="L307">
            <v>0</v>
          </cell>
        </row>
        <row r="308">
          <cell r="B308">
            <v>104</v>
          </cell>
          <cell r="C308" t="str">
            <v>돔카메라 고정용 브래킷 철거</v>
          </cell>
          <cell r="D308" t="str">
            <v>제작사양</v>
          </cell>
          <cell r="E308">
            <v>1</v>
          </cell>
          <cell r="F308" t="str">
            <v>EA</v>
          </cell>
          <cell r="G308">
            <v>310</v>
          </cell>
          <cell r="H308">
            <v>310</v>
          </cell>
          <cell r="I308">
            <v>10353</v>
          </cell>
          <cell r="J308">
            <v>10353</v>
          </cell>
          <cell r="K308">
            <v>0</v>
          </cell>
          <cell r="L308">
            <v>0</v>
          </cell>
        </row>
        <row r="309">
          <cell r="B309">
            <v>105</v>
          </cell>
          <cell r="C309" t="str">
            <v>고정형 CAMERA 브래킷 설치</v>
          </cell>
          <cell r="D309" t="str">
            <v>제작사양</v>
          </cell>
          <cell r="E309">
            <v>1</v>
          </cell>
          <cell r="F309" t="str">
            <v>EA</v>
          </cell>
          <cell r="G309">
            <v>81035</v>
          </cell>
          <cell r="H309">
            <v>81035</v>
          </cell>
          <cell r="I309">
            <v>34514</v>
          </cell>
          <cell r="J309">
            <v>34514</v>
          </cell>
          <cell r="K309">
            <v>0</v>
          </cell>
          <cell r="L309">
            <v>0</v>
          </cell>
        </row>
        <row r="310">
          <cell r="B310">
            <v>106</v>
          </cell>
          <cell r="C310" t="str">
            <v>스피커 설치</v>
          </cell>
          <cell r="D310" t="str">
            <v>20W, 8Ω</v>
          </cell>
          <cell r="E310">
            <v>1</v>
          </cell>
          <cell r="F310" t="str">
            <v>개</v>
          </cell>
          <cell r="G310">
            <v>67035</v>
          </cell>
          <cell r="H310">
            <v>67035</v>
          </cell>
          <cell r="I310">
            <v>34514</v>
          </cell>
          <cell r="J310">
            <v>34514</v>
          </cell>
          <cell r="K310">
            <v>0</v>
          </cell>
          <cell r="L310">
            <v>0</v>
          </cell>
        </row>
        <row r="311">
          <cell r="B311">
            <v>107</v>
          </cell>
          <cell r="C311" t="str">
            <v>스피커 철거</v>
          </cell>
          <cell r="D311">
            <v>0</v>
          </cell>
          <cell r="E311">
            <v>1</v>
          </cell>
          <cell r="F311" t="str">
            <v>개</v>
          </cell>
          <cell r="G311">
            <v>310</v>
          </cell>
          <cell r="H311">
            <v>310</v>
          </cell>
          <cell r="I311">
            <v>10353</v>
          </cell>
          <cell r="J311">
            <v>10353</v>
          </cell>
          <cell r="K311">
            <v>0</v>
          </cell>
          <cell r="L311">
            <v>0</v>
          </cell>
        </row>
        <row r="312">
          <cell r="B312">
            <v>108</v>
          </cell>
          <cell r="C312" t="str">
            <v>경광등 설치</v>
          </cell>
          <cell r="D312" t="str">
            <v>크세논램프 5W, ABS</v>
          </cell>
          <cell r="E312">
            <v>1</v>
          </cell>
          <cell r="F312" t="str">
            <v>개</v>
          </cell>
          <cell r="G312">
            <v>50262</v>
          </cell>
          <cell r="H312">
            <v>50262</v>
          </cell>
          <cell r="I312">
            <v>8737</v>
          </cell>
          <cell r="J312">
            <v>8737</v>
          </cell>
          <cell r="K312">
            <v>0</v>
          </cell>
          <cell r="L312">
            <v>0</v>
          </cell>
        </row>
        <row r="313">
          <cell r="B313">
            <v>109</v>
          </cell>
          <cell r="C313" t="str">
            <v>경광등 철거</v>
          </cell>
          <cell r="D313" t="str">
            <v>크세논램프 5W, ABS</v>
          </cell>
          <cell r="E313">
            <v>1</v>
          </cell>
          <cell r="F313" t="str">
            <v>개</v>
          </cell>
          <cell r="G313">
            <v>131</v>
          </cell>
          <cell r="H313">
            <v>131</v>
          </cell>
          <cell r="I313">
            <v>4368</v>
          </cell>
          <cell r="J313">
            <v>4368</v>
          </cell>
          <cell r="K313">
            <v>0</v>
          </cell>
          <cell r="L313">
            <v>0</v>
          </cell>
        </row>
        <row r="314">
          <cell r="B314">
            <v>112</v>
          </cell>
          <cell r="C314" t="str">
            <v>비상벨 철거</v>
          </cell>
          <cell r="D314">
            <v>0</v>
          </cell>
          <cell r="E314">
            <v>1</v>
          </cell>
          <cell r="F314" t="str">
            <v>개</v>
          </cell>
          <cell r="G314">
            <v>157</v>
          </cell>
          <cell r="H314">
            <v>157</v>
          </cell>
          <cell r="I314">
            <v>5242</v>
          </cell>
          <cell r="J314">
            <v>5242</v>
          </cell>
          <cell r="K314">
            <v>0</v>
          </cell>
          <cell r="L314">
            <v>0</v>
          </cell>
        </row>
        <row r="315">
          <cell r="B315">
            <v>119</v>
          </cell>
          <cell r="C315" t="str">
            <v>써지보호기(영상) 철거</v>
          </cell>
          <cell r="D315">
            <v>0</v>
          </cell>
          <cell r="E315">
            <v>1</v>
          </cell>
          <cell r="F315" t="str">
            <v>EA</v>
          </cell>
          <cell r="G315">
            <v>226</v>
          </cell>
          <cell r="H315">
            <v>226</v>
          </cell>
          <cell r="I315">
            <v>7553</v>
          </cell>
          <cell r="J315">
            <v>7553</v>
          </cell>
          <cell r="K315">
            <v>0</v>
          </cell>
          <cell r="L315">
            <v>0</v>
          </cell>
        </row>
        <row r="316">
          <cell r="B316">
            <v>120</v>
          </cell>
          <cell r="C316" t="str">
            <v>CODEC 철거</v>
          </cell>
          <cell r="D316" t="str">
            <v>MPEF-1/2/4, DUAL ENCODERING</v>
          </cell>
          <cell r="E316">
            <v>1</v>
          </cell>
          <cell r="F316" t="str">
            <v>대</v>
          </cell>
          <cell r="G316">
            <v>517</v>
          </cell>
          <cell r="H316">
            <v>517</v>
          </cell>
          <cell r="I316">
            <v>17256</v>
          </cell>
          <cell r="J316">
            <v>17256</v>
          </cell>
          <cell r="K316">
            <v>0</v>
          </cell>
          <cell r="L316">
            <v>0</v>
          </cell>
        </row>
        <row r="317">
          <cell r="B317">
            <v>121</v>
          </cell>
          <cell r="C317" t="str">
            <v>동보방송장치 철거</v>
          </cell>
          <cell r="D317" t="str">
            <v>AMP 내장(60W)</v>
          </cell>
          <cell r="E317">
            <v>1</v>
          </cell>
          <cell r="F317" t="str">
            <v>SET</v>
          </cell>
          <cell r="G317">
            <v>1051</v>
          </cell>
          <cell r="H317">
            <v>1051</v>
          </cell>
          <cell r="I317">
            <v>35045</v>
          </cell>
          <cell r="J317">
            <v>35045</v>
          </cell>
          <cell r="K317">
            <v>0</v>
          </cell>
          <cell r="L317">
            <v>0</v>
          </cell>
        </row>
        <row r="318">
          <cell r="B318">
            <v>122</v>
          </cell>
          <cell r="C318" t="str">
            <v>시그널컨버터 철거</v>
          </cell>
          <cell r="D318" t="str">
            <v>RS-232/485</v>
          </cell>
          <cell r="E318">
            <v>1</v>
          </cell>
          <cell r="F318" t="str">
            <v>SET</v>
          </cell>
          <cell r="G318">
            <v>687</v>
          </cell>
          <cell r="H318">
            <v>687</v>
          </cell>
          <cell r="I318">
            <v>22902</v>
          </cell>
          <cell r="J318">
            <v>22902</v>
          </cell>
          <cell r="K318">
            <v>0</v>
          </cell>
          <cell r="L318">
            <v>0</v>
          </cell>
        </row>
        <row r="319">
          <cell r="B319">
            <v>316</v>
          </cell>
          <cell r="C319" t="str">
            <v>전원케이블 포설</v>
          </cell>
          <cell r="D319" t="str">
            <v>VCT 1.5sq x 2C x 5열</v>
          </cell>
          <cell r="E319">
            <v>9</v>
          </cell>
          <cell r="F319" t="str">
            <v>m</v>
          </cell>
          <cell r="G319">
            <v>3701</v>
          </cell>
          <cell r="H319">
            <v>33309</v>
          </cell>
          <cell r="I319">
            <v>13670</v>
          </cell>
          <cell r="J319">
            <v>123030</v>
          </cell>
          <cell r="K319">
            <v>0</v>
          </cell>
          <cell r="L319">
            <v>0</v>
          </cell>
        </row>
        <row r="320">
          <cell r="B320">
            <v>317</v>
          </cell>
          <cell r="C320" t="str">
            <v>스피커케이블</v>
          </cell>
          <cell r="D320" t="str">
            <v>SW 2300</v>
          </cell>
          <cell r="E320">
            <v>2.5</v>
          </cell>
          <cell r="F320" t="str">
            <v>m</v>
          </cell>
          <cell r="G320">
            <v>1285</v>
          </cell>
          <cell r="H320">
            <v>3212</v>
          </cell>
          <cell r="I320">
            <v>2621</v>
          </cell>
          <cell r="J320">
            <v>6552</v>
          </cell>
          <cell r="K320">
            <v>0</v>
          </cell>
          <cell r="L320">
            <v>0</v>
          </cell>
        </row>
        <row r="321">
          <cell r="B321">
            <v>318</v>
          </cell>
          <cell r="C321" t="str">
            <v>LAN 케이블 포설</v>
          </cell>
          <cell r="D321" t="str">
            <v>UTP Cat 6 4P x 1열</v>
          </cell>
          <cell r="E321">
            <v>10.5</v>
          </cell>
          <cell r="F321" t="str">
            <v>m</v>
          </cell>
          <cell r="G321">
            <v>557</v>
          </cell>
          <cell r="H321">
            <v>5848</v>
          </cell>
          <cell r="I321">
            <v>4068</v>
          </cell>
          <cell r="J321">
            <v>42714</v>
          </cell>
          <cell r="K321">
            <v>0</v>
          </cell>
          <cell r="L321">
            <v>0</v>
          </cell>
        </row>
        <row r="322">
          <cell r="B322">
            <v>322</v>
          </cell>
          <cell r="C322" t="str">
            <v>LAN 케이블 포설</v>
          </cell>
          <cell r="D322" t="str">
            <v>UTP Cat 6 4P x 5열</v>
          </cell>
          <cell r="E322">
            <v>9</v>
          </cell>
          <cell r="F322" t="str">
            <v>m</v>
          </cell>
          <cell r="G322">
            <v>2690</v>
          </cell>
          <cell r="H322">
            <v>24210</v>
          </cell>
          <cell r="I322">
            <v>17088</v>
          </cell>
          <cell r="J322">
            <v>153792</v>
          </cell>
          <cell r="K322">
            <v>0</v>
          </cell>
          <cell r="L322">
            <v>0</v>
          </cell>
        </row>
        <row r="323">
          <cell r="B323" t="str">
            <v>멀티콘센트접지2구</v>
          </cell>
          <cell r="C323" t="str">
            <v>멀티콘센트</v>
          </cell>
          <cell r="D323" t="str">
            <v>접지2구</v>
          </cell>
          <cell r="E323">
            <v>1</v>
          </cell>
          <cell r="F323" t="str">
            <v>EA</v>
          </cell>
          <cell r="G323">
            <v>6300</v>
          </cell>
          <cell r="H323">
            <v>6300</v>
          </cell>
          <cell r="J323">
            <v>0</v>
          </cell>
          <cell r="L323">
            <v>0</v>
          </cell>
        </row>
        <row r="324">
          <cell r="B324" t="str">
            <v>멀티콘센트접지6구</v>
          </cell>
          <cell r="C324" t="str">
            <v>멀티콘센트</v>
          </cell>
          <cell r="D324" t="str">
            <v>접지6구</v>
          </cell>
          <cell r="E324">
            <v>2</v>
          </cell>
          <cell r="F324" t="str">
            <v>EA</v>
          </cell>
          <cell r="G324">
            <v>12400</v>
          </cell>
          <cell r="H324">
            <v>24800</v>
          </cell>
          <cell r="J324">
            <v>0</v>
          </cell>
          <cell r="L324">
            <v>0</v>
          </cell>
        </row>
        <row r="329">
          <cell r="B329">
            <v>3073</v>
          </cell>
          <cell r="D329" t="str">
            <v>계</v>
          </cell>
          <cell r="H329">
            <v>351499</v>
          </cell>
          <cell r="J329">
            <v>586929</v>
          </cell>
          <cell r="L329">
            <v>0</v>
          </cell>
        </row>
        <row r="330">
          <cell r="B330">
            <v>2074</v>
          </cell>
          <cell r="C330" t="str">
            <v>2.14 처인구 마평동 671-30 실내체육관 앞 사거리</v>
          </cell>
        </row>
        <row r="331">
          <cell r="B331">
            <v>101</v>
          </cell>
          <cell r="C331" t="str">
            <v>SPEED DOME CAMERA 철거</v>
          </cell>
          <cell r="D331" t="str">
            <v>41만화소</v>
          </cell>
          <cell r="E331">
            <v>1</v>
          </cell>
          <cell r="F331" t="str">
            <v>EA</v>
          </cell>
          <cell r="G331">
            <v>1064</v>
          </cell>
          <cell r="H331">
            <v>1064</v>
          </cell>
          <cell r="I331">
            <v>35490</v>
          </cell>
          <cell r="J331">
            <v>35490</v>
          </cell>
          <cell r="K331">
            <v>0</v>
          </cell>
          <cell r="L331">
            <v>0</v>
          </cell>
        </row>
        <row r="332">
          <cell r="B332">
            <v>103</v>
          </cell>
          <cell r="C332" t="str">
            <v>돔카메라 고정용 브래킷 설치</v>
          </cell>
          <cell r="D332" t="str">
            <v>제작사양</v>
          </cell>
          <cell r="E332">
            <v>1</v>
          </cell>
          <cell r="F332" t="str">
            <v>EA</v>
          </cell>
          <cell r="G332">
            <v>51035</v>
          </cell>
          <cell r="H332">
            <v>51035</v>
          </cell>
          <cell r="I332">
            <v>34514</v>
          </cell>
          <cell r="J332">
            <v>34514</v>
          </cell>
          <cell r="K332">
            <v>0</v>
          </cell>
          <cell r="L332">
            <v>0</v>
          </cell>
        </row>
        <row r="333">
          <cell r="B333">
            <v>104</v>
          </cell>
          <cell r="C333" t="str">
            <v>돔카메라 고정용 브래킷 철거</v>
          </cell>
          <cell r="D333" t="str">
            <v>제작사양</v>
          </cell>
          <cell r="E333">
            <v>1</v>
          </cell>
          <cell r="F333" t="str">
            <v>EA</v>
          </cell>
          <cell r="G333">
            <v>310</v>
          </cell>
          <cell r="H333">
            <v>310</v>
          </cell>
          <cell r="I333">
            <v>10353</v>
          </cell>
          <cell r="J333">
            <v>10353</v>
          </cell>
          <cell r="K333">
            <v>0</v>
          </cell>
          <cell r="L333">
            <v>0</v>
          </cell>
        </row>
        <row r="334">
          <cell r="B334">
            <v>105</v>
          </cell>
          <cell r="C334" t="str">
            <v>고정형 CAMERA 브래킷 설치</v>
          </cell>
          <cell r="D334" t="str">
            <v>제작사양</v>
          </cell>
          <cell r="E334">
            <v>1</v>
          </cell>
          <cell r="F334" t="str">
            <v>EA</v>
          </cell>
          <cell r="G334">
            <v>81035</v>
          </cell>
          <cell r="H334">
            <v>81035</v>
          </cell>
          <cell r="I334">
            <v>34514</v>
          </cell>
          <cell r="J334">
            <v>34514</v>
          </cell>
          <cell r="K334">
            <v>0</v>
          </cell>
          <cell r="L334">
            <v>0</v>
          </cell>
        </row>
        <row r="335">
          <cell r="B335">
            <v>106</v>
          </cell>
          <cell r="C335" t="str">
            <v>스피커 설치</v>
          </cell>
          <cell r="D335" t="str">
            <v>20W, 8Ω</v>
          </cell>
          <cell r="E335">
            <v>1</v>
          </cell>
          <cell r="F335" t="str">
            <v>개</v>
          </cell>
          <cell r="G335">
            <v>67035</v>
          </cell>
          <cell r="H335">
            <v>67035</v>
          </cell>
          <cell r="I335">
            <v>34514</v>
          </cell>
          <cell r="J335">
            <v>34514</v>
          </cell>
          <cell r="K335">
            <v>0</v>
          </cell>
          <cell r="L335">
            <v>0</v>
          </cell>
        </row>
        <row r="336">
          <cell r="B336">
            <v>107</v>
          </cell>
          <cell r="C336" t="str">
            <v>스피커 철거</v>
          </cell>
          <cell r="D336">
            <v>0</v>
          </cell>
          <cell r="E336">
            <v>1</v>
          </cell>
          <cell r="F336" t="str">
            <v>개</v>
          </cell>
          <cell r="G336">
            <v>310</v>
          </cell>
          <cell r="H336">
            <v>310</v>
          </cell>
          <cell r="I336">
            <v>10353</v>
          </cell>
          <cell r="J336">
            <v>10353</v>
          </cell>
          <cell r="K336">
            <v>0</v>
          </cell>
          <cell r="L336">
            <v>0</v>
          </cell>
        </row>
        <row r="337">
          <cell r="B337">
            <v>108</v>
          </cell>
          <cell r="C337" t="str">
            <v>경광등 설치</v>
          </cell>
          <cell r="D337" t="str">
            <v>크세논램프 5W, ABS</v>
          </cell>
          <cell r="E337">
            <v>1</v>
          </cell>
          <cell r="F337" t="str">
            <v>개</v>
          </cell>
          <cell r="G337">
            <v>50262</v>
          </cell>
          <cell r="H337">
            <v>50262</v>
          </cell>
          <cell r="I337">
            <v>8737</v>
          </cell>
          <cell r="J337">
            <v>8737</v>
          </cell>
          <cell r="K337">
            <v>0</v>
          </cell>
          <cell r="L337">
            <v>0</v>
          </cell>
        </row>
        <row r="338">
          <cell r="B338">
            <v>109</v>
          </cell>
          <cell r="C338" t="str">
            <v>경광등 철거</v>
          </cell>
          <cell r="D338" t="str">
            <v>크세논램프 5W, ABS</v>
          </cell>
          <cell r="E338">
            <v>1</v>
          </cell>
          <cell r="F338" t="str">
            <v>개</v>
          </cell>
          <cell r="G338">
            <v>131</v>
          </cell>
          <cell r="H338">
            <v>131</v>
          </cell>
          <cell r="I338">
            <v>4368</v>
          </cell>
          <cell r="J338">
            <v>4368</v>
          </cell>
          <cell r="K338">
            <v>0</v>
          </cell>
          <cell r="L338">
            <v>0</v>
          </cell>
        </row>
        <row r="339">
          <cell r="B339">
            <v>112</v>
          </cell>
          <cell r="C339" t="str">
            <v>비상벨 철거</v>
          </cell>
          <cell r="D339">
            <v>0</v>
          </cell>
          <cell r="E339">
            <v>1</v>
          </cell>
          <cell r="F339" t="str">
            <v>개</v>
          </cell>
          <cell r="G339">
            <v>157</v>
          </cell>
          <cell r="H339">
            <v>157</v>
          </cell>
          <cell r="I339">
            <v>5242</v>
          </cell>
          <cell r="J339">
            <v>5242</v>
          </cell>
          <cell r="K339">
            <v>0</v>
          </cell>
          <cell r="L339">
            <v>0</v>
          </cell>
        </row>
        <row r="340">
          <cell r="B340">
            <v>119</v>
          </cell>
          <cell r="C340" t="str">
            <v>써지보호기(영상) 철거</v>
          </cell>
          <cell r="D340">
            <v>0</v>
          </cell>
          <cell r="E340">
            <v>1</v>
          </cell>
          <cell r="F340" t="str">
            <v>EA</v>
          </cell>
          <cell r="G340">
            <v>226</v>
          </cell>
          <cell r="H340">
            <v>226</v>
          </cell>
          <cell r="I340">
            <v>7553</v>
          </cell>
          <cell r="J340">
            <v>7553</v>
          </cell>
          <cell r="K340">
            <v>0</v>
          </cell>
          <cell r="L340">
            <v>0</v>
          </cell>
        </row>
        <row r="341">
          <cell r="B341">
            <v>120</v>
          </cell>
          <cell r="C341" t="str">
            <v>CODEC 철거</v>
          </cell>
          <cell r="D341" t="str">
            <v>MPEF-1/2/4, DUAL ENCODERING</v>
          </cell>
          <cell r="E341">
            <v>1</v>
          </cell>
          <cell r="F341" t="str">
            <v>대</v>
          </cell>
          <cell r="G341">
            <v>517</v>
          </cell>
          <cell r="H341">
            <v>517</v>
          </cell>
          <cell r="I341">
            <v>17256</v>
          </cell>
          <cell r="J341">
            <v>17256</v>
          </cell>
          <cell r="K341">
            <v>0</v>
          </cell>
          <cell r="L341">
            <v>0</v>
          </cell>
        </row>
        <row r="342">
          <cell r="B342">
            <v>121</v>
          </cell>
          <cell r="C342" t="str">
            <v>동보방송장치 철거</v>
          </cell>
          <cell r="D342" t="str">
            <v>AMP 내장(60W)</v>
          </cell>
          <cell r="E342">
            <v>1</v>
          </cell>
          <cell r="F342" t="str">
            <v>SET</v>
          </cell>
          <cell r="G342">
            <v>1051</v>
          </cell>
          <cell r="H342">
            <v>1051</v>
          </cell>
          <cell r="I342">
            <v>35045</v>
          </cell>
          <cell r="J342">
            <v>35045</v>
          </cell>
          <cell r="K342">
            <v>0</v>
          </cell>
          <cell r="L342">
            <v>0</v>
          </cell>
        </row>
        <row r="343">
          <cell r="B343">
            <v>122</v>
          </cell>
          <cell r="C343" t="str">
            <v>시그널컨버터 철거</v>
          </cell>
          <cell r="D343" t="str">
            <v>RS-232/485</v>
          </cell>
          <cell r="E343">
            <v>1</v>
          </cell>
          <cell r="F343" t="str">
            <v>SET</v>
          </cell>
          <cell r="G343">
            <v>687</v>
          </cell>
          <cell r="H343">
            <v>687</v>
          </cell>
          <cell r="I343">
            <v>22902</v>
          </cell>
          <cell r="J343">
            <v>22902</v>
          </cell>
          <cell r="K343">
            <v>0</v>
          </cell>
          <cell r="L343">
            <v>0</v>
          </cell>
        </row>
        <row r="344">
          <cell r="B344">
            <v>316</v>
          </cell>
          <cell r="C344" t="str">
            <v>전원케이블 포설</v>
          </cell>
          <cell r="D344" t="str">
            <v>VCT 1.5sq x 2C x 5열</v>
          </cell>
          <cell r="E344">
            <v>9</v>
          </cell>
          <cell r="F344" t="str">
            <v>m</v>
          </cell>
          <cell r="G344">
            <v>3701</v>
          </cell>
          <cell r="H344">
            <v>33309</v>
          </cell>
          <cell r="I344">
            <v>13670</v>
          </cell>
          <cell r="J344">
            <v>123030</v>
          </cell>
          <cell r="K344">
            <v>0</v>
          </cell>
          <cell r="L344">
            <v>0</v>
          </cell>
        </row>
        <row r="345">
          <cell r="B345">
            <v>317</v>
          </cell>
          <cell r="C345" t="str">
            <v>스피커케이블</v>
          </cell>
          <cell r="D345" t="str">
            <v>SW 2300</v>
          </cell>
          <cell r="E345">
            <v>2.5</v>
          </cell>
          <cell r="F345" t="str">
            <v>m</v>
          </cell>
          <cell r="G345">
            <v>1285</v>
          </cell>
          <cell r="H345">
            <v>3212</v>
          </cell>
          <cell r="I345">
            <v>2621</v>
          </cell>
          <cell r="J345">
            <v>6552</v>
          </cell>
          <cell r="K345">
            <v>0</v>
          </cell>
          <cell r="L345">
            <v>0</v>
          </cell>
        </row>
        <row r="346">
          <cell r="B346">
            <v>318</v>
          </cell>
          <cell r="C346" t="str">
            <v>LAN 케이블 포설</v>
          </cell>
          <cell r="D346" t="str">
            <v>UTP Cat 6 4P x 1열</v>
          </cell>
          <cell r="E346">
            <v>10.5</v>
          </cell>
          <cell r="F346" t="str">
            <v>m</v>
          </cell>
          <cell r="G346">
            <v>557</v>
          </cell>
          <cell r="H346">
            <v>5848</v>
          </cell>
          <cell r="I346">
            <v>4068</v>
          </cell>
          <cell r="J346">
            <v>42714</v>
          </cell>
          <cell r="K346">
            <v>0</v>
          </cell>
          <cell r="L346">
            <v>0</v>
          </cell>
        </row>
        <row r="347">
          <cell r="B347">
            <v>322</v>
          </cell>
          <cell r="C347" t="str">
            <v>LAN 케이블 포설</v>
          </cell>
          <cell r="D347" t="str">
            <v>UTP Cat 6 4P x 5열</v>
          </cell>
          <cell r="E347">
            <v>9</v>
          </cell>
          <cell r="F347" t="str">
            <v>m</v>
          </cell>
          <cell r="G347">
            <v>2690</v>
          </cell>
          <cell r="H347">
            <v>24210</v>
          </cell>
          <cell r="I347">
            <v>17088</v>
          </cell>
          <cell r="J347">
            <v>153792</v>
          </cell>
          <cell r="K347">
            <v>0</v>
          </cell>
          <cell r="L347">
            <v>0</v>
          </cell>
        </row>
        <row r="348">
          <cell r="B348" t="str">
            <v>멀티콘센트접지2구</v>
          </cell>
          <cell r="C348" t="str">
            <v>멀티콘센트</v>
          </cell>
          <cell r="D348" t="str">
            <v>접지2구</v>
          </cell>
          <cell r="E348">
            <v>1</v>
          </cell>
          <cell r="F348" t="str">
            <v>EA</v>
          </cell>
          <cell r="G348">
            <v>6300</v>
          </cell>
          <cell r="H348">
            <v>6300</v>
          </cell>
          <cell r="J348">
            <v>0</v>
          </cell>
          <cell r="L348">
            <v>0</v>
          </cell>
        </row>
        <row r="349">
          <cell r="B349" t="str">
            <v>멀티콘센트접지6구</v>
          </cell>
          <cell r="C349" t="str">
            <v>멀티콘센트</v>
          </cell>
          <cell r="D349" t="str">
            <v>접지6구</v>
          </cell>
          <cell r="E349">
            <v>2</v>
          </cell>
          <cell r="F349" t="str">
            <v>EA</v>
          </cell>
          <cell r="G349">
            <v>12400</v>
          </cell>
          <cell r="H349">
            <v>24800</v>
          </cell>
          <cell r="J349">
            <v>0</v>
          </cell>
          <cell r="L349">
            <v>0</v>
          </cell>
        </row>
        <row r="354">
          <cell r="B354">
            <v>3074</v>
          </cell>
          <cell r="D354" t="str">
            <v>계</v>
          </cell>
          <cell r="H354">
            <v>351499</v>
          </cell>
          <cell r="J354">
            <v>586929</v>
          </cell>
          <cell r="L354">
            <v>0</v>
          </cell>
        </row>
        <row r="355">
          <cell r="B355">
            <v>2075</v>
          </cell>
          <cell r="C355" t="str">
            <v>2.15 처인구 모현면 갈담리 394-5 (천일상사 앞)</v>
          </cell>
        </row>
        <row r="356">
          <cell r="B356">
            <v>101</v>
          </cell>
          <cell r="C356" t="str">
            <v>SPEED DOME CAMERA 철거</v>
          </cell>
          <cell r="D356" t="str">
            <v>41만화소</v>
          </cell>
          <cell r="E356">
            <v>1</v>
          </cell>
          <cell r="F356" t="str">
            <v>EA</v>
          </cell>
          <cell r="G356">
            <v>1064</v>
          </cell>
          <cell r="H356">
            <v>1064</v>
          </cell>
          <cell r="I356">
            <v>35490</v>
          </cell>
          <cell r="J356">
            <v>35490</v>
          </cell>
          <cell r="K356">
            <v>0</v>
          </cell>
          <cell r="L356">
            <v>0</v>
          </cell>
        </row>
        <row r="357">
          <cell r="B357">
            <v>103</v>
          </cell>
          <cell r="C357" t="str">
            <v>돔카메라 고정용 브래킷 설치</v>
          </cell>
          <cell r="D357" t="str">
            <v>제작사양</v>
          </cell>
          <cell r="E357">
            <v>1</v>
          </cell>
          <cell r="F357" t="str">
            <v>EA</v>
          </cell>
          <cell r="G357">
            <v>51035</v>
          </cell>
          <cell r="H357">
            <v>51035</v>
          </cell>
          <cell r="I357">
            <v>34514</v>
          </cell>
          <cell r="J357">
            <v>34514</v>
          </cell>
          <cell r="K357">
            <v>0</v>
          </cell>
          <cell r="L357">
            <v>0</v>
          </cell>
        </row>
        <row r="358">
          <cell r="B358">
            <v>104</v>
          </cell>
          <cell r="C358" t="str">
            <v>돔카메라 고정용 브래킷 철거</v>
          </cell>
          <cell r="D358" t="str">
            <v>제작사양</v>
          </cell>
          <cell r="E358">
            <v>1</v>
          </cell>
          <cell r="F358" t="str">
            <v>EA</v>
          </cell>
          <cell r="G358">
            <v>310</v>
          </cell>
          <cell r="H358">
            <v>310</v>
          </cell>
          <cell r="I358">
            <v>10353</v>
          </cell>
          <cell r="J358">
            <v>10353</v>
          </cell>
          <cell r="K358">
            <v>0</v>
          </cell>
          <cell r="L358">
            <v>0</v>
          </cell>
        </row>
        <row r="359">
          <cell r="B359">
            <v>105</v>
          </cell>
          <cell r="C359" t="str">
            <v>고정형 CAMERA 브래킷 설치</v>
          </cell>
          <cell r="D359" t="str">
            <v>제작사양</v>
          </cell>
          <cell r="E359">
            <v>1</v>
          </cell>
          <cell r="F359" t="str">
            <v>EA</v>
          </cell>
          <cell r="G359">
            <v>81035</v>
          </cell>
          <cell r="H359">
            <v>81035</v>
          </cell>
          <cell r="I359">
            <v>34514</v>
          </cell>
          <cell r="J359">
            <v>34514</v>
          </cell>
          <cell r="K359">
            <v>0</v>
          </cell>
          <cell r="L359">
            <v>0</v>
          </cell>
        </row>
        <row r="360">
          <cell r="B360">
            <v>106</v>
          </cell>
          <cell r="C360" t="str">
            <v>스피커 설치</v>
          </cell>
          <cell r="D360" t="str">
            <v>20W, 8Ω</v>
          </cell>
          <cell r="E360">
            <v>1</v>
          </cell>
          <cell r="F360" t="str">
            <v>개</v>
          </cell>
          <cell r="G360">
            <v>67035</v>
          </cell>
          <cell r="H360">
            <v>67035</v>
          </cell>
          <cell r="I360">
            <v>34514</v>
          </cell>
          <cell r="J360">
            <v>34514</v>
          </cell>
          <cell r="K360">
            <v>0</v>
          </cell>
          <cell r="L360">
            <v>0</v>
          </cell>
        </row>
        <row r="361">
          <cell r="B361">
            <v>107</v>
          </cell>
          <cell r="C361" t="str">
            <v>스피커 철거</v>
          </cell>
          <cell r="D361">
            <v>0</v>
          </cell>
          <cell r="E361">
            <v>1</v>
          </cell>
          <cell r="F361" t="str">
            <v>개</v>
          </cell>
          <cell r="G361">
            <v>310</v>
          </cell>
          <cell r="H361">
            <v>310</v>
          </cell>
          <cell r="I361">
            <v>10353</v>
          </cell>
          <cell r="J361">
            <v>10353</v>
          </cell>
          <cell r="K361">
            <v>0</v>
          </cell>
          <cell r="L361">
            <v>0</v>
          </cell>
        </row>
        <row r="362">
          <cell r="B362">
            <v>108</v>
          </cell>
          <cell r="C362" t="str">
            <v>경광등 설치</v>
          </cell>
          <cell r="D362" t="str">
            <v>크세논램프 5W, ABS</v>
          </cell>
          <cell r="E362">
            <v>1</v>
          </cell>
          <cell r="F362" t="str">
            <v>개</v>
          </cell>
          <cell r="G362">
            <v>50262</v>
          </cell>
          <cell r="H362">
            <v>50262</v>
          </cell>
          <cell r="I362">
            <v>8737</v>
          </cell>
          <cell r="J362">
            <v>8737</v>
          </cell>
          <cell r="K362">
            <v>0</v>
          </cell>
          <cell r="L362">
            <v>0</v>
          </cell>
        </row>
        <row r="363">
          <cell r="B363">
            <v>109</v>
          </cell>
          <cell r="C363" t="str">
            <v>경광등 철거</v>
          </cell>
          <cell r="D363" t="str">
            <v>크세논램프 5W, ABS</v>
          </cell>
          <cell r="E363">
            <v>1</v>
          </cell>
          <cell r="F363" t="str">
            <v>개</v>
          </cell>
          <cell r="G363">
            <v>131</v>
          </cell>
          <cell r="H363">
            <v>131</v>
          </cell>
          <cell r="I363">
            <v>4368</v>
          </cell>
          <cell r="J363">
            <v>4368</v>
          </cell>
          <cell r="K363">
            <v>0</v>
          </cell>
          <cell r="L363">
            <v>0</v>
          </cell>
        </row>
        <row r="364">
          <cell r="B364">
            <v>112</v>
          </cell>
          <cell r="C364" t="str">
            <v>비상벨 철거</v>
          </cell>
          <cell r="D364">
            <v>0</v>
          </cell>
          <cell r="E364">
            <v>1</v>
          </cell>
          <cell r="F364" t="str">
            <v>개</v>
          </cell>
          <cell r="G364">
            <v>157</v>
          </cell>
          <cell r="H364">
            <v>157</v>
          </cell>
          <cell r="I364">
            <v>5242</v>
          </cell>
          <cell r="J364">
            <v>5242</v>
          </cell>
          <cell r="K364">
            <v>0</v>
          </cell>
          <cell r="L364">
            <v>0</v>
          </cell>
        </row>
        <row r="365">
          <cell r="B365">
            <v>119</v>
          </cell>
          <cell r="C365" t="str">
            <v>써지보호기(영상) 철거</v>
          </cell>
          <cell r="D365">
            <v>0</v>
          </cell>
          <cell r="E365">
            <v>1</v>
          </cell>
          <cell r="F365" t="str">
            <v>EA</v>
          </cell>
          <cell r="G365">
            <v>226</v>
          </cell>
          <cell r="H365">
            <v>226</v>
          </cell>
          <cell r="I365">
            <v>7553</v>
          </cell>
          <cell r="J365">
            <v>7553</v>
          </cell>
          <cell r="K365">
            <v>0</v>
          </cell>
          <cell r="L365">
            <v>0</v>
          </cell>
        </row>
        <row r="366">
          <cell r="B366">
            <v>120</v>
          </cell>
          <cell r="C366" t="str">
            <v>CODEC 철거</v>
          </cell>
          <cell r="D366" t="str">
            <v>MPEF-1/2/4, DUAL ENCODERING</v>
          </cell>
          <cell r="E366">
            <v>1</v>
          </cell>
          <cell r="F366" t="str">
            <v>대</v>
          </cell>
          <cell r="G366">
            <v>517</v>
          </cell>
          <cell r="H366">
            <v>517</v>
          </cell>
          <cell r="I366">
            <v>17256</v>
          </cell>
          <cell r="J366">
            <v>17256</v>
          </cell>
          <cell r="K366">
            <v>0</v>
          </cell>
          <cell r="L366">
            <v>0</v>
          </cell>
        </row>
        <row r="367">
          <cell r="B367">
            <v>121</v>
          </cell>
          <cell r="C367" t="str">
            <v>동보방송장치 철거</v>
          </cell>
          <cell r="D367" t="str">
            <v>AMP 내장(60W)</v>
          </cell>
          <cell r="E367">
            <v>1</v>
          </cell>
          <cell r="F367" t="str">
            <v>SET</v>
          </cell>
          <cell r="G367">
            <v>1051</v>
          </cell>
          <cell r="H367">
            <v>1051</v>
          </cell>
          <cell r="I367">
            <v>35045</v>
          </cell>
          <cell r="J367">
            <v>35045</v>
          </cell>
          <cell r="K367">
            <v>0</v>
          </cell>
          <cell r="L367">
            <v>0</v>
          </cell>
        </row>
        <row r="368">
          <cell r="B368">
            <v>122</v>
          </cell>
          <cell r="C368" t="str">
            <v>시그널컨버터 철거</v>
          </cell>
          <cell r="D368" t="str">
            <v>RS-232/485</v>
          </cell>
          <cell r="E368">
            <v>1</v>
          </cell>
          <cell r="F368" t="str">
            <v>SET</v>
          </cell>
          <cell r="G368">
            <v>687</v>
          </cell>
          <cell r="H368">
            <v>687</v>
          </cell>
          <cell r="I368">
            <v>22902</v>
          </cell>
          <cell r="J368">
            <v>22902</v>
          </cell>
          <cell r="K368">
            <v>0</v>
          </cell>
          <cell r="L368">
            <v>0</v>
          </cell>
        </row>
        <row r="369">
          <cell r="B369">
            <v>316</v>
          </cell>
          <cell r="C369" t="str">
            <v>전원케이블 포설</v>
          </cell>
          <cell r="D369" t="str">
            <v>VCT 1.5sq x 2C x 5열</v>
          </cell>
          <cell r="E369">
            <v>7</v>
          </cell>
          <cell r="F369" t="str">
            <v>m</v>
          </cell>
          <cell r="G369">
            <v>3701</v>
          </cell>
          <cell r="H369">
            <v>25907</v>
          </cell>
          <cell r="I369">
            <v>13670</v>
          </cell>
          <cell r="J369">
            <v>95690</v>
          </cell>
          <cell r="K369">
            <v>0</v>
          </cell>
          <cell r="L369">
            <v>0</v>
          </cell>
        </row>
        <row r="370">
          <cell r="B370">
            <v>317</v>
          </cell>
          <cell r="C370" t="str">
            <v>스피커케이블</v>
          </cell>
          <cell r="D370" t="str">
            <v>SW 2300</v>
          </cell>
          <cell r="E370">
            <v>2.5</v>
          </cell>
          <cell r="F370" t="str">
            <v>m</v>
          </cell>
          <cell r="G370">
            <v>1285</v>
          </cell>
          <cell r="H370">
            <v>3212</v>
          </cell>
          <cell r="I370">
            <v>2621</v>
          </cell>
          <cell r="J370">
            <v>6552</v>
          </cell>
          <cell r="K370">
            <v>0</v>
          </cell>
          <cell r="L370">
            <v>0</v>
          </cell>
        </row>
        <row r="371">
          <cell r="B371">
            <v>318</v>
          </cell>
          <cell r="C371" t="str">
            <v>LAN 케이블 포설</v>
          </cell>
          <cell r="D371" t="str">
            <v>UTP Cat 6 4P x 1열</v>
          </cell>
          <cell r="E371">
            <v>8.5</v>
          </cell>
          <cell r="F371" t="str">
            <v>m</v>
          </cell>
          <cell r="G371">
            <v>557</v>
          </cell>
          <cell r="H371">
            <v>4734</v>
          </cell>
          <cell r="I371">
            <v>4068</v>
          </cell>
          <cell r="J371">
            <v>34578</v>
          </cell>
          <cell r="K371">
            <v>0</v>
          </cell>
          <cell r="L371">
            <v>0</v>
          </cell>
        </row>
        <row r="372">
          <cell r="B372">
            <v>322</v>
          </cell>
          <cell r="C372" t="str">
            <v>LAN 케이블 포설</v>
          </cell>
          <cell r="D372" t="str">
            <v>UTP Cat 6 4P x 5열</v>
          </cell>
          <cell r="E372">
            <v>7</v>
          </cell>
          <cell r="F372" t="str">
            <v>m</v>
          </cell>
          <cell r="G372">
            <v>2690</v>
          </cell>
          <cell r="H372">
            <v>18830</v>
          </cell>
          <cell r="I372">
            <v>17088</v>
          </cell>
          <cell r="J372">
            <v>119616</v>
          </cell>
          <cell r="K372">
            <v>0</v>
          </cell>
          <cell r="L372">
            <v>0</v>
          </cell>
        </row>
        <row r="373">
          <cell r="B373" t="str">
            <v>멀티콘센트접지2구</v>
          </cell>
          <cell r="C373" t="str">
            <v>멀티콘센트</v>
          </cell>
          <cell r="D373" t="str">
            <v>접지2구</v>
          </cell>
          <cell r="E373">
            <v>1</v>
          </cell>
          <cell r="F373" t="str">
            <v>EA</v>
          </cell>
          <cell r="G373">
            <v>6300</v>
          </cell>
          <cell r="H373">
            <v>6300</v>
          </cell>
          <cell r="J373">
            <v>0</v>
          </cell>
          <cell r="L373">
            <v>0</v>
          </cell>
        </row>
        <row r="374">
          <cell r="B374" t="str">
            <v>멀티콘센트접지6구</v>
          </cell>
          <cell r="C374" t="str">
            <v>멀티콘센트</v>
          </cell>
          <cell r="D374" t="str">
            <v>접지6구</v>
          </cell>
          <cell r="E374">
            <v>2</v>
          </cell>
          <cell r="F374" t="str">
            <v>EA</v>
          </cell>
          <cell r="G374">
            <v>12400</v>
          </cell>
          <cell r="H374">
            <v>24800</v>
          </cell>
          <cell r="J374">
            <v>0</v>
          </cell>
          <cell r="L374">
            <v>0</v>
          </cell>
        </row>
        <row r="379">
          <cell r="B379">
            <v>3075</v>
          </cell>
          <cell r="D379" t="str">
            <v>계</v>
          </cell>
          <cell r="H379">
            <v>337603</v>
          </cell>
          <cell r="J379">
            <v>517277</v>
          </cell>
          <cell r="L379">
            <v>0</v>
          </cell>
        </row>
        <row r="380">
          <cell r="B380">
            <v>2076</v>
          </cell>
          <cell r="C380" t="str">
            <v>2.16 처인구 모현면 능원리 24 포은교 입구</v>
          </cell>
        </row>
        <row r="381">
          <cell r="B381">
            <v>101</v>
          </cell>
          <cell r="C381" t="str">
            <v>SPEED DOME CAMERA 철거</v>
          </cell>
          <cell r="D381" t="str">
            <v>41만화소</v>
          </cell>
          <cell r="E381">
            <v>1</v>
          </cell>
          <cell r="F381" t="str">
            <v>EA</v>
          </cell>
          <cell r="G381">
            <v>1064</v>
          </cell>
          <cell r="H381">
            <v>1064</v>
          </cell>
          <cell r="I381">
            <v>35490</v>
          </cell>
          <cell r="J381">
            <v>35490</v>
          </cell>
          <cell r="K381">
            <v>0</v>
          </cell>
          <cell r="L381">
            <v>0</v>
          </cell>
        </row>
        <row r="382">
          <cell r="B382">
            <v>103</v>
          </cell>
          <cell r="C382" t="str">
            <v>돔카메라 고정용 브래킷 설치</v>
          </cell>
          <cell r="D382" t="str">
            <v>제작사양</v>
          </cell>
          <cell r="E382">
            <v>1</v>
          </cell>
          <cell r="F382" t="str">
            <v>EA</v>
          </cell>
          <cell r="G382">
            <v>51035</v>
          </cell>
          <cell r="H382">
            <v>51035</v>
          </cell>
          <cell r="I382">
            <v>34514</v>
          </cell>
          <cell r="J382">
            <v>34514</v>
          </cell>
          <cell r="K382">
            <v>0</v>
          </cell>
          <cell r="L382">
            <v>0</v>
          </cell>
        </row>
        <row r="383">
          <cell r="B383">
            <v>104</v>
          </cell>
          <cell r="C383" t="str">
            <v>돔카메라 고정용 브래킷 철거</v>
          </cell>
          <cell r="D383" t="str">
            <v>제작사양</v>
          </cell>
          <cell r="E383">
            <v>1</v>
          </cell>
          <cell r="F383" t="str">
            <v>EA</v>
          </cell>
          <cell r="G383">
            <v>310</v>
          </cell>
          <cell r="H383">
            <v>310</v>
          </cell>
          <cell r="I383">
            <v>10353</v>
          </cell>
          <cell r="J383">
            <v>10353</v>
          </cell>
          <cell r="K383">
            <v>0</v>
          </cell>
          <cell r="L383">
            <v>0</v>
          </cell>
        </row>
        <row r="384">
          <cell r="B384">
            <v>105</v>
          </cell>
          <cell r="C384" t="str">
            <v>고정형 CAMERA 브래킷 설치</v>
          </cell>
          <cell r="D384" t="str">
            <v>제작사양</v>
          </cell>
          <cell r="E384">
            <v>1</v>
          </cell>
          <cell r="F384" t="str">
            <v>EA</v>
          </cell>
          <cell r="G384">
            <v>81035</v>
          </cell>
          <cell r="H384">
            <v>81035</v>
          </cell>
          <cell r="I384">
            <v>34514</v>
          </cell>
          <cell r="J384">
            <v>34514</v>
          </cell>
          <cell r="K384">
            <v>0</v>
          </cell>
          <cell r="L384">
            <v>0</v>
          </cell>
        </row>
        <row r="385">
          <cell r="B385">
            <v>106</v>
          </cell>
          <cell r="C385" t="str">
            <v>스피커 설치</v>
          </cell>
          <cell r="D385" t="str">
            <v>20W, 8Ω</v>
          </cell>
          <cell r="E385">
            <v>1</v>
          </cell>
          <cell r="F385" t="str">
            <v>개</v>
          </cell>
          <cell r="G385">
            <v>67035</v>
          </cell>
          <cell r="H385">
            <v>67035</v>
          </cell>
          <cell r="I385">
            <v>34514</v>
          </cell>
          <cell r="J385">
            <v>34514</v>
          </cell>
          <cell r="K385">
            <v>0</v>
          </cell>
          <cell r="L385">
            <v>0</v>
          </cell>
        </row>
        <row r="386">
          <cell r="B386">
            <v>107</v>
          </cell>
          <cell r="C386" t="str">
            <v>스피커 철거</v>
          </cell>
          <cell r="D386">
            <v>0</v>
          </cell>
          <cell r="E386">
            <v>1</v>
          </cell>
          <cell r="F386" t="str">
            <v>개</v>
          </cell>
          <cell r="G386">
            <v>310</v>
          </cell>
          <cell r="H386">
            <v>310</v>
          </cell>
          <cell r="I386">
            <v>10353</v>
          </cell>
          <cell r="J386">
            <v>10353</v>
          </cell>
          <cell r="K386">
            <v>0</v>
          </cell>
          <cell r="L386">
            <v>0</v>
          </cell>
        </row>
        <row r="387">
          <cell r="B387">
            <v>108</v>
          </cell>
          <cell r="C387" t="str">
            <v>경광등 설치</v>
          </cell>
          <cell r="D387" t="str">
            <v>크세논램프 5W, ABS</v>
          </cell>
          <cell r="E387">
            <v>1</v>
          </cell>
          <cell r="F387" t="str">
            <v>개</v>
          </cell>
          <cell r="G387">
            <v>50262</v>
          </cell>
          <cell r="H387">
            <v>50262</v>
          </cell>
          <cell r="I387">
            <v>8737</v>
          </cell>
          <cell r="J387">
            <v>8737</v>
          </cell>
          <cell r="K387">
            <v>0</v>
          </cell>
          <cell r="L387">
            <v>0</v>
          </cell>
        </row>
        <row r="388">
          <cell r="B388">
            <v>109</v>
          </cell>
          <cell r="C388" t="str">
            <v>경광등 철거</v>
          </cell>
          <cell r="D388" t="str">
            <v>크세논램프 5W, ABS</v>
          </cell>
          <cell r="E388">
            <v>1</v>
          </cell>
          <cell r="F388" t="str">
            <v>개</v>
          </cell>
          <cell r="G388">
            <v>131</v>
          </cell>
          <cell r="H388">
            <v>131</v>
          </cell>
          <cell r="I388">
            <v>4368</v>
          </cell>
          <cell r="J388">
            <v>4368</v>
          </cell>
          <cell r="K388">
            <v>0</v>
          </cell>
          <cell r="L388">
            <v>0</v>
          </cell>
        </row>
        <row r="389">
          <cell r="B389">
            <v>112</v>
          </cell>
          <cell r="C389" t="str">
            <v>비상벨 철거</v>
          </cell>
          <cell r="D389">
            <v>0</v>
          </cell>
          <cell r="E389">
            <v>1</v>
          </cell>
          <cell r="F389" t="str">
            <v>개</v>
          </cell>
          <cell r="G389">
            <v>157</v>
          </cell>
          <cell r="H389">
            <v>157</v>
          </cell>
          <cell r="I389">
            <v>5242</v>
          </cell>
          <cell r="J389">
            <v>5242</v>
          </cell>
          <cell r="K389">
            <v>0</v>
          </cell>
          <cell r="L389">
            <v>0</v>
          </cell>
        </row>
        <row r="390">
          <cell r="B390">
            <v>119</v>
          </cell>
          <cell r="C390" t="str">
            <v>써지보호기(영상) 철거</v>
          </cell>
          <cell r="D390">
            <v>0</v>
          </cell>
          <cell r="E390">
            <v>1</v>
          </cell>
          <cell r="F390" t="str">
            <v>EA</v>
          </cell>
          <cell r="G390">
            <v>226</v>
          </cell>
          <cell r="H390">
            <v>226</v>
          </cell>
          <cell r="I390">
            <v>7553</v>
          </cell>
          <cell r="J390">
            <v>7553</v>
          </cell>
          <cell r="K390">
            <v>0</v>
          </cell>
          <cell r="L390">
            <v>0</v>
          </cell>
        </row>
        <row r="391">
          <cell r="B391">
            <v>120</v>
          </cell>
          <cell r="C391" t="str">
            <v>CODEC 철거</v>
          </cell>
          <cell r="D391" t="str">
            <v>MPEF-1/2/4, DUAL ENCODERING</v>
          </cell>
          <cell r="E391">
            <v>1</v>
          </cell>
          <cell r="F391" t="str">
            <v>대</v>
          </cell>
          <cell r="G391">
            <v>517</v>
          </cell>
          <cell r="H391">
            <v>517</v>
          </cell>
          <cell r="I391">
            <v>17256</v>
          </cell>
          <cell r="J391">
            <v>17256</v>
          </cell>
          <cell r="K391">
            <v>0</v>
          </cell>
          <cell r="L391">
            <v>0</v>
          </cell>
        </row>
        <row r="392">
          <cell r="B392">
            <v>121</v>
          </cell>
          <cell r="C392" t="str">
            <v>동보방송장치 철거</v>
          </cell>
          <cell r="D392" t="str">
            <v>AMP 내장(60W)</v>
          </cell>
          <cell r="E392">
            <v>1</v>
          </cell>
          <cell r="F392" t="str">
            <v>SET</v>
          </cell>
          <cell r="G392">
            <v>1051</v>
          </cell>
          <cell r="H392">
            <v>1051</v>
          </cell>
          <cell r="I392">
            <v>35045</v>
          </cell>
          <cell r="J392">
            <v>35045</v>
          </cell>
          <cell r="K392">
            <v>0</v>
          </cell>
          <cell r="L392">
            <v>0</v>
          </cell>
        </row>
        <row r="393">
          <cell r="B393">
            <v>122</v>
          </cell>
          <cell r="C393" t="str">
            <v>시그널컨버터 철거</v>
          </cell>
          <cell r="D393" t="str">
            <v>RS-232/485</v>
          </cell>
          <cell r="E393">
            <v>1</v>
          </cell>
          <cell r="F393" t="str">
            <v>SET</v>
          </cell>
          <cell r="G393">
            <v>687</v>
          </cell>
          <cell r="H393">
            <v>687</v>
          </cell>
          <cell r="I393">
            <v>22902</v>
          </cell>
          <cell r="J393">
            <v>22902</v>
          </cell>
          <cell r="K393">
            <v>0</v>
          </cell>
          <cell r="L393">
            <v>0</v>
          </cell>
        </row>
        <row r="394">
          <cell r="B394">
            <v>316</v>
          </cell>
          <cell r="C394" t="str">
            <v>전원케이블 포설</v>
          </cell>
          <cell r="D394" t="str">
            <v>VCT 1.5sq x 2C x 5열</v>
          </cell>
          <cell r="E394">
            <v>9</v>
          </cell>
          <cell r="F394" t="str">
            <v>m</v>
          </cell>
          <cell r="G394">
            <v>3701</v>
          </cell>
          <cell r="H394">
            <v>33309</v>
          </cell>
          <cell r="I394">
            <v>13670</v>
          </cell>
          <cell r="J394">
            <v>123030</v>
          </cell>
          <cell r="K394">
            <v>0</v>
          </cell>
          <cell r="L394">
            <v>0</v>
          </cell>
        </row>
        <row r="395">
          <cell r="B395">
            <v>317</v>
          </cell>
          <cell r="C395" t="str">
            <v>스피커케이블</v>
          </cell>
          <cell r="D395" t="str">
            <v>SW 2300</v>
          </cell>
          <cell r="E395">
            <v>2.5</v>
          </cell>
          <cell r="F395" t="str">
            <v>m</v>
          </cell>
          <cell r="G395">
            <v>1285</v>
          </cell>
          <cell r="H395">
            <v>3212</v>
          </cell>
          <cell r="I395">
            <v>2621</v>
          </cell>
          <cell r="J395">
            <v>6552</v>
          </cell>
          <cell r="K395">
            <v>0</v>
          </cell>
          <cell r="L395">
            <v>0</v>
          </cell>
        </row>
        <row r="396">
          <cell r="B396">
            <v>318</v>
          </cell>
          <cell r="C396" t="str">
            <v>LAN 케이블 포설</v>
          </cell>
          <cell r="D396" t="str">
            <v>UTP Cat 6 4P x 1열</v>
          </cell>
          <cell r="E396">
            <v>10.5</v>
          </cell>
          <cell r="F396" t="str">
            <v>m</v>
          </cell>
          <cell r="G396">
            <v>557</v>
          </cell>
          <cell r="H396">
            <v>5848</v>
          </cell>
          <cell r="I396">
            <v>4068</v>
          </cell>
          <cell r="J396">
            <v>42714</v>
          </cell>
          <cell r="K396">
            <v>0</v>
          </cell>
          <cell r="L396">
            <v>0</v>
          </cell>
        </row>
        <row r="397">
          <cell r="B397">
            <v>322</v>
          </cell>
          <cell r="C397" t="str">
            <v>LAN 케이블 포설</v>
          </cell>
          <cell r="D397" t="str">
            <v>UTP Cat 6 4P x 5열</v>
          </cell>
          <cell r="E397">
            <v>9</v>
          </cell>
          <cell r="F397" t="str">
            <v>m</v>
          </cell>
          <cell r="G397">
            <v>2690</v>
          </cell>
          <cell r="H397">
            <v>24210</v>
          </cell>
          <cell r="I397">
            <v>17088</v>
          </cell>
          <cell r="J397">
            <v>153792</v>
          </cell>
          <cell r="K397">
            <v>0</v>
          </cell>
          <cell r="L397">
            <v>0</v>
          </cell>
        </row>
        <row r="398">
          <cell r="B398" t="str">
            <v>멀티콘센트접지2구</v>
          </cell>
          <cell r="C398" t="str">
            <v>멀티콘센트</v>
          </cell>
          <cell r="D398" t="str">
            <v>접지2구</v>
          </cell>
          <cell r="E398">
            <v>1</v>
          </cell>
          <cell r="F398" t="str">
            <v>EA</v>
          </cell>
          <cell r="G398">
            <v>6300</v>
          </cell>
          <cell r="H398">
            <v>6300</v>
          </cell>
          <cell r="J398">
            <v>0</v>
          </cell>
          <cell r="L398">
            <v>0</v>
          </cell>
        </row>
        <row r="399">
          <cell r="B399" t="str">
            <v>멀티콘센트접지6구</v>
          </cell>
          <cell r="C399" t="str">
            <v>멀티콘센트</v>
          </cell>
          <cell r="D399" t="str">
            <v>접지6구</v>
          </cell>
          <cell r="E399">
            <v>2</v>
          </cell>
          <cell r="F399" t="str">
            <v>EA</v>
          </cell>
          <cell r="G399">
            <v>12400</v>
          </cell>
          <cell r="H399">
            <v>24800</v>
          </cell>
          <cell r="J399">
            <v>0</v>
          </cell>
          <cell r="L399">
            <v>0</v>
          </cell>
        </row>
        <row r="404">
          <cell r="B404">
            <v>3076</v>
          </cell>
          <cell r="D404" t="str">
            <v>계</v>
          </cell>
          <cell r="H404">
            <v>351499</v>
          </cell>
          <cell r="J404">
            <v>586929</v>
          </cell>
          <cell r="L404">
            <v>0</v>
          </cell>
        </row>
        <row r="405">
          <cell r="B405">
            <v>2077</v>
          </cell>
          <cell r="C405" t="str">
            <v>2.17 처인구 모현면 오산리 209 (천주교 공원묘지 입구)</v>
          </cell>
        </row>
        <row r="406">
          <cell r="B406">
            <v>101</v>
          </cell>
          <cell r="C406" t="str">
            <v>SPEED DOME CAMERA 철거</v>
          </cell>
          <cell r="D406" t="str">
            <v>41만화소</v>
          </cell>
          <cell r="E406">
            <v>1</v>
          </cell>
          <cell r="F406" t="str">
            <v>EA</v>
          </cell>
          <cell r="G406">
            <v>1064</v>
          </cell>
          <cell r="H406">
            <v>1064</v>
          </cell>
          <cell r="I406">
            <v>35490</v>
          </cell>
          <cell r="J406">
            <v>35490</v>
          </cell>
          <cell r="K406">
            <v>0</v>
          </cell>
          <cell r="L406">
            <v>0</v>
          </cell>
        </row>
        <row r="407">
          <cell r="B407">
            <v>103</v>
          </cell>
          <cell r="C407" t="str">
            <v>돔카메라 고정용 브래킷 설치</v>
          </cell>
          <cell r="D407" t="str">
            <v>제작사양</v>
          </cell>
          <cell r="E407">
            <v>1</v>
          </cell>
          <cell r="F407" t="str">
            <v>EA</v>
          </cell>
          <cell r="G407">
            <v>51035</v>
          </cell>
          <cell r="H407">
            <v>51035</v>
          </cell>
          <cell r="I407">
            <v>34514</v>
          </cell>
          <cell r="J407">
            <v>34514</v>
          </cell>
          <cell r="K407">
            <v>0</v>
          </cell>
          <cell r="L407">
            <v>0</v>
          </cell>
        </row>
        <row r="408">
          <cell r="B408">
            <v>104</v>
          </cell>
          <cell r="C408" t="str">
            <v>돔카메라 고정용 브래킷 철거</v>
          </cell>
          <cell r="D408" t="str">
            <v>제작사양</v>
          </cell>
          <cell r="E408">
            <v>1</v>
          </cell>
          <cell r="F408" t="str">
            <v>EA</v>
          </cell>
          <cell r="G408">
            <v>310</v>
          </cell>
          <cell r="H408">
            <v>310</v>
          </cell>
          <cell r="I408">
            <v>10353</v>
          </cell>
          <cell r="J408">
            <v>10353</v>
          </cell>
          <cell r="K408">
            <v>0</v>
          </cell>
          <cell r="L408">
            <v>0</v>
          </cell>
        </row>
        <row r="409">
          <cell r="B409">
            <v>105</v>
          </cell>
          <cell r="C409" t="str">
            <v>고정형 CAMERA 브래킷 설치</v>
          </cell>
          <cell r="D409" t="str">
            <v>제작사양</v>
          </cell>
          <cell r="E409">
            <v>1</v>
          </cell>
          <cell r="F409" t="str">
            <v>EA</v>
          </cell>
          <cell r="G409">
            <v>81035</v>
          </cell>
          <cell r="H409">
            <v>81035</v>
          </cell>
          <cell r="I409">
            <v>34514</v>
          </cell>
          <cell r="J409">
            <v>34514</v>
          </cell>
          <cell r="K409">
            <v>0</v>
          </cell>
          <cell r="L409">
            <v>0</v>
          </cell>
        </row>
        <row r="410">
          <cell r="B410">
            <v>106</v>
          </cell>
          <cell r="C410" t="str">
            <v>스피커 설치</v>
          </cell>
          <cell r="D410" t="str">
            <v>20W, 8Ω</v>
          </cell>
          <cell r="E410">
            <v>1</v>
          </cell>
          <cell r="F410" t="str">
            <v>개</v>
          </cell>
          <cell r="G410">
            <v>67035</v>
          </cell>
          <cell r="H410">
            <v>67035</v>
          </cell>
          <cell r="I410">
            <v>34514</v>
          </cell>
          <cell r="J410">
            <v>34514</v>
          </cell>
          <cell r="K410">
            <v>0</v>
          </cell>
          <cell r="L410">
            <v>0</v>
          </cell>
        </row>
        <row r="411">
          <cell r="B411">
            <v>107</v>
          </cell>
          <cell r="C411" t="str">
            <v>스피커 철거</v>
          </cell>
          <cell r="D411">
            <v>0</v>
          </cell>
          <cell r="E411">
            <v>1</v>
          </cell>
          <cell r="F411" t="str">
            <v>개</v>
          </cell>
          <cell r="G411">
            <v>310</v>
          </cell>
          <cell r="H411">
            <v>310</v>
          </cell>
          <cell r="I411">
            <v>10353</v>
          </cell>
          <cell r="J411">
            <v>10353</v>
          </cell>
          <cell r="K411">
            <v>0</v>
          </cell>
          <cell r="L411">
            <v>0</v>
          </cell>
        </row>
        <row r="412">
          <cell r="B412">
            <v>108</v>
          </cell>
          <cell r="C412" t="str">
            <v>경광등 설치</v>
          </cell>
          <cell r="D412" t="str">
            <v>크세논램프 5W, ABS</v>
          </cell>
          <cell r="E412">
            <v>1</v>
          </cell>
          <cell r="F412" t="str">
            <v>개</v>
          </cell>
          <cell r="G412">
            <v>50262</v>
          </cell>
          <cell r="H412">
            <v>50262</v>
          </cell>
          <cell r="I412">
            <v>8737</v>
          </cell>
          <cell r="J412">
            <v>8737</v>
          </cell>
          <cell r="K412">
            <v>0</v>
          </cell>
          <cell r="L412">
            <v>0</v>
          </cell>
        </row>
        <row r="413">
          <cell r="B413">
            <v>109</v>
          </cell>
          <cell r="C413" t="str">
            <v>경광등 철거</v>
          </cell>
          <cell r="D413" t="str">
            <v>크세논램프 5W, ABS</v>
          </cell>
          <cell r="E413">
            <v>1</v>
          </cell>
          <cell r="F413" t="str">
            <v>개</v>
          </cell>
          <cell r="G413">
            <v>131</v>
          </cell>
          <cell r="H413">
            <v>131</v>
          </cell>
          <cell r="I413">
            <v>4368</v>
          </cell>
          <cell r="J413">
            <v>4368</v>
          </cell>
          <cell r="K413">
            <v>0</v>
          </cell>
          <cell r="L413">
            <v>0</v>
          </cell>
        </row>
        <row r="414">
          <cell r="B414">
            <v>112</v>
          </cell>
          <cell r="C414" t="str">
            <v>비상벨 철거</v>
          </cell>
          <cell r="D414">
            <v>0</v>
          </cell>
          <cell r="E414">
            <v>1</v>
          </cell>
          <cell r="F414" t="str">
            <v>개</v>
          </cell>
          <cell r="G414">
            <v>157</v>
          </cell>
          <cell r="H414">
            <v>157</v>
          </cell>
          <cell r="I414">
            <v>5242</v>
          </cell>
          <cell r="J414">
            <v>5242</v>
          </cell>
          <cell r="K414">
            <v>0</v>
          </cell>
          <cell r="L414">
            <v>0</v>
          </cell>
        </row>
        <row r="415">
          <cell r="B415">
            <v>119</v>
          </cell>
          <cell r="C415" t="str">
            <v>써지보호기(영상) 철거</v>
          </cell>
          <cell r="D415">
            <v>0</v>
          </cell>
          <cell r="E415">
            <v>1</v>
          </cell>
          <cell r="F415" t="str">
            <v>EA</v>
          </cell>
          <cell r="G415">
            <v>226</v>
          </cell>
          <cell r="H415">
            <v>226</v>
          </cell>
          <cell r="I415">
            <v>7553</v>
          </cell>
          <cell r="J415">
            <v>7553</v>
          </cell>
          <cell r="K415">
            <v>0</v>
          </cell>
          <cell r="L415">
            <v>0</v>
          </cell>
        </row>
        <row r="416">
          <cell r="B416">
            <v>120</v>
          </cell>
          <cell r="C416" t="str">
            <v>CODEC 철거</v>
          </cell>
          <cell r="D416" t="str">
            <v>MPEF-1/2/4, DUAL ENCODERING</v>
          </cell>
          <cell r="E416">
            <v>1</v>
          </cell>
          <cell r="F416" t="str">
            <v>대</v>
          </cell>
          <cell r="G416">
            <v>517</v>
          </cell>
          <cell r="H416">
            <v>517</v>
          </cell>
          <cell r="I416">
            <v>17256</v>
          </cell>
          <cell r="J416">
            <v>17256</v>
          </cell>
          <cell r="K416">
            <v>0</v>
          </cell>
          <cell r="L416">
            <v>0</v>
          </cell>
        </row>
        <row r="417">
          <cell r="B417">
            <v>121</v>
          </cell>
          <cell r="C417" t="str">
            <v>동보방송장치 철거</v>
          </cell>
          <cell r="D417" t="str">
            <v>AMP 내장(60W)</v>
          </cell>
          <cell r="E417">
            <v>1</v>
          </cell>
          <cell r="F417" t="str">
            <v>SET</v>
          </cell>
          <cell r="G417">
            <v>1051</v>
          </cell>
          <cell r="H417">
            <v>1051</v>
          </cell>
          <cell r="I417">
            <v>35045</v>
          </cell>
          <cell r="J417">
            <v>35045</v>
          </cell>
          <cell r="K417">
            <v>0</v>
          </cell>
          <cell r="L417">
            <v>0</v>
          </cell>
        </row>
        <row r="418">
          <cell r="B418">
            <v>122</v>
          </cell>
          <cell r="C418" t="str">
            <v>시그널컨버터 철거</v>
          </cell>
          <cell r="D418" t="str">
            <v>RS-232/485</v>
          </cell>
          <cell r="E418">
            <v>1</v>
          </cell>
          <cell r="F418" t="str">
            <v>SET</v>
          </cell>
          <cell r="G418">
            <v>687</v>
          </cell>
          <cell r="H418">
            <v>687</v>
          </cell>
          <cell r="I418">
            <v>22902</v>
          </cell>
          <cell r="J418">
            <v>22902</v>
          </cell>
          <cell r="K418">
            <v>0</v>
          </cell>
          <cell r="L418">
            <v>0</v>
          </cell>
        </row>
        <row r="419">
          <cell r="B419">
            <v>316</v>
          </cell>
          <cell r="C419" t="str">
            <v>전원케이블 포설</v>
          </cell>
          <cell r="D419" t="str">
            <v>VCT 1.5sq x 2C x 5열</v>
          </cell>
          <cell r="E419">
            <v>7</v>
          </cell>
          <cell r="F419" t="str">
            <v>m</v>
          </cell>
          <cell r="G419">
            <v>3701</v>
          </cell>
          <cell r="H419">
            <v>25907</v>
          </cell>
          <cell r="I419">
            <v>13670</v>
          </cell>
          <cell r="J419">
            <v>95690</v>
          </cell>
          <cell r="K419">
            <v>0</v>
          </cell>
          <cell r="L419">
            <v>0</v>
          </cell>
        </row>
        <row r="420">
          <cell r="B420">
            <v>317</v>
          </cell>
          <cell r="C420" t="str">
            <v>스피커케이블</v>
          </cell>
          <cell r="D420" t="str">
            <v>SW 2300</v>
          </cell>
          <cell r="E420">
            <v>2.5</v>
          </cell>
          <cell r="F420" t="str">
            <v>m</v>
          </cell>
          <cell r="G420">
            <v>1285</v>
          </cell>
          <cell r="H420">
            <v>3212</v>
          </cell>
          <cell r="I420">
            <v>2621</v>
          </cell>
          <cell r="J420">
            <v>6552</v>
          </cell>
          <cell r="K420">
            <v>0</v>
          </cell>
          <cell r="L420">
            <v>0</v>
          </cell>
        </row>
        <row r="421">
          <cell r="B421">
            <v>318</v>
          </cell>
          <cell r="C421" t="str">
            <v>LAN 케이블 포설</v>
          </cell>
          <cell r="D421" t="str">
            <v>UTP Cat 6 4P x 1열</v>
          </cell>
          <cell r="E421">
            <v>8.5</v>
          </cell>
          <cell r="F421" t="str">
            <v>m</v>
          </cell>
          <cell r="G421">
            <v>557</v>
          </cell>
          <cell r="H421">
            <v>4734</v>
          </cell>
          <cell r="I421">
            <v>4068</v>
          </cell>
          <cell r="J421">
            <v>34578</v>
          </cell>
          <cell r="K421">
            <v>0</v>
          </cell>
          <cell r="L421">
            <v>0</v>
          </cell>
        </row>
        <row r="422">
          <cell r="B422">
            <v>322</v>
          </cell>
          <cell r="C422" t="str">
            <v>LAN 케이블 포설</v>
          </cell>
          <cell r="D422" t="str">
            <v>UTP Cat 6 4P x 5열</v>
          </cell>
          <cell r="E422">
            <v>7</v>
          </cell>
          <cell r="F422" t="str">
            <v>m</v>
          </cell>
          <cell r="G422">
            <v>2690</v>
          </cell>
          <cell r="H422">
            <v>18830</v>
          </cell>
          <cell r="I422">
            <v>17088</v>
          </cell>
          <cell r="J422">
            <v>119616</v>
          </cell>
          <cell r="K422">
            <v>0</v>
          </cell>
          <cell r="L422">
            <v>0</v>
          </cell>
        </row>
        <row r="423">
          <cell r="B423" t="str">
            <v>멀티콘센트접지2구</v>
          </cell>
          <cell r="C423" t="str">
            <v>멀티콘센트</v>
          </cell>
          <cell r="D423" t="str">
            <v>접지2구</v>
          </cell>
          <cell r="E423">
            <v>1</v>
          </cell>
          <cell r="F423" t="str">
            <v>EA</v>
          </cell>
          <cell r="G423">
            <v>6300</v>
          </cell>
          <cell r="H423">
            <v>6300</v>
          </cell>
          <cell r="J423">
            <v>0</v>
          </cell>
          <cell r="L423">
            <v>0</v>
          </cell>
        </row>
        <row r="424">
          <cell r="B424" t="str">
            <v>멀티콘센트접지6구</v>
          </cell>
          <cell r="C424" t="str">
            <v>멀티콘센트</v>
          </cell>
          <cell r="D424" t="str">
            <v>접지6구</v>
          </cell>
          <cell r="E424">
            <v>2</v>
          </cell>
          <cell r="F424" t="str">
            <v>EA</v>
          </cell>
          <cell r="G424">
            <v>12400</v>
          </cell>
          <cell r="H424">
            <v>24800</v>
          </cell>
          <cell r="J424">
            <v>0</v>
          </cell>
          <cell r="L424">
            <v>0</v>
          </cell>
        </row>
        <row r="429">
          <cell r="B429">
            <v>3077</v>
          </cell>
          <cell r="D429" t="str">
            <v>계</v>
          </cell>
          <cell r="H429">
            <v>337603</v>
          </cell>
          <cell r="J429">
            <v>517277</v>
          </cell>
          <cell r="L429">
            <v>0</v>
          </cell>
        </row>
        <row r="430">
          <cell r="B430">
            <v>2078</v>
          </cell>
          <cell r="C430" t="str">
            <v>2.18 처인구 모현면 왕산리 789-14 (경성빌라 앞)</v>
          </cell>
        </row>
        <row r="431">
          <cell r="B431">
            <v>101</v>
          </cell>
          <cell r="C431" t="str">
            <v>SPEED DOME CAMERA 철거</v>
          </cell>
          <cell r="D431" t="str">
            <v>41만화소</v>
          </cell>
          <cell r="E431">
            <v>1</v>
          </cell>
          <cell r="F431" t="str">
            <v>EA</v>
          </cell>
          <cell r="G431">
            <v>1064</v>
          </cell>
          <cell r="H431">
            <v>1064</v>
          </cell>
          <cell r="I431">
            <v>35490</v>
          </cell>
          <cell r="J431">
            <v>35490</v>
          </cell>
          <cell r="K431">
            <v>0</v>
          </cell>
          <cell r="L431">
            <v>0</v>
          </cell>
        </row>
        <row r="432">
          <cell r="B432">
            <v>103</v>
          </cell>
          <cell r="C432" t="str">
            <v>돔카메라 고정용 브래킷 설치</v>
          </cell>
          <cell r="D432" t="str">
            <v>제작사양</v>
          </cell>
          <cell r="E432">
            <v>1</v>
          </cell>
          <cell r="F432" t="str">
            <v>EA</v>
          </cell>
          <cell r="G432">
            <v>51035</v>
          </cell>
          <cell r="H432">
            <v>51035</v>
          </cell>
          <cell r="I432">
            <v>34514</v>
          </cell>
          <cell r="J432">
            <v>34514</v>
          </cell>
          <cell r="K432">
            <v>0</v>
          </cell>
          <cell r="L432">
            <v>0</v>
          </cell>
        </row>
        <row r="433">
          <cell r="B433">
            <v>104</v>
          </cell>
          <cell r="C433" t="str">
            <v>돔카메라 고정용 브래킷 철거</v>
          </cell>
          <cell r="D433" t="str">
            <v>제작사양</v>
          </cell>
          <cell r="E433">
            <v>1</v>
          </cell>
          <cell r="F433" t="str">
            <v>EA</v>
          </cell>
          <cell r="G433">
            <v>310</v>
          </cell>
          <cell r="H433">
            <v>310</v>
          </cell>
          <cell r="I433">
            <v>10353</v>
          </cell>
          <cell r="J433">
            <v>10353</v>
          </cell>
          <cell r="K433">
            <v>0</v>
          </cell>
          <cell r="L433">
            <v>0</v>
          </cell>
        </row>
        <row r="434">
          <cell r="B434">
            <v>105</v>
          </cell>
          <cell r="C434" t="str">
            <v>고정형 CAMERA 브래킷 설치</v>
          </cell>
          <cell r="D434" t="str">
            <v>제작사양</v>
          </cell>
          <cell r="E434">
            <v>1</v>
          </cell>
          <cell r="F434" t="str">
            <v>EA</v>
          </cell>
          <cell r="G434">
            <v>81035</v>
          </cell>
          <cell r="H434">
            <v>81035</v>
          </cell>
          <cell r="I434">
            <v>34514</v>
          </cell>
          <cell r="J434">
            <v>34514</v>
          </cell>
          <cell r="K434">
            <v>0</v>
          </cell>
          <cell r="L434">
            <v>0</v>
          </cell>
        </row>
        <row r="435">
          <cell r="B435">
            <v>106</v>
          </cell>
          <cell r="C435" t="str">
            <v>스피커 설치</v>
          </cell>
          <cell r="D435" t="str">
            <v>20W, 8Ω</v>
          </cell>
          <cell r="E435">
            <v>1</v>
          </cell>
          <cell r="F435" t="str">
            <v>개</v>
          </cell>
          <cell r="G435">
            <v>67035</v>
          </cell>
          <cell r="H435">
            <v>67035</v>
          </cell>
          <cell r="I435">
            <v>34514</v>
          </cell>
          <cell r="J435">
            <v>34514</v>
          </cell>
          <cell r="K435">
            <v>0</v>
          </cell>
          <cell r="L435">
            <v>0</v>
          </cell>
        </row>
        <row r="436">
          <cell r="B436">
            <v>107</v>
          </cell>
          <cell r="C436" t="str">
            <v>스피커 철거</v>
          </cell>
          <cell r="D436">
            <v>0</v>
          </cell>
          <cell r="E436">
            <v>1</v>
          </cell>
          <cell r="F436" t="str">
            <v>개</v>
          </cell>
          <cell r="G436">
            <v>310</v>
          </cell>
          <cell r="H436">
            <v>310</v>
          </cell>
          <cell r="I436">
            <v>10353</v>
          </cell>
          <cell r="J436">
            <v>10353</v>
          </cell>
          <cell r="K436">
            <v>0</v>
          </cell>
          <cell r="L436">
            <v>0</v>
          </cell>
        </row>
        <row r="437">
          <cell r="B437">
            <v>108</v>
          </cell>
          <cell r="C437" t="str">
            <v>경광등 설치</v>
          </cell>
          <cell r="D437" t="str">
            <v>크세논램프 5W, ABS</v>
          </cell>
          <cell r="E437">
            <v>1</v>
          </cell>
          <cell r="F437" t="str">
            <v>개</v>
          </cell>
          <cell r="G437">
            <v>50262</v>
          </cell>
          <cell r="H437">
            <v>50262</v>
          </cell>
          <cell r="I437">
            <v>8737</v>
          </cell>
          <cell r="J437">
            <v>8737</v>
          </cell>
          <cell r="K437">
            <v>0</v>
          </cell>
          <cell r="L437">
            <v>0</v>
          </cell>
        </row>
        <row r="438">
          <cell r="B438">
            <v>109</v>
          </cell>
          <cell r="C438" t="str">
            <v>경광등 철거</v>
          </cell>
          <cell r="D438" t="str">
            <v>크세논램프 5W, ABS</v>
          </cell>
          <cell r="E438">
            <v>1</v>
          </cell>
          <cell r="F438" t="str">
            <v>개</v>
          </cell>
          <cell r="G438">
            <v>131</v>
          </cell>
          <cell r="H438">
            <v>131</v>
          </cell>
          <cell r="I438">
            <v>4368</v>
          </cell>
          <cell r="J438">
            <v>4368</v>
          </cell>
          <cell r="K438">
            <v>0</v>
          </cell>
          <cell r="L438">
            <v>0</v>
          </cell>
        </row>
        <row r="439">
          <cell r="B439">
            <v>112</v>
          </cell>
          <cell r="C439" t="str">
            <v>비상벨 철거</v>
          </cell>
          <cell r="D439">
            <v>0</v>
          </cell>
          <cell r="E439">
            <v>1</v>
          </cell>
          <cell r="F439" t="str">
            <v>개</v>
          </cell>
          <cell r="G439">
            <v>157</v>
          </cell>
          <cell r="H439">
            <v>157</v>
          </cell>
          <cell r="I439">
            <v>5242</v>
          </cell>
          <cell r="J439">
            <v>5242</v>
          </cell>
          <cell r="K439">
            <v>0</v>
          </cell>
          <cell r="L439">
            <v>0</v>
          </cell>
        </row>
        <row r="440">
          <cell r="B440">
            <v>119</v>
          </cell>
          <cell r="C440" t="str">
            <v>써지보호기(영상) 철거</v>
          </cell>
          <cell r="D440">
            <v>0</v>
          </cell>
          <cell r="E440">
            <v>1</v>
          </cell>
          <cell r="F440" t="str">
            <v>EA</v>
          </cell>
          <cell r="G440">
            <v>226</v>
          </cell>
          <cell r="H440">
            <v>226</v>
          </cell>
          <cell r="I440">
            <v>7553</v>
          </cell>
          <cell r="J440">
            <v>7553</v>
          </cell>
          <cell r="K440">
            <v>0</v>
          </cell>
          <cell r="L440">
            <v>0</v>
          </cell>
        </row>
        <row r="441">
          <cell r="B441">
            <v>120</v>
          </cell>
          <cell r="C441" t="str">
            <v>CODEC 철거</v>
          </cell>
          <cell r="D441" t="str">
            <v>MPEF-1/2/4, DUAL ENCODERING</v>
          </cell>
          <cell r="E441">
            <v>1</v>
          </cell>
          <cell r="F441" t="str">
            <v>대</v>
          </cell>
          <cell r="G441">
            <v>517</v>
          </cell>
          <cell r="H441">
            <v>517</v>
          </cell>
          <cell r="I441">
            <v>17256</v>
          </cell>
          <cell r="J441">
            <v>17256</v>
          </cell>
          <cell r="K441">
            <v>0</v>
          </cell>
          <cell r="L441">
            <v>0</v>
          </cell>
        </row>
        <row r="442">
          <cell r="B442">
            <v>121</v>
          </cell>
          <cell r="C442" t="str">
            <v>동보방송장치 철거</v>
          </cell>
          <cell r="D442" t="str">
            <v>AMP 내장(60W)</v>
          </cell>
          <cell r="E442">
            <v>1</v>
          </cell>
          <cell r="F442" t="str">
            <v>SET</v>
          </cell>
          <cell r="G442">
            <v>1051</v>
          </cell>
          <cell r="H442">
            <v>1051</v>
          </cell>
          <cell r="I442">
            <v>35045</v>
          </cell>
          <cell r="J442">
            <v>35045</v>
          </cell>
          <cell r="K442">
            <v>0</v>
          </cell>
          <cell r="L442">
            <v>0</v>
          </cell>
        </row>
        <row r="443">
          <cell r="B443">
            <v>122</v>
          </cell>
          <cell r="C443" t="str">
            <v>시그널컨버터 철거</v>
          </cell>
          <cell r="D443" t="str">
            <v>RS-232/485</v>
          </cell>
          <cell r="E443">
            <v>1</v>
          </cell>
          <cell r="F443" t="str">
            <v>SET</v>
          </cell>
          <cell r="G443">
            <v>687</v>
          </cell>
          <cell r="H443">
            <v>687</v>
          </cell>
          <cell r="I443">
            <v>22902</v>
          </cell>
          <cell r="J443">
            <v>22902</v>
          </cell>
          <cell r="K443">
            <v>0</v>
          </cell>
          <cell r="L443">
            <v>0</v>
          </cell>
        </row>
        <row r="444">
          <cell r="B444">
            <v>316</v>
          </cell>
          <cell r="C444" t="str">
            <v>전원케이블 포설</v>
          </cell>
          <cell r="D444" t="str">
            <v>VCT 1.5sq x 2C x 5열</v>
          </cell>
          <cell r="E444">
            <v>7</v>
          </cell>
          <cell r="F444" t="str">
            <v>m</v>
          </cell>
          <cell r="G444">
            <v>3701</v>
          </cell>
          <cell r="H444">
            <v>25907</v>
          </cell>
          <cell r="I444">
            <v>13670</v>
          </cell>
          <cell r="J444">
            <v>95690</v>
          </cell>
          <cell r="K444">
            <v>0</v>
          </cell>
          <cell r="L444">
            <v>0</v>
          </cell>
        </row>
        <row r="445">
          <cell r="B445">
            <v>317</v>
          </cell>
          <cell r="C445" t="str">
            <v>스피커케이블</v>
          </cell>
          <cell r="D445" t="str">
            <v>SW 2300</v>
          </cell>
          <cell r="E445">
            <v>2.5</v>
          </cell>
          <cell r="F445" t="str">
            <v>m</v>
          </cell>
          <cell r="G445">
            <v>1285</v>
          </cell>
          <cell r="H445">
            <v>3212</v>
          </cell>
          <cell r="I445">
            <v>2621</v>
          </cell>
          <cell r="J445">
            <v>6552</v>
          </cell>
          <cell r="K445">
            <v>0</v>
          </cell>
          <cell r="L445">
            <v>0</v>
          </cell>
        </row>
        <row r="446">
          <cell r="B446">
            <v>318</v>
          </cell>
          <cell r="C446" t="str">
            <v>LAN 케이블 포설</v>
          </cell>
          <cell r="D446" t="str">
            <v>UTP Cat 6 4P x 1열</v>
          </cell>
          <cell r="E446">
            <v>8.5</v>
          </cell>
          <cell r="F446" t="str">
            <v>m</v>
          </cell>
          <cell r="G446">
            <v>557</v>
          </cell>
          <cell r="H446">
            <v>4734</v>
          </cell>
          <cell r="I446">
            <v>4068</v>
          </cell>
          <cell r="J446">
            <v>34578</v>
          </cell>
          <cell r="K446">
            <v>0</v>
          </cell>
          <cell r="L446">
            <v>0</v>
          </cell>
        </row>
        <row r="447">
          <cell r="B447">
            <v>322</v>
          </cell>
          <cell r="C447" t="str">
            <v>LAN 케이블 포설</v>
          </cell>
          <cell r="D447" t="str">
            <v>UTP Cat 6 4P x 5열</v>
          </cell>
          <cell r="E447">
            <v>7</v>
          </cell>
          <cell r="F447" t="str">
            <v>m</v>
          </cell>
          <cell r="G447">
            <v>2690</v>
          </cell>
          <cell r="H447">
            <v>18830</v>
          </cell>
          <cell r="I447">
            <v>17088</v>
          </cell>
          <cell r="J447">
            <v>119616</v>
          </cell>
          <cell r="K447">
            <v>0</v>
          </cell>
          <cell r="L447">
            <v>0</v>
          </cell>
        </row>
        <row r="448">
          <cell r="B448" t="str">
            <v>멀티콘센트접지2구</v>
          </cell>
          <cell r="C448" t="str">
            <v>멀티콘센트</v>
          </cell>
          <cell r="D448" t="str">
            <v>접지2구</v>
          </cell>
          <cell r="E448">
            <v>1</v>
          </cell>
          <cell r="F448" t="str">
            <v>EA</v>
          </cell>
          <cell r="G448">
            <v>6300</v>
          </cell>
          <cell r="H448">
            <v>6300</v>
          </cell>
          <cell r="J448">
            <v>0</v>
          </cell>
          <cell r="L448">
            <v>0</v>
          </cell>
        </row>
        <row r="449">
          <cell r="B449" t="str">
            <v>멀티콘센트접지6구</v>
          </cell>
          <cell r="C449" t="str">
            <v>멀티콘센트</v>
          </cell>
          <cell r="D449" t="str">
            <v>접지6구</v>
          </cell>
          <cell r="E449">
            <v>2</v>
          </cell>
          <cell r="F449" t="str">
            <v>EA</v>
          </cell>
          <cell r="G449">
            <v>12400</v>
          </cell>
          <cell r="H449">
            <v>24800</v>
          </cell>
          <cell r="J449">
            <v>0</v>
          </cell>
          <cell r="L449">
            <v>0</v>
          </cell>
        </row>
        <row r="454">
          <cell r="B454">
            <v>3078</v>
          </cell>
          <cell r="D454" t="str">
            <v>계</v>
          </cell>
          <cell r="H454">
            <v>337603</v>
          </cell>
          <cell r="J454">
            <v>517277</v>
          </cell>
          <cell r="L454">
            <v>0</v>
          </cell>
        </row>
        <row r="455">
          <cell r="B455">
            <v>2079</v>
          </cell>
          <cell r="C455" t="str">
            <v>2.19 처인구 모현면 왕산리 932-3 (우주맨션 입구) (432-2번지 이전)</v>
          </cell>
        </row>
        <row r="456">
          <cell r="B456">
            <v>101</v>
          </cell>
          <cell r="C456" t="str">
            <v>SPEED DOME CAMERA 철거</v>
          </cell>
          <cell r="D456" t="str">
            <v>41만화소</v>
          </cell>
          <cell r="E456">
            <v>1</v>
          </cell>
          <cell r="F456" t="str">
            <v>EA</v>
          </cell>
          <cell r="G456">
            <v>1064</v>
          </cell>
          <cell r="H456">
            <v>1064</v>
          </cell>
          <cell r="I456">
            <v>35490</v>
          </cell>
          <cell r="J456">
            <v>35490</v>
          </cell>
          <cell r="K456">
            <v>0</v>
          </cell>
          <cell r="L456">
            <v>0</v>
          </cell>
        </row>
        <row r="457">
          <cell r="B457">
            <v>103</v>
          </cell>
          <cell r="C457" t="str">
            <v>돔카메라 고정용 브래킷 설치</v>
          </cell>
          <cell r="D457" t="str">
            <v>제작사양</v>
          </cell>
          <cell r="E457">
            <v>1</v>
          </cell>
          <cell r="F457" t="str">
            <v>EA</v>
          </cell>
          <cell r="G457">
            <v>51035</v>
          </cell>
          <cell r="H457">
            <v>51035</v>
          </cell>
          <cell r="I457">
            <v>34514</v>
          </cell>
          <cell r="J457">
            <v>34514</v>
          </cell>
          <cell r="K457">
            <v>0</v>
          </cell>
          <cell r="L457">
            <v>0</v>
          </cell>
        </row>
        <row r="458">
          <cell r="B458">
            <v>104</v>
          </cell>
          <cell r="C458" t="str">
            <v>돔카메라 고정용 브래킷 철거</v>
          </cell>
          <cell r="D458" t="str">
            <v>제작사양</v>
          </cell>
          <cell r="E458">
            <v>1</v>
          </cell>
          <cell r="F458" t="str">
            <v>EA</v>
          </cell>
          <cell r="G458">
            <v>310</v>
          </cell>
          <cell r="H458">
            <v>310</v>
          </cell>
          <cell r="I458">
            <v>10353</v>
          </cell>
          <cell r="J458">
            <v>10353</v>
          </cell>
          <cell r="K458">
            <v>0</v>
          </cell>
          <cell r="L458">
            <v>0</v>
          </cell>
        </row>
        <row r="459">
          <cell r="B459">
            <v>105</v>
          </cell>
          <cell r="C459" t="str">
            <v>고정형 CAMERA 브래킷 설치</v>
          </cell>
          <cell r="D459" t="str">
            <v>제작사양</v>
          </cell>
          <cell r="E459">
            <v>1</v>
          </cell>
          <cell r="F459" t="str">
            <v>EA</v>
          </cell>
          <cell r="G459">
            <v>81035</v>
          </cell>
          <cell r="H459">
            <v>81035</v>
          </cell>
          <cell r="I459">
            <v>34514</v>
          </cell>
          <cell r="J459">
            <v>34514</v>
          </cell>
          <cell r="K459">
            <v>0</v>
          </cell>
          <cell r="L459">
            <v>0</v>
          </cell>
        </row>
        <row r="460">
          <cell r="B460">
            <v>106</v>
          </cell>
          <cell r="C460" t="str">
            <v>스피커 설치</v>
          </cell>
          <cell r="D460" t="str">
            <v>20W, 8Ω</v>
          </cell>
          <cell r="E460">
            <v>1</v>
          </cell>
          <cell r="F460" t="str">
            <v>개</v>
          </cell>
          <cell r="G460">
            <v>67035</v>
          </cell>
          <cell r="H460">
            <v>67035</v>
          </cell>
          <cell r="I460">
            <v>34514</v>
          </cell>
          <cell r="J460">
            <v>34514</v>
          </cell>
          <cell r="K460">
            <v>0</v>
          </cell>
          <cell r="L460">
            <v>0</v>
          </cell>
        </row>
        <row r="461">
          <cell r="B461">
            <v>107</v>
          </cell>
          <cell r="C461" t="str">
            <v>스피커 철거</v>
          </cell>
          <cell r="D461">
            <v>0</v>
          </cell>
          <cell r="E461">
            <v>1</v>
          </cell>
          <cell r="F461" t="str">
            <v>개</v>
          </cell>
          <cell r="G461">
            <v>310</v>
          </cell>
          <cell r="H461">
            <v>310</v>
          </cell>
          <cell r="I461">
            <v>10353</v>
          </cell>
          <cell r="J461">
            <v>10353</v>
          </cell>
          <cell r="K461">
            <v>0</v>
          </cell>
          <cell r="L461">
            <v>0</v>
          </cell>
        </row>
        <row r="462">
          <cell r="B462">
            <v>108</v>
          </cell>
          <cell r="C462" t="str">
            <v>경광등 설치</v>
          </cell>
          <cell r="D462" t="str">
            <v>크세논램프 5W, ABS</v>
          </cell>
          <cell r="E462">
            <v>1</v>
          </cell>
          <cell r="F462" t="str">
            <v>개</v>
          </cell>
          <cell r="G462">
            <v>50262</v>
          </cell>
          <cell r="H462">
            <v>50262</v>
          </cell>
          <cell r="I462">
            <v>8737</v>
          </cell>
          <cell r="J462">
            <v>8737</v>
          </cell>
          <cell r="K462">
            <v>0</v>
          </cell>
          <cell r="L462">
            <v>0</v>
          </cell>
        </row>
        <row r="463">
          <cell r="B463">
            <v>109</v>
          </cell>
          <cell r="C463" t="str">
            <v>경광등 철거</v>
          </cell>
          <cell r="D463" t="str">
            <v>크세논램프 5W, ABS</v>
          </cell>
          <cell r="E463">
            <v>1</v>
          </cell>
          <cell r="F463" t="str">
            <v>개</v>
          </cell>
          <cell r="G463">
            <v>131</v>
          </cell>
          <cell r="H463">
            <v>131</v>
          </cell>
          <cell r="I463">
            <v>4368</v>
          </cell>
          <cell r="J463">
            <v>4368</v>
          </cell>
          <cell r="K463">
            <v>0</v>
          </cell>
          <cell r="L463">
            <v>0</v>
          </cell>
        </row>
        <row r="464">
          <cell r="B464">
            <v>112</v>
          </cell>
          <cell r="C464" t="str">
            <v>비상벨 철거</v>
          </cell>
          <cell r="D464">
            <v>0</v>
          </cell>
          <cell r="E464">
            <v>1</v>
          </cell>
          <cell r="F464" t="str">
            <v>개</v>
          </cell>
          <cell r="G464">
            <v>157</v>
          </cell>
          <cell r="H464">
            <v>157</v>
          </cell>
          <cell r="I464">
            <v>5242</v>
          </cell>
          <cell r="J464">
            <v>5242</v>
          </cell>
          <cell r="K464">
            <v>0</v>
          </cell>
          <cell r="L464">
            <v>0</v>
          </cell>
        </row>
        <row r="465">
          <cell r="B465">
            <v>119</v>
          </cell>
          <cell r="C465" t="str">
            <v>써지보호기(영상) 철거</v>
          </cell>
          <cell r="D465">
            <v>0</v>
          </cell>
          <cell r="E465">
            <v>1</v>
          </cell>
          <cell r="F465" t="str">
            <v>EA</v>
          </cell>
          <cell r="G465">
            <v>226</v>
          </cell>
          <cell r="H465">
            <v>226</v>
          </cell>
          <cell r="I465">
            <v>7553</v>
          </cell>
          <cell r="J465">
            <v>7553</v>
          </cell>
          <cell r="K465">
            <v>0</v>
          </cell>
          <cell r="L465">
            <v>0</v>
          </cell>
        </row>
        <row r="466">
          <cell r="B466">
            <v>120</v>
          </cell>
          <cell r="C466" t="str">
            <v>CODEC 철거</v>
          </cell>
          <cell r="D466" t="str">
            <v>MPEF-1/2/4, DUAL ENCODERING</v>
          </cell>
          <cell r="E466">
            <v>1</v>
          </cell>
          <cell r="F466" t="str">
            <v>대</v>
          </cell>
          <cell r="G466">
            <v>517</v>
          </cell>
          <cell r="H466">
            <v>517</v>
          </cell>
          <cell r="I466">
            <v>17256</v>
          </cell>
          <cell r="J466">
            <v>17256</v>
          </cell>
          <cell r="K466">
            <v>0</v>
          </cell>
          <cell r="L466">
            <v>0</v>
          </cell>
        </row>
        <row r="467">
          <cell r="B467">
            <v>121</v>
          </cell>
          <cell r="C467" t="str">
            <v>동보방송장치 철거</v>
          </cell>
          <cell r="D467" t="str">
            <v>AMP 내장(60W)</v>
          </cell>
          <cell r="E467">
            <v>1</v>
          </cell>
          <cell r="F467" t="str">
            <v>SET</v>
          </cell>
          <cell r="G467">
            <v>1051</v>
          </cell>
          <cell r="H467">
            <v>1051</v>
          </cell>
          <cell r="I467">
            <v>35045</v>
          </cell>
          <cell r="J467">
            <v>35045</v>
          </cell>
          <cell r="K467">
            <v>0</v>
          </cell>
          <cell r="L467">
            <v>0</v>
          </cell>
        </row>
        <row r="468">
          <cell r="B468">
            <v>122</v>
          </cell>
          <cell r="C468" t="str">
            <v>시그널컨버터 철거</v>
          </cell>
          <cell r="D468" t="str">
            <v>RS-232/485</v>
          </cell>
          <cell r="E468">
            <v>1</v>
          </cell>
          <cell r="F468" t="str">
            <v>SET</v>
          </cell>
          <cell r="G468">
            <v>687</v>
          </cell>
          <cell r="H468">
            <v>687</v>
          </cell>
          <cell r="I468">
            <v>22902</v>
          </cell>
          <cell r="J468">
            <v>22902</v>
          </cell>
          <cell r="K468">
            <v>0</v>
          </cell>
          <cell r="L468">
            <v>0</v>
          </cell>
        </row>
        <row r="469">
          <cell r="B469">
            <v>315</v>
          </cell>
          <cell r="C469" t="str">
            <v>전원케이블 포설</v>
          </cell>
          <cell r="D469" t="str">
            <v>VCT 1.5sq x 2C x 4열</v>
          </cell>
          <cell r="E469">
            <v>7</v>
          </cell>
          <cell r="F469" t="str">
            <v>m</v>
          </cell>
          <cell r="G469">
            <v>2964</v>
          </cell>
          <cell r="H469">
            <v>20748</v>
          </cell>
          <cell r="I469">
            <v>11066</v>
          </cell>
          <cell r="J469">
            <v>77462</v>
          </cell>
          <cell r="K469">
            <v>0</v>
          </cell>
          <cell r="L469">
            <v>0</v>
          </cell>
        </row>
        <row r="470">
          <cell r="B470">
            <v>317</v>
          </cell>
          <cell r="C470" t="str">
            <v>스피커케이블</v>
          </cell>
          <cell r="D470" t="str">
            <v>SW 2300</v>
          </cell>
          <cell r="E470">
            <v>2.5</v>
          </cell>
          <cell r="F470" t="str">
            <v>m</v>
          </cell>
          <cell r="G470">
            <v>1285</v>
          </cell>
          <cell r="H470">
            <v>3212</v>
          </cell>
          <cell r="I470">
            <v>2621</v>
          </cell>
          <cell r="J470">
            <v>6552</v>
          </cell>
          <cell r="K470">
            <v>0</v>
          </cell>
          <cell r="L470">
            <v>0</v>
          </cell>
        </row>
        <row r="471">
          <cell r="B471">
            <v>318</v>
          </cell>
          <cell r="C471" t="str">
            <v>LAN 케이블 포설</v>
          </cell>
          <cell r="D471" t="str">
            <v>UTP Cat 6 4P x 1열</v>
          </cell>
          <cell r="E471">
            <v>8.5</v>
          </cell>
          <cell r="F471" t="str">
            <v>m</v>
          </cell>
          <cell r="G471">
            <v>557</v>
          </cell>
          <cell r="H471">
            <v>4734</v>
          </cell>
          <cell r="I471">
            <v>4068</v>
          </cell>
          <cell r="J471">
            <v>34578</v>
          </cell>
          <cell r="K471">
            <v>0</v>
          </cell>
          <cell r="L471">
            <v>0</v>
          </cell>
        </row>
        <row r="472">
          <cell r="B472">
            <v>321</v>
          </cell>
          <cell r="C472" t="str">
            <v>LAN 케이블 포설</v>
          </cell>
          <cell r="D472" t="str">
            <v>UTP Cat 6 4P x 4열</v>
          </cell>
          <cell r="E472">
            <v>7</v>
          </cell>
          <cell r="F472" t="str">
            <v>m</v>
          </cell>
          <cell r="G472">
            <v>2156</v>
          </cell>
          <cell r="H472">
            <v>15092</v>
          </cell>
          <cell r="I472">
            <v>13833</v>
          </cell>
          <cell r="J472">
            <v>96831</v>
          </cell>
          <cell r="K472">
            <v>0</v>
          </cell>
          <cell r="L472">
            <v>0</v>
          </cell>
        </row>
        <row r="473">
          <cell r="B473" t="str">
            <v>멀티콘센트접지2구</v>
          </cell>
          <cell r="C473" t="str">
            <v>멀티콘센트</v>
          </cell>
          <cell r="D473" t="str">
            <v>접지2구</v>
          </cell>
          <cell r="E473">
            <v>1</v>
          </cell>
          <cell r="F473" t="str">
            <v>EA</v>
          </cell>
          <cell r="G473">
            <v>6300</v>
          </cell>
          <cell r="H473">
            <v>6300</v>
          </cell>
          <cell r="J473">
            <v>0</v>
          </cell>
          <cell r="L473">
            <v>0</v>
          </cell>
        </row>
        <row r="474">
          <cell r="B474" t="str">
            <v>멀티콘센트접지6구</v>
          </cell>
          <cell r="C474" t="str">
            <v>멀티콘센트</v>
          </cell>
          <cell r="D474" t="str">
            <v>접지6구</v>
          </cell>
          <cell r="E474">
            <v>2</v>
          </cell>
          <cell r="F474" t="str">
            <v>EA</v>
          </cell>
          <cell r="G474">
            <v>12400</v>
          </cell>
          <cell r="H474">
            <v>24800</v>
          </cell>
          <cell r="J474">
            <v>0</v>
          </cell>
          <cell r="L474">
            <v>0</v>
          </cell>
        </row>
        <row r="479">
          <cell r="B479">
            <v>3079</v>
          </cell>
          <cell r="D479" t="str">
            <v>계</v>
          </cell>
          <cell r="H479">
            <v>328706</v>
          </cell>
          <cell r="J479">
            <v>476264</v>
          </cell>
          <cell r="L479">
            <v>0</v>
          </cell>
        </row>
        <row r="480">
          <cell r="B480">
            <v>2080</v>
          </cell>
          <cell r="C480" t="str">
            <v>2.20 처인구 백암면 백암리 368-3 (기안삼거리)</v>
          </cell>
        </row>
        <row r="481">
          <cell r="B481">
            <v>101</v>
          </cell>
          <cell r="C481" t="str">
            <v>SPEED DOME CAMERA 철거</v>
          </cell>
          <cell r="D481" t="str">
            <v>41만화소</v>
          </cell>
          <cell r="E481">
            <v>1</v>
          </cell>
          <cell r="F481" t="str">
            <v>EA</v>
          </cell>
          <cell r="G481">
            <v>1064</v>
          </cell>
          <cell r="H481">
            <v>1064</v>
          </cell>
          <cell r="I481">
            <v>35490</v>
          </cell>
          <cell r="J481">
            <v>35490</v>
          </cell>
          <cell r="K481">
            <v>0</v>
          </cell>
          <cell r="L481">
            <v>0</v>
          </cell>
        </row>
        <row r="482">
          <cell r="B482">
            <v>103</v>
          </cell>
          <cell r="C482" t="str">
            <v>돔카메라 고정용 브래킷 설치</v>
          </cell>
          <cell r="D482" t="str">
            <v>제작사양</v>
          </cell>
          <cell r="E482">
            <v>1</v>
          </cell>
          <cell r="F482" t="str">
            <v>EA</v>
          </cell>
          <cell r="G482">
            <v>51035</v>
          </cell>
          <cell r="H482">
            <v>51035</v>
          </cell>
          <cell r="I482">
            <v>34514</v>
          </cell>
          <cell r="J482">
            <v>34514</v>
          </cell>
          <cell r="K482">
            <v>0</v>
          </cell>
          <cell r="L482">
            <v>0</v>
          </cell>
        </row>
        <row r="483">
          <cell r="B483">
            <v>104</v>
          </cell>
          <cell r="C483" t="str">
            <v>돔카메라 고정용 브래킷 철거</v>
          </cell>
          <cell r="D483" t="str">
            <v>제작사양</v>
          </cell>
          <cell r="E483">
            <v>1</v>
          </cell>
          <cell r="F483" t="str">
            <v>EA</v>
          </cell>
          <cell r="G483">
            <v>310</v>
          </cell>
          <cell r="H483">
            <v>310</v>
          </cell>
          <cell r="I483">
            <v>10353</v>
          </cell>
          <cell r="J483">
            <v>10353</v>
          </cell>
          <cell r="K483">
            <v>0</v>
          </cell>
          <cell r="L483">
            <v>0</v>
          </cell>
        </row>
        <row r="484">
          <cell r="B484">
            <v>105</v>
          </cell>
          <cell r="C484" t="str">
            <v>고정형 CAMERA 브래킷 설치</v>
          </cell>
          <cell r="D484" t="str">
            <v>제작사양</v>
          </cell>
          <cell r="E484">
            <v>1</v>
          </cell>
          <cell r="F484" t="str">
            <v>EA</v>
          </cell>
          <cell r="G484">
            <v>81035</v>
          </cell>
          <cell r="H484">
            <v>81035</v>
          </cell>
          <cell r="I484">
            <v>34514</v>
          </cell>
          <cell r="J484">
            <v>34514</v>
          </cell>
          <cell r="K484">
            <v>0</v>
          </cell>
          <cell r="L484">
            <v>0</v>
          </cell>
        </row>
        <row r="485">
          <cell r="B485">
            <v>106</v>
          </cell>
          <cell r="C485" t="str">
            <v>스피커 설치</v>
          </cell>
          <cell r="D485" t="str">
            <v>20W, 8Ω</v>
          </cell>
          <cell r="E485">
            <v>1</v>
          </cell>
          <cell r="F485" t="str">
            <v>개</v>
          </cell>
          <cell r="G485">
            <v>67035</v>
          </cell>
          <cell r="H485">
            <v>67035</v>
          </cell>
          <cell r="I485">
            <v>34514</v>
          </cell>
          <cell r="J485">
            <v>34514</v>
          </cell>
          <cell r="K485">
            <v>0</v>
          </cell>
          <cell r="L485">
            <v>0</v>
          </cell>
        </row>
        <row r="486">
          <cell r="B486">
            <v>107</v>
          </cell>
          <cell r="C486" t="str">
            <v>스피커 철거</v>
          </cell>
          <cell r="D486">
            <v>0</v>
          </cell>
          <cell r="E486">
            <v>1</v>
          </cell>
          <cell r="F486" t="str">
            <v>개</v>
          </cell>
          <cell r="G486">
            <v>310</v>
          </cell>
          <cell r="H486">
            <v>310</v>
          </cell>
          <cell r="I486">
            <v>10353</v>
          </cell>
          <cell r="J486">
            <v>10353</v>
          </cell>
          <cell r="K486">
            <v>0</v>
          </cell>
          <cell r="L486">
            <v>0</v>
          </cell>
        </row>
        <row r="487">
          <cell r="B487">
            <v>108</v>
          </cell>
          <cell r="C487" t="str">
            <v>경광등 설치</v>
          </cell>
          <cell r="D487" t="str">
            <v>크세논램프 5W, ABS</v>
          </cell>
          <cell r="E487">
            <v>1</v>
          </cell>
          <cell r="F487" t="str">
            <v>개</v>
          </cell>
          <cell r="G487">
            <v>50262</v>
          </cell>
          <cell r="H487">
            <v>50262</v>
          </cell>
          <cell r="I487">
            <v>8737</v>
          </cell>
          <cell r="J487">
            <v>8737</v>
          </cell>
          <cell r="K487">
            <v>0</v>
          </cell>
          <cell r="L487">
            <v>0</v>
          </cell>
        </row>
        <row r="488">
          <cell r="B488">
            <v>109</v>
          </cell>
          <cell r="C488" t="str">
            <v>경광등 철거</v>
          </cell>
          <cell r="D488" t="str">
            <v>크세논램프 5W, ABS</v>
          </cell>
          <cell r="E488">
            <v>1</v>
          </cell>
          <cell r="F488" t="str">
            <v>개</v>
          </cell>
          <cell r="G488">
            <v>131</v>
          </cell>
          <cell r="H488">
            <v>131</v>
          </cell>
          <cell r="I488">
            <v>4368</v>
          </cell>
          <cell r="J488">
            <v>4368</v>
          </cell>
          <cell r="K488">
            <v>0</v>
          </cell>
          <cell r="L488">
            <v>0</v>
          </cell>
        </row>
        <row r="489">
          <cell r="B489">
            <v>112</v>
          </cell>
          <cell r="C489" t="str">
            <v>비상벨 철거</v>
          </cell>
          <cell r="D489">
            <v>0</v>
          </cell>
          <cell r="E489">
            <v>1</v>
          </cell>
          <cell r="F489" t="str">
            <v>개</v>
          </cell>
          <cell r="G489">
            <v>157</v>
          </cell>
          <cell r="H489">
            <v>157</v>
          </cell>
          <cell r="I489">
            <v>5242</v>
          </cell>
          <cell r="J489">
            <v>5242</v>
          </cell>
          <cell r="K489">
            <v>0</v>
          </cell>
          <cell r="L489">
            <v>0</v>
          </cell>
        </row>
        <row r="490">
          <cell r="B490">
            <v>119</v>
          </cell>
          <cell r="C490" t="str">
            <v>써지보호기(영상) 철거</v>
          </cell>
          <cell r="D490">
            <v>0</v>
          </cell>
          <cell r="E490">
            <v>1</v>
          </cell>
          <cell r="F490" t="str">
            <v>EA</v>
          </cell>
          <cell r="G490">
            <v>226</v>
          </cell>
          <cell r="H490">
            <v>226</v>
          </cell>
          <cell r="I490">
            <v>7553</v>
          </cell>
          <cell r="J490">
            <v>7553</v>
          </cell>
          <cell r="K490">
            <v>0</v>
          </cell>
          <cell r="L490">
            <v>0</v>
          </cell>
        </row>
        <row r="491">
          <cell r="B491">
            <v>120</v>
          </cell>
          <cell r="C491" t="str">
            <v>CODEC 철거</v>
          </cell>
          <cell r="D491" t="str">
            <v>MPEF-1/2/4, DUAL ENCODERING</v>
          </cell>
          <cell r="E491">
            <v>1</v>
          </cell>
          <cell r="F491" t="str">
            <v>대</v>
          </cell>
          <cell r="G491">
            <v>517</v>
          </cell>
          <cell r="H491">
            <v>517</v>
          </cell>
          <cell r="I491">
            <v>17256</v>
          </cell>
          <cell r="J491">
            <v>17256</v>
          </cell>
          <cell r="K491">
            <v>0</v>
          </cell>
          <cell r="L491">
            <v>0</v>
          </cell>
        </row>
        <row r="492">
          <cell r="B492">
            <v>121</v>
          </cell>
          <cell r="C492" t="str">
            <v>동보방송장치 철거</v>
          </cell>
          <cell r="D492" t="str">
            <v>AMP 내장(60W)</v>
          </cell>
          <cell r="E492">
            <v>1</v>
          </cell>
          <cell r="F492" t="str">
            <v>SET</v>
          </cell>
          <cell r="G492">
            <v>1051</v>
          </cell>
          <cell r="H492">
            <v>1051</v>
          </cell>
          <cell r="I492">
            <v>35045</v>
          </cell>
          <cell r="J492">
            <v>35045</v>
          </cell>
          <cell r="K492">
            <v>0</v>
          </cell>
          <cell r="L492">
            <v>0</v>
          </cell>
        </row>
        <row r="493">
          <cell r="B493">
            <v>122</v>
          </cell>
          <cell r="C493" t="str">
            <v>시그널컨버터 철거</v>
          </cell>
          <cell r="D493" t="str">
            <v>RS-232/485</v>
          </cell>
          <cell r="E493">
            <v>1</v>
          </cell>
          <cell r="F493" t="str">
            <v>SET</v>
          </cell>
          <cell r="G493">
            <v>687</v>
          </cell>
          <cell r="H493">
            <v>687</v>
          </cell>
          <cell r="I493">
            <v>22902</v>
          </cell>
          <cell r="J493">
            <v>22902</v>
          </cell>
          <cell r="K493">
            <v>0</v>
          </cell>
          <cell r="L493">
            <v>0</v>
          </cell>
        </row>
        <row r="494">
          <cell r="B494">
            <v>315</v>
          </cell>
          <cell r="C494" t="str">
            <v>전원케이블 포설</v>
          </cell>
          <cell r="D494" t="str">
            <v>VCT 1.5sq x 2C x 4열</v>
          </cell>
          <cell r="E494">
            <v>7</v>
          </cell>
          <cell r="F494" t="str">
            <v>m</v>
          </cell>
          <cell r="G494">
            <v>2964</v>
          </cell>
          <cell r="H494">
            <v>20748</v>
          </cell>
          <cell r="I494">
            <v>11066</v>
          </cell>
          <cell r="J494">
            <v>77462</v>
          </cell>
          <cell r="K494">
            <v>0</v>
          </cell>
          <cell r="L494">
            <v>0</v>
          </cell>
        </row>
        <row r="495">
          <cell r="B495">
            <v>317</v>
          </cell>
          <cell r="C495" t="str">
            <v>스피커케이블</v>
          </cell>
          <cell r="D495" t="str">
            <v>SW 2300</v>
          </cell>
          <cell r="E495">
            <v>2.5</v>
          </cell>
          <cell r="F495" t="str">
            <v>m</v>
          </cell>
          <cell r="G495">
            <v>1285</v>
          </cell>
          <cell r="H495">
            <v>3212</v>
          </cell>
          <cell r="I495">
            <v>2621</v>
          </cell>
          <cell r="J495">
            <v>6552</v>
          </cell>
          <cell r="K495">
            <v>0</v>
          </cell>
          <cell r="L495">
            <v>0</v>
          </cell>
        </row>
        <row r="496">
          <cell r="B496">
            <v>318</v>
          </cell>
          <cell r="C496" t="str">
            <v>LAN 케이블 포설</v>
          </cell>
          <cell r="D496" t="str">
            <v>UTP Cat 6 4P x 1열</v>
          </cell>
          <cell r="E496">
            <v>8.5</v>
          </cell>
          <cell r="F496" t="str">
            <v>m</v>
          </cell>
          <cell r="G496">
            <v>557</v>
          </cell>
          <cell r="H496">
            <v>4734</v>
          </cell>
          <cell r="I496">
            <v>4068</v>
          </cell>
          <cell r="J496">
            <v>34578</v>
          </cell>
          <cell r="K496">
            <v>0</v>
          </cell>
          <cell r="L496">
            <v>0</v>
          </cell>
        </row>
        <row r="497">
          <cell r="B497">
            <v>321</v>
          </cell>
          <cell r="C497" t="str">
            <v>LAN 케이블 포설</v>
          </cell>
          <cell r="D497" t="str">
            <v>UTP Cat 6 4P x 4열</v>
          </cell>
          <cell r="E497">
            <v>7</v>
          </cell>
          <cell r="F497" t="str">
            <v>m</v>
          </cell>
          <cell r="G497">
            <v>2156</v>
          </cell>
          <cell r="H497">
            <v>15092</v>
          </cell>
          <cell r="I497">
            <v>13833</v>
          </cell>
          <cell r="J497">
            <v>96831</v>
          </cell>
          <cell r="K497">
            <v>0</v>
          </cell>
          <cell r="L497">
            <v>0</v>
          </cell>
        </row>
        <row r="498">
          <cell r="B498" t="str">
            <v>멀티콘센트접지2구</v>
          </cell>
          <cell r="C498" t="str">
            <v>멀티콘센트</v>
          </cell>
          <cell r="D498" t="str">
            <v>접지2구</v>
          </cell>
          <cell r="E498">
            <v>1</v>
          </cell>
          <cell r="F498" t="str">
            <v>EA</v>
          </cell>
          <cell r="G498">
            <v>6300</v>
          </cell>
          <cell r="H498">
            <v>6300</v>
          </cell>
          <cell r="J498">
            <v>0</v>
          </cell>
          <cell r="L498">
            <v>0</v>
          </cell>
        </row>
        <row r="499">
          <cell r="B499" t="str">
            <v>멀티콘센트접지6구</v>
          </cell>
          <cell r="C499" t="str">
            <v>멀티콘센트</v>
          </cell>
          <cell r="D499" t="str">
            <v>접지6구</v>
          </cell>
          <cell r="E499">
            <v>2</v>
          </cell>
          <cell r="F499" t="str">
            <v>EA</v>
          </cell>
          <cell r="G499">
            <v>12400</v>
          </cell>
          <cell r="H499">
            <v>24800</v>
          </cell>
          <cell r="J499">
            <v>0</v>
          </cell>
          <cell r="L499">
            <v>0</v>
          </cell>
        </row>
        <row r="504">
          <cell r="B504">
            <v>3080</v>
          </cell>
          <cell r="D504" t="str">
            <v>계</v>
          </cell>
          <cell r="H504">
            <v>328706</v>
          </cell>
          <cell r="J504">
            <v>476264</v>
          </cell>
          <cell r="L504">
            <v>0</v>
          </cell>
        </row>
        <row r="505">
          <cell r="B505">
            <v>2081</v>
          </cell>
          <cell r="C505" t="str">
            <v>2.21 기흥구 고매동 819-28 TF냉장 앞, (고매1리 입구) 고매3리</v>
          </cell>
        </row>
        <row r="506">
          <cell r="B506">
            <v>101</v>
          </cell>
          <cell r="C506" t="str">
            <v>SPEED DOME CAMERA 철거</v>
          </cell>
          <cell r="D506" t="str">
            <v>41만화소</v>
          </cell>
          <cell r="E506">
            <v>1</v>
          </cell>
          <cell r="F506" t="str">
            <v>EA</v>
          </cell>
          <cell r="G506">
            <v>1064</v>
          </cell>
          <cell r="H506">
            <v>1064</v>
          </cell>
          <cell r="I506">
            <v>35490</v>
          </cell>
          <cell r="J506">
            <v>35490</v>
          </cell>
          <cell r="K506">
            <v>0</v>
          </cell>
          <cell r="L506">
            <v>0</v>
          </cell>
        </row>
        <row r="507">
          <cell r="B507">
            <v>103</v>
          </cell>
          <cell r="C507" t="str">
            <v>돔카메라 고정용 브래킷 설치</v>
          </cell>
          <cell r="D507" t="str">
            <v>제작사양</v>
          </cell>
          <cell r="E507">
            <v>1</v>
          </cell>
          <cell r="F507" t="str">
            <v>EA</v>
          </cell>
          <cell r="G507">
            <v>51035</v>
          </cell>
          <cell r="H507">
            <v>51035</v>
          </cell>
          <cell r="I507">
            <v>34514</v>
          </cell>
          <cell r="J507">
            <v>34514</v>
          </cell>
          <cell r="K507">
            <v>0</v>
          </cell>
          <cell r="L507">
            <v>0</v>
          </cell>
        </row>
        <row r="508">
          <cell r="B508">
            <v>104</v>
          </cell>
          <cell r="C508" t="str">
            <v>돔카메라 고정용 브래킷 철거</v>
          </cell>
          <cell r="D508" t="str">
            <v>제작사양</v>
          </cell>
          <cell r="E508">
            <v>1</v>
          </cell>
          <cell r="F508" t="str">
            <v>EA</v>
          </cell>
          <cell r="G508">
            <v>310</v>
          </cell>
          <cell r="H508">
            <v>310</v>
          </cell>
          <cell r="I508">
            <v>10353</v>
          </cell>
          <cell r="J508">
            <v>10353</v>
          </cell>
          <cell r="K508">
            <v>0</v>
          </cell>
          <cell r="L508">
            <v>0</v>
          </cell>
        </row>
        <row r="509">
          <cell r="B509">
            <v>105</v>
          </cell>
          <cell r="C509" t="str">
            <v>고정형 CAMERA 브래킷 설치</v>
          </cell>
          <cell r="D509" t="str">
            <v>제작사양</v>
          </cell>
          <cell r="E509">
            <v>1</v>
          </cell>
          <cell r="F509" t="str">
            <v>EA</v>
          </cell>
          <cell r="G509">
            <v>81035</v>
          </cell>
          <cell r="H509">
            <v>81035</v>
          </cell>
          <cell r="I509">
            <v>34514</v>
          </cell>
          <cell r="J509">
            <v>34514</v>
          </cell>
          <cell r="K509">
            <v>0</v>
          </cell>
          <cell r="L509">
            <v>0</v>
          </cell>
        </row>
        <row r="510">
          <cell r="B510">
            <v>106</v>
          </cell>
          <cell r="C510" t="str">
            <v>스피커 설치</v>
          </cell>
          <cell r="D510" t="str">
            <v>20W, 8Ω</v>
          </cell>
          <cell r="E510">
            <v>1</v>
          </cell>
          <cell r="F510" t="str">
            <v>개</v>
          </cell>
          <cell r="G510">
            <v>67035</v>
          </cell>
          <cell r="H510">
            <v>67035</v>
          </cell>
          <cell r="I510">
            <v>34514</v>
          </cell>
          <cell r="J510">
            <v>34514</v>
          </cell>
          <cell r="K510">
            <v>0</v>
          </cell>
          <cell r="L510">
            <v>0</v>
          </cell>
        </row>
        <row r="511">
          <cell r="B511">
            <v>107</v>
          </cell>
          <cell r="C511" t="str">
            <v>스피커 철거</v>
          </cell>
          <cell r="D511">
            <v>0</v>
          </cell>
          <cell r="E511">
            <v>1</v>
          </cell>
          <cell r="F511" t="str">
            <v>개</v>
          </cell>
          <cell r="G511">
            <v>310</v>
          </cell>
          <cell r="H511">
            <v>310</v>
          </cell>
          <cell r="I511">
            <v>10353</v>
          </cell>
          <cell r="J511">
            <v>10353</v>
          </cell>
          <cell r="K511">
            <v>0</v>
          </cell>
          <cell r="L511">
            <v>0</v>
          </cell>
        </row>
        <row r="512">
          <cell r="B512">
            <v>108</v>
          </cell>
          <cell r="C512" t="str">
            <v>경광등 설치</v>
          </cell>
          <cell r="D512" t="str">
            <v>크세논램프 5W, ABS</v>
          </cell>
          <cell r="E512">
            <v>1</v>
          </cell>
          <cell r="F512" t="str">
            <v>개</v>
          </cell>
          <cell r="G512">
            <v>50262</v>
          </cell>
          <cell r="H512">
            <v>50262</v>
          </cell>
          <cell r="I512">
            <v>8737</v>
          </cell>
          <cell r="J512">
            <v>8737</v>
          </cell>
          <cell r="K512">
            <v>0</v>
          </cell>
          <cell r="L512">
            <v>0</v>
          </cell>
        </row>
        <row r="513">
          <cell r="B513">
            <v>109</v>
          </cell>
          <cell r="C513" t="str">
            <v>경광등 철거</v>
          </cell>
          <cell r="D513" t="str">
            <v>크세논램프 5W, ABS</v>
          </cell>
          <cell r="E513">
            <v>1</v>
          </cell>
          <cell r="F513" t="str">
            <v>개</v>
          </cell>
          <cell r="G513">
            <v>131</v>
          </cell>
          <cell r="H513">
            <v>131</v>
          </cell>
          <cell r="I513">
            <v>4368</v>
          </cell>
          <cell r="J513">
            <v>4368</v>
          </cell>
          <cell r="K513">
            <v>0</v>
          </cell>
          <cell r="L513">
            <v>0</v>
          </cell>
        </row>
        <row r="514">
          <cell r="B514">
            <v>112</v>
          </cell>
          <cell r="C514" t="str">
            <v>비상벨 철거</v>
          </cell>
          <cell r="D514">
            <v>0</v>
          </cell>
          <cell r="E514">
            <v>1</v>
          </cell>
          <cell r="F514" t="str">
            <v>개</v>
          </cell>
          <cell r="G514">
            <v>157</v>
          </cell>
          <cell r="H514">
            <v>157</v>
          </cell>
          <cell r="I514">
            <v>5242</v>
          </cell>
          <cell r="J514">
            <v>5242</v>
          </cell>
          <cell r="K514">
            <v>0</v>
          </cell>
          <cell r="L514">
            <v>0</v>
          </cell>
        </row>
        <row r="515">
          <cell r="B515">
            <v>119</v>
          </cell>
          <cell r="C515" t="str">
            <v>써지보호기(영상) 철거</v>
          </cell>
          <cell r="D515">
            <v>0</v>
          </cell>
          <cell r="E515">
            <v>1</v>
          </cell>
          <cell r="F515" t="str">
            <v>EA</v>
          </cell>
          <cell r="G515">
            <v>226</v>
          </cell>
          <cell r="H515">
            <v>226</v>
          </cell>
          <cell r="I515">
            <v>7553</v>
          </cell>
          <cell r="J515">
            <v>7553</v>
          </cell>
          <cell r="K515">
            <v>0</v>
          </cell>
          <cell r="L515">
            <v>0</v>
          </cell>
        </row>
        <row r="516">
          <cell r="B516">
            <v>120</v>
          </cell>
          <cell r="C516" t="str">
            <v>CODEC 철거</v>
          </cell>
          <cell r="D516" t="str">
            <v>MPEF-1/2/4, DUAL ENCODERING</v>
          </cell>
          <cell r="E516">
            <v>1</v>
          </cell>
          <cell r="F516" t="str">
            <v>대</v>
          </cell>
          <cell r="G516">
            <v>517</v>
          </cell>
          <cell r="H516">
            <v>517</v>
          </cell>
          <cell r="I516">
            <v>17256</v>
          </cell>
          <cell r="J516">
            <v>17256</v>
          </cell>
          <cell r="K516">
            <v>0</v>
          </cell>
          <cell r="L516">
            <v>0</v>
          </cell>
        </row>
        <row r="517">
          <cell r="B517">
            <v>121</v>
          </cell>
          <cell r="C517" t="str">
            <v>동보방송장치 철거</v>
          </cell>
          <cell r="D517" t="str">
            <v>AMP 내장(60W)</v>
          </cell>
          <cell r="E517">
            <v>1</v>
          </cell>
          <cell r="F517" t="str">
            <v>SET</v>
          </cell>
          <cell r="G517">
            <v>1051</v>
          </cell>
          <cell r="H517">
            <v>1051</v>
          </cell>
          <cell r="I517">
            <v>35045</v>
          </cell>
          <cell r="J517">
            <v>35045</v>
          </cell>
          <cell r="K517">
            <v>0</v>
          </cell>
          <cell r="L517">
            <v>0</v>
          </cell>
        </row>
        <row r="518">
          <cell r="B518">
            <v>122</v>
          </cell>
          <cell r="C518" t="str">
            <v>시그널컨버터 철거</v>
          </cell>
          <cell r="D518" t="str">
            <v>RS-232/485</v>
          </cell>
          <cell r="E518">
            <v>1</v>
          </cell>
          <cell r="F518" t="str">
            <v>SET</v>
          </cell>
          <cell r="G518">
            <v>687</v>
          </cell>
          <cell r="H518">
            <v>687</v>
          </cell>
          <cell r="I518">
            <v>22902</v>
          </cell>
          <cell r="J518">
            <v>22902</v>
          </cell>
          <cell r="K518">
            <v>0</v>
          </cell>
          <cell r="L518">
            <v>0</v>
          </cell>
        </row>
        <row r="519">
          <cell r="B519">
            <v>315</v>
          </cell>
          <cell r="C519" t="str">
            <v>전원케이블 포설</v>
          </cell>
          <cell r="D519" t="str">
            <v>VCT 1.5sq x 2C x 4열</v>
          </cell>
          <cell r="E519">
            <v>8</v>
          </cell>
          <cell r="F519" t="str">
            <v>m</v>
          </cell>
          <cell r="G519">
            <v>2964</v>
          </cell>
          <cell r="H519">
            <v>23712</v>
          </cell>
          <cell r="I519">
            <v>11066</v>
          </cell>
          <cell r="J519">
            <v>88528</v>
          </cell>
          <cell r="K519">
            <v>0</v>
          </cell>
          <cell r="L519">
            <v>0</v>
          </cell>
        </row>
        <row r="520">
          <cell r="B520">
            <v>317</v>
          </cell>
          <cell r="C520" t="str">
            <v>스피커케이블</v>
          </cell>
          <cell r="D520" t="str">
            <v>SW 2300</v>
          </cell>
          <cell r="E520">
            <v>2.5</v>
          </cell>
          <cell r="F520" t="str">
            <v>m</v>
          </cell>
          <cell r="G520">
            <v>1285</v>
          </cell>
          <cell r="H520">
            <v>3212</v>
          </cell>
          <cell r="I520">
            <v>2621</v>
          </cell>
          <cell r="J520">
            <v>6552</v>
          </cell>
          <cell r="K520">
            <v>0</v>
          </cell>
          <cell r="L520">
            <v>0</v>
          </cell>
        </row>
        <row r="521">
          <cell r="B521">
            <v>318</v>
          </cell>
          <cell r="C521" t="str">
            <v>LAN 케이블 포설</v>
          </cell>
          <cell r="D521" t="str">
            <v>UTP Cat 6 4P x 1열</v>
          </cell>
          <cell r="E521">
            <v>9.5</v>
          </cell>
          <cell r="F521" t="str">
            <v>m</v>
          </cell>
          <cell r="G521">
            <v>557</v>
          </cell>
          <cell r="H521">
            <v>5291</v>
          </cell>
          <cell r="I521">
            <v>4068</v>
          </cell>
          <cell r="J521">
            <v>38646</v>
          </cell>
          <cell r="K521">
            <v>0</v>
          </cell>
          <cell r="L521">
            <v>0</v>
          </cell>
        </row>
        <row r="522">
          <cell r="B522">
            <v>321</v>
          </cell>
          <cell r="C522" t="str">
            <v>LAN 케이블 포설</v>
          </cell>
          <cell r="D522" t="str">
            <v>UTP Cat 6 4P x 4열</v>
          </cell>
          <cell r="E522">
            <v>8</v>
          </cell>
          <cell r="F522" t="str">
            <v>m</v>
          </cell>
          <cell r="G522">
            <v>2156</v>
          </cell>
          <cell r="H522">
            <v>17248</v>
          </cell>
          <cell r="I522">
            <v>13833</v>
          </cell>
          <cell r="J522">
            <v>110664</v>
          </cell>
          <cell r="K522">
            <v>0</v>
          </cell>
          <cell r="L522">
            <v>0</v>
          </cell>
        </row>
        <row r="523">
          <cell r="B523" t="str">
            <v>멀티콘센트접지2구</v>
          </cell>
          <cell r="C523" t="str">
            <v>멀티콘센트</v>
          </cell>
          <cell r="D523" t="str">
            <v>접지2구</v>
          </cell>
          <cell r="E523">
            <v>1</v>
          </cell>
          <cell r="F523" t="str">
            <v>EA</v>
          </cell>
          <cell r="G523">
            <v>6300</v>
          </cell>
          <cell r="H523">
            <v>6300</v>
          </cell>
          <cell r="J523">
            <v>0</v>
          </cell>
          <cell r="L523">
            <v>0</v>
          </cell>
        </row>
        <row r="524">
          <cell r="B524" t="str">
            <v>멀티콘센트접지6구</v>
          </cell>
          <cell r="C524" t="str">
            <v>멀티콘센트</v>
          </cell>
          <cell r="D524" t="str">
            <v>접지6구</v>
          </cell>
          <cell r="E524">
            <v>2</v>
          </cell>
          <cell r="F524" t="str">
            <v>EA</v>
          </cell>
          <cell r="G524">
            <v>12400</v>
          </cell>
          <cell r="H524">
            <v>24800</v>
          </cell>
          <cell r="J524">
            <v>0</v>
          </cell>
          <cell r="L524">
            <v>0</v>
          </cell>
        </row>
        <row r="529">
          <cell r="B529">
            <v>3081</v>
          </cell>
          <cell r="D529" t="str">
            <v>계</v>
          </cell>
          <cell r="H529">
            <v>334383</v>
          </cell>
          <cell r="J529">
            <v>505231</v>
          </cell>
          <cell r="L529">
            <v>0</v>
          </cell>
        </row>
        <row r="530">
          <cell r="B530">
            <v>2082</v>
          </cell>
          <cell r="C530" t="str">
            <v>2.22 기흥구 구갈동 411-12 공동어시장 앞(537-6)</v>
          </cell>
        </row>
        <row r="531">
          <cell r="B531">
            <v>101</v>
          </cell>
          <cell r="C531" t="str">
            <v>SPEED DOME CAMERA 철거</v>
          </cell>
          <cell r="D531" t="str">
            <v>41만화소</v>
          </cell>
          <cell r="E531">
            <v>1</v>
          </cell>
          <cell r="F531" t="str">
            <v>EA</v>
          </cell>
          <cell r="G531">
            <v>1064</v>
          </cell>
          <cell r="H531">
            <v>1064</v>
          </cell>
          <cell r="I531">
            <v>35490</v>
          </cell>
          <cell r="J531">
            <v>35490</v>
          </cell>
          <cell r="K531">
            <v>0</v>
          </cell>
          <cell r="L531">
            <v>0</v>
          </cell>
        </row>
        <row r="532">
          <cell r="B532">
            <v>103</v>
          </cell>
          <cell r="C532" t="str">
            <v>돔카메라 고정용 브래킷 설치</v>
          </cell>
          <cell r="D532" t="str">
            <v>제작사양</v>
          </cell>
          <cell r="E532">
            <v>1</v>
          </cell>
          <cell r="F532" t="str">
            <v>EA</v>
          </cell>
          <cell r="G532">
            <v>51035</v>
          </cell>
          <cell r="H532">
            <v>51035</v>
          </cell>
          <cell r="I532">
            <v>34514</v>
          </cell>
          <cell r="J532">
            <v>34514</v>
          </cell>
          <cell r="K532">
            <v>0</v>
          </cell>
          <cell r="L532">
            <v>0</v>
          </cell>
        </row>
        <row r="533">
          <cell r="B533">
            <v>104</v>
          </cell>
          <cell r="C533" t="str">
            <v>돔카메라 고정용 브래킷 철거</v>
          </cell>
          <cell r="D533" t="str">
            <v>제작사양</v>
          </cell>
          <cell r="E533">
            <v>1</v>
          </cell>
          <cell r="F533" t="str">
            <v>EA</v>
          </cell>
          <cell r="G533">
            <v>310</v>
          </cell>
          <cell r="H533">
            <v>310</v>
          </cell>
          <cell r="I533">
            <v>10353</v>
          </cell>
          <cell r="J533">
            <v>10353</v>
          </cell>
          <cell r="K533">
            <v>0</v>
          </cell>
          <cell r="L533">
            <v>0</v>
          </cell>
        </row>
        <row r="534">
          <cell r="B534">
            <v>105</v>
          </cell>
          <cell r="C534" t="str">
            <v>고정형 CAMERA 브래킷 설치</v>
          </cell>
          <cell r="D534" t="str">
            <v>제작사양</v>
          </cell>
          <cell r="E534">
            <v>1</v>
          </cell>
          <cell r="F534" t="str">
            <v>EA</v>
          </cell>
          <cell r="G534">
            <v>81035</v>
          </cell>
          <cell r="H534">
            <v>81035</v>
          </cell>
          <cell r="I534">
            <v>34514</v>
          </cell>
          <cell r="J534">
            <v>34514</v>
          </cell>
          <cell r="K534">
            <v>0</v>
          </cell>
          <cell r="L534">
            <v>0</v>
          </cell>
        </row>
        <row r="535">
          <cell r="B535">
            <v>106</v>
          </cell>
          <cell r="C535" t="str">
            <v>스피커 설치</v>
          </cell>
          <cell r="D535" t="str">
            <v>20W, 8Ω</v>
          </cell>
          <cell r="E535">
            <v>1</v>
          </cell>
          <cell r="F535" t="str">
            <v>개</v>
          </cell>
          <cell r="G535">
            <v>67035</v>
          </cell>
          <cell r="H535">
            <v>67035</v>
          </cell>
          <cell r="I535">
            <v>34514</v>
          </cell>
          <cell r="J535">
            <v>34514</v>
          </cell>
          <cell r="K535">
            <v>0</v>
          </cell>
          <cell r="L535">
            <v>0</v>
          </cell>
        </row>
        <row r="536">
          <cell r="B536">
            <v>107</v>
          </cell>
          <cell r="C536" t="str">
            <v>스피커 철거</v>
          </cell>
          <cell r="D536">
            <v>0</v>
          </cell>
          <cell r="E536">
            <v>1</v>
          </cell>
          <cell r="F536" t="str">
            <v>개</v>
          </cell>
          <cell r="G536">
            <v>310</v>
          </cell>
          <cell r="H536">
            <v>310</v>
          </cell>
          <cell r="I536">
            <v>10353</v>
          </cell>
          <cell r="J536">
            <v>10353</v>
          </cell>
          <cell r="K536">
            <v>0</v>
          </cell>
          <cell r="L536">
            <v>0</v>
          </cell>
        </row>
        <row r="537">
          <cell r="B537">
            <v>108</v>
          </cell>
          <cell r="C537" t="str">
            <v>경광등 설치</v>
          </cell>
          <cell r="D537" t="str">
            <v>크세논램프 5W, ABS</v>
          </cell>
          <cell r="E537">
            <v>1</v>
          </cell>
          <cell r="F537" t="str">
            <v>개</v>
          </cell>
          <cell r="G537">
            <v>50262</v>
          </cell>
          <cell r="H537">
            <v>50262</v>
          </cell>
          <cell r="I537">
            <v>8737</v>
          </cell>
          <cell r="J537">
            <v>8737</v>
          </cell>
          <cell r="K537">
            <v>0</v>
          </cell>
          <cell r="L537">
            <v>0</v>
          </cell>
        </row>
        <row r="538">
          <cell r="B538">
            <v>109</v>
          </cell>
          <cell r="C538" t="str">
            <v>경광등 철거</v>
          </cell>
          <cell r="D538" t="str">
            <v>크세논램프 5W, ABS</v>
          </cell>
          <cell r="E538">
            <v>1</v>
          </cell>
          <cell r="F538" t="str">
            <v>개</v>
          </cell>
          <cell r="G538">
            <v>131</v>
          </cell>
          <cell r="H538">
            <v>131</v>
          </cell>
          <cell r="I538">
            <v>4368</v>
          </cell>
          <cell r="J538">
            <v>4368</v>
          </cell>
          <cell r="K538">
            <v>0</v>
          </cell>
          <cell r="L538">
            <v>0</v>
          </cell>
        </row>
        <row r="539">
          <cell r="B539">
            <v>112</v>
          </cell>
          <cell r="C539" t="str">
            <v>비상벨 철거</v>
          </cell>
          <cell r="D539">
            <v>0</v>
          </cell>
          <cell r="E539">
            <v>1</v>
          </cell>
          <cell r="F539" t="str">
            <v>개</v>
          </cell>
          <cell r="G539">
            <v>157</v>
          </cell>
          <cell r="H539">
            <v>157</v>
          </cell>
          <cell r="I539">
            <v>5242</v>
          </cell>
          <cell r="J539">
            <v>5242</v>
          </cell>
          <cell r="K539">
            <v>0</v>
          </cell>
          <cell r="L539">
            <v>0</v>
          </cell>
        </row>
        <row r="540">
          <cell r="B540">
            <v>119</v>
          </cell>
          <cell r="C540" t="str">
            <v>써지보호기(영상) 철거</v>
          </cell>
          <cell r="D540">
            <v>0</v>
          </cell>
          <cell r="E540">
            <v>1</v>
          </cell>
          <cell r="F540" t="str">
            <v>EA</v>
          </cell>
          <cell r="G540">
            <v>226</v>
          </cell>
          <cell r="H540">
            <v>226</v>
          </cell>
          <cell r="I540">
            <v>7553</v>
          </cell>
          <cell r="J540">
            <v>7553</v>
          </cell>
          <cell r="K540">
            <v>0</v>
          </cell>
          <cell r="L540">
            <v>0</v>
          </cell>
        </row>
        <row r="541">
          <cell r="B541">
            <v>120</v>
          </cell>
          <cell r="C541" t="str">
            <v>CODEC 철거</v>
          </cell>
          <cell r="D541" t="str">
            <v>MPEF-1/2/4, DUAL ENCODERING</v>
          </cell>
          <cell r="E541">
            <v>1</v>
          </cell>
          <cell r="F541" t="str">
            <v>대</v>
          </cell>
          <cell r="G541">
            <v>517</v>
          </cell>
          <cell r="H541">
            <v>517</v>
          </cell>
          <cell r="I541">
            <v>17256</v>
          </cell>
          <cell r="J541">
            <v>17256</v>
          </cell>
          <cell r="K541">
            <v>0</v>
          </cell>
          <cell r="L541">
            <v>0</v>
          </cell>
        </row>
        <row r="542">
          <cell r="B542">
            <v>121</v>
          </cell>
          <cell r="C542" t="str">
            <v>동보방송장치 철거</v>
          </cell>
          <cell r="D542" t="str">
            <v>AMP 내장(60W)</v>
          </cell>
          <cell r="E542">
            <v>1</v>
          </cell>
          <cell r="F542" t="str">
            <v>SET</v>
          </cell>
          <cell r="G542">
            <v>1051</v>
          </cell>
          <cell r="H542">
            <v>1051</v>
          </cell>
          <cell r="I542">
            <v>35045</v>
          </cell>
          <cell r="J542">
            <v>35045</v>
          </cell>
          <cell r="K542">
            <v>0</v>
          </cell>
          <cell r="L542">
            <v>0</v>
          </cell>
        </row>
        <row r="543">
          <cell r="B543">
            <v>122</v>
          </cell>
          <cell r="C543" t="str">
            <v>시그널컨버터 철거</v>
          </cell>
          <cell r="D543" t="str">
            <v>RS-232/485</v>
          </cell>
          <cell r="E543">
            <v>1</v>
          </cell>
          <cell r="F543" t="str">
            <v>SET</v>
          </cell>
          <cell r="G543">
            <v>687</v>
          </cell>
          <cell r="H543">
            <v>687</v>
          </cell>
          <cell r="I543">
            <v>22902</v>
          </cell>
          <cell r="J543">
            <v>22902</v>
          </cell>
          <cell r="K543">
            <v>0</v>
          </cell>
          <cell r="L543">
            <v>0</v>
          </cell>
        </row>
        <row r="544">
          <cell r="B544">
            <v>316</v>
          </cell>
          <cell r="C544" t="str">
            <v>전원케이블 포설</v>
          </cell>
          <cell r="D544" t="str">
            <v>VCT 1.5sq x 2C x 5열</v>
          </cell>
          <cell r="E544">
            <v>6</v>
          </cell>
          <cell r="F544" t="str">
            <v>m</v>
          </cell>
          <cell r="G544">
            <v>3701</v>
          </cell>
          <cell r="H544">
            <v>22206</v>
          </cell>
          <cell r="I544">
            <v>13670</v>
          </cell>
          <cell r="J544">
            <v>82020</v>
          </cell>
          <cell r="K544">
            <v>0</v>
          </cell>
          <cell r="L544">
            <v>0</v>
          </cell>
        </row>
        <row r="545">
          <cell r="B545">
            <v>317</v>
          </cell>
          <cell r="C545" t="str">
            <v>스피커케이블</v>
          </cell>
          <cell r="D545" t="str">
            <v>SW 2300</v>
          </cell>
          <cell r="E545">
            <v>2.5</v>
          </cell>
          <cell r="F545" t="str">
            <v>m</v>
          </cell>
          <cell r="G545">
            <v>1285</v>
          </cell>
          <cell r="H545">
            <v>3212</v>
          </cell>
          <cell r="I545">
            <v>2621</v>
          </cell>
          <cell r="J545">
            <v>6552</v>
          </cell>
          <cell r="K545">
            <v>0</v>
          </cell>
          <cell r="L545">
            <v>0</v>
          </cell>
        </row>
        <row r="546">
          <cell r="B546">
            <v>318</v>
          </cell>
          <cell r="C546" t="str">
            <v>LAN 케이블 포설</v>
          </cell>
          <cell r="D546" t="str">
            <v>UTP Cat 6 4P x 1열</v>
          </cell>
          <cell r="E546">
            <v>7.5</v>
          </cell>
          <cell r="F546" t="str">
            <v>m</v>
          </cell>
          <cell r="G546">
            <v>557</v>
          </cell>
          <cell r="H546">
            <v>4177</v>
          </cell>
          <cell r="I546">
            <v>4068</v>
          </cell>
          <cell r="J546">
            <v>30510</v>
          </cell>
          <cell r="K546">
            <v>0</v>
          </cell>
          <cell r="L546">
            <v>0</v>
          </cell>
        </row>
        <row r="547">
          <cell r="B547">
            <v>322</v>
          </cell>
          <cell r="C547" t="str">
            <v>LAN 케이블 포설</v>
          </cell>
          <cell r="D547" t="str">
            <v>UTP Cat 6 4P x 5열</v>
          </cell>
          <cell r="E547">
            <v>6</v>
          </cell>
          <cell r="F547" t="str">
            <v>m</v>
          </cell>
          <cell r="G547">
            <v>2690</v>
          </cell>
          <cell r="H547">
            <v>16140</v>
          </cell>
          <cell r="I547">
            <v>17088</v>
          </cell>
          <cell r="J547">
            <v>102528</v>
          </cell>
          <cell r="K547">
            <v>0</v>
          </cell>
          <cell r="L547">
            <v>0</v>
          </cell>
        </row>
        <row r="548">
          <cell r="B548" t="str">
            <v>멀티콘센트접지2구</v>
          </cell>
          <cell r="C548" t="str">
            <v>멀티콘센트</v>
          </cell>
          <cell r="D548" t="str">
            <v>접지2구</v>
          </cell>
          <cell r="E548">
            <v>1</v>
          </cell>
          <cell r="F548" t="str">
            <v>EA</v>
          </cell>
          <cell r="G548">
            <v>6300</v>
          </cell>
          <cell r="H548">
            <v>6300</v>
          </cell>
          <cell r="J548">
            <v>0</v>
          </cell>
          <cell r="L548">
            <v>0</v>
          </cell>
        </row>
        <row r="549">
          <cell r="B549" t="str">
            <v>멀티콘센트접지6구</v>
          </cell>
          <cell r="C549" t="str">
            <v>멀티콘센트</v>
          </cell>
          <cell r="D549" t="str">
            <v>접지6구</v>
          </cell>
          <cell r="E549">
            <v>2</v>
          </cell>
          <cell r="F549" t="str">
            <v>EA</v>
          </cell>
          <cell r="G549">
            <v>12400</v>
          </cell>
          <cell r="H549">
            <v>24800</v>
          </cell>
          <cell r="J549">
            <v>0</v>
          </cell>
          <cell r="L549">
            <v>0</v>
          </cell>
        </row>
        <row r="554">
          <cell r="B554">
            <v>3082</v>
          </cell>
          <cell r="D554" t="str">
            <v>계</v>
          </cell>
          <cell r="H554">
            <v>330655</v>
          </cell>
          <cell r="J554">
            <v>482451</v>
          </cell>
          <cell r="L554">
            <v>0</v>
          </cell>
        </row>
        <row r="555">
          <cell r="B555">
            <v>2083</v>
          </cell>
          <cell r="C555" t="str">
            <v>2.23 기흥구 보정동 1144-1 수지 주니어 스포츠클럽 삼거리</v>
          </cell>
        </row>
        <row r="556">
          <cell r="B556">
            <v>101</v>
          </cell>
          <cell r="C556" t="str">
            <v>SPEED DOME CAMERA 철거</v>
          </cell>
          <cell r="D556" t="str">
            <v>41만화소</v>
          </cell>
          <cell r="E556">
            <v>1</v>
          </cell>
          <cell r="F556" t="str">
            <v>EA</v>
          </cell>
          <cell r="G556">
            <v>1064</v>
          </cell>
          <cell r="H556">
            <v>1064</v>
          </cell>
          <cell r="I556">
            <v>35490</v>
          </cell>
          <cell r="J556">
            <v>35490</v>
          </cell>
          <cell r="K556">
            <v>0</v>
          </cell>
          <cell r="L556">
            <v>0</v>
          </cell>
        </row>
        <row r="557">
          <cell r="B557">
            <v>103</v>
          </cell>
          <cell r="C557" t="str">
            <v>돔카메라 고정용 브래킷 설치</v>
          </cell>
          <cell r="D557" t="str">
            <v>제작사양</v>
          </cell>
          <cell r="E557">
            <v>1</v>
          </cell>
          <cell r="F557" t="str">
            <v>EA</v>
          </cell>
          <cell r="G557">
            <v>51035</v>
          </cell>
          <cell r="H557">
            <v>51035</v>
          </cell>
          <cell r="I557">
            <v>34514</v>
          </cell>
          <cell r="J557">
            <v>34514</v>
          </cell>
          <cell r="K557">
            <v>0</v>
          </cell>
          <cell r="L557">
            <v>0</v>
          </cell>
        </row>
        <row r="558">
          <cell r="B558">
            <v>104</v>
          </cell>
          <cell r="C558" t="str">
            <v>돔카메라 고정용 브래킷 철거</v>
          </cell>
          <cell r="D558" t="str">
            <v>제작사양</v>
          </cell>
          <cell r="E558">
            <v>1</v>
          </cell>
          <cell r="F558" t="str">
            <v>EA</v>
          </cell>
          <cell r="G558">
            <v>310</v>
          </cell>
          <cell r="H558">
            <v>310</v>
          </cell>
          <cell r="I558">
            <v>10353</v>
          </cell>
          <cell r="J558">
            <v>10353</v>
          </cell>
          <cell r="K558">
            <v>0</v>
          </cell>
          <cell r="L558">
            <v>0</v>
          </cell>
        </row>
        <row r="559">
          <cell r="B559">
            <v>105</v>
          </cell>
          <cell r="C559" t="str">
            <v>고정형 CAMERA 브래킷 설치</v>
          </cell>
          <cell r="D559" t="str">
            <v>제작사양</v>
          </cell>
          <cell r="E559">
            <v>1</v>
          </cell>
          <cell r="F559" t="str">
            <v>EA</v>
          </cell>
          <cell r="G559">
            <v>81035</v>
          </cell>
          <cell r="H559">
            <v>81035</v>
          </cell>
          <cell r="I559">
            <v>34514</v>
          </cell>
          <cell r="J559">
            <v>34514</v>
          </cell>
          <cell r="K559">
            <v>0</v>
          </cell>
          <cell r="L559">
            <v>0</v>
          </cell>
        </row>
        <row r="560">
          <cell r="B560">
            <v>106</v>
          </cell>
          <cell r="C560" t="str">
            <v>스피커 설치</v>
          </cell>
          <cell r="D560" t="str">
            <v>20W, 8Ω</v>
          </cell>
          <cell r="E560">
            <v>1</v>
          </cell>
          <cell r="F560" t="str">
            <v>개</v>
          </cell>
          <cell r="G560">
            <v>67035</v>
          </cell>
          <cell r="H560">
            <v>67035</v>
          </cell>
          <cell r="I560">
            <v>34514</v>
          </cell>
          <cell r="J560">
            <v>34514</v>
          </cell>
          <cell r="K560">
            <v>0</v>
          </cell>
          <cell r="L560">
            <v>0</v>
          </cell>
        </row>
        <row r="561">
          <cell r="B561">
            <v>107</v>
          </cell>
          <cell r="C561" t="str">
            <v>스피커 철거</v>
          </cell>
          <cell r="D561">
            <v>0</v>
          </cell>
          <cell r="E561">
            <v>1</v>
          </cell>
          <cell r="F561" t="str">
            <v>개</v>
          </cell>
          <cell r="G561">
            <v>310</v>
          </cell>
          <cell r="H561">
            <v>310</v>
          </cell>
          <cell r="I561">
            <v>10353</v>
          </cell>
          <cell r="J561">
            <v>10353</v>
          </cell>
          <cell r="K561">
            <v>0</v>
          </cell>
          <cell r="L561">
            <v>0</v>
          </cell>
        </row>
        <row r="562">
          <cell r="B562">
            <v>108</v>
          </cell>
          <cell r="C562" t="str">
            <v>경광등 설치</v>
          </cell>
          <cell r="D562" t="str">
            <v>크세논램프 5W, ABS</v>
          </cell>
          <cell r="E562">
            <v>1</v>
          </cell>
          <cell r="F562" t="str">
            <v>개</v>
          </cell>
          <cell r="G562">
            <v>50262</v>
          </cell>
          <cell r="H562">
            <v>50262</v>
          </cell>
          <cell r="I562">
            <v>8737</v>
          </cell>
          <cell r="J562">
            <v>8737</v>
          </cell>
          <cell r="K562">
            <v>0</v>
          </cell>
          <cell r="L562">
            <v>0</v>
          </cell>
        </row>
        <row r="563">
          <cell r="B563">
            <v>109</v>
          </cell>
          <cell r="C563" t="str">
            <v>경광등 철거</v>
          </cell>
          <cell r="D563" t="str">
            <v>크세논램프 5W, ABS</v>
          </cell>
          <cell r="E563">
            <v>1</v>
          </cell>
          <cell r="F563" t="str">
            <v>개</v>
          </cell>
          <cell r="G563">
            <v>131</v>
          </cell>
          <cell r="H563">
            <v>131</v>
          </cell>
          <cell r="I563">
            <v>4368</v>
          </cell>
          <cell r="J563">
            <v>4368</v>
          </cell>
          <cell r="K563">
            <v>0</v>
          </cell>
          <cell r="L563">
            <v>0</v>
          </cell>
        </row>
        <row r="564">
          <cell r="B564">
            <v>112</v>
          </cell>
          <cell r="C564" t="str">
            <v>비상벨 철거</v>
          </cell>
          <cell r="D564">
            <v>0</v>
          </cell>
          <cell r="E564">
            <v>1</v>
          </cell>
          <cell r="F564" t="str">
            <v>개</v>
          </cell>
          <cell r="G564">
            <v>157</v>
          </cell>
          <cell r="H564">
            <v>157</v>
          </cell>
          <cell r="I564">
            <v>5242</v>
          </cell>
          <cell r="J564">
            <v>5242</v>
          </cell>
          <cell r="K564">
            <v>0</v>
          </cell>
          <cell r="L564">
            <v>0</v>
          </cell>
        </row>
        <row r="565">
          <cell r="B565">
            <v>119</v>
          </cell>
          <cell r="C565" t="str">
            <v>써지보호기(영상) 철거</v>
          </cell>
          <cell r="D565">
            <v>0</v>
          </cell>
          <cell r="E565">
            <v>1</v>
          </cell>
          <cell r="F565" t="str">
            <v>EA</v>
          </cell>
          <cell r="G565">
            <v>226</v>
          </cell>
          <cell r="H565">
            <v>226</v>
          </cell>
          <cell r="I565">
            <v>7553</v>
          </cell>
          <cell r="J565">
            <v>7553</v>
          </cell>
          <cell r="K565">
            <v>0</v>
          </cell>
          <cell r="L565">
            <v>0</v>
          </cell>
        </row>
        <row r="566">
          <cell r="B566">
            <v>120</v>
          </cell>
          <cell r="C566" t="str">
            <v>CODEC 철거</v>
          </cell>
          <cell r="D566" t="str">
            <v>MPEF-1/2/4, DUAL ENCODERING</v>
          </cell>
          <cell r="E566">
            <v>1</v>
          </cell>
          <cell r="F566" t="str">
            <v>대</v>
          </cell>
          <cell r="G566">
            <v>517</v>
          </cell>
          <cell r="H566">
            <v>517</v>
          </cell>
          <cell r="I566">
            <v>17256</v>
          </cell>
          <cell r="J566">
            <v>17256</v>
          </cell>
          <cell r="K566">
            <v>0</v>
          </cell>
          <cell r="L566">
            <v>0</v>
          </cell>
        </row>
        <row r="567">
          <cell r="B567">
            <v>121</v>
          </cell>
          <cell r="C567" t="str">
            <v>동보방송장치 철거</v>
          </cell>
          <cell r="D567" t="str">
            <v>AMP 내장(60W)</v>
          </cell>
          <cell r="E567">
            <v>1</v>
          </cell>
          <cell r="F567" t="str">
            <v>SET</v>
          </cell>
          <cell r="G567">
            <v>1051</v>
          </cell>
          <cell r="H567">
            <v>1051</v>
          </cell>
          <cell r="I567">
            <v>35045</v>
          </cell>
          <cell r="J567">
            <v>35045</v>
          </cell>
          <cell r="K567">
            <v>0</v>
          </cell>
          <cell r="L567">
            <v>0</v>
          </cell>
        </row>
        <row r="568">
          <cell r="B568">
            <v>122</v>
          </cell>
          <cell r="C568" t="str">
            <v>시그널컨버터 철거</v>
          </cell>
          <cell r="D568" t="str">
            <v>RS-232/485</v>
          </cell>
          <cell r="E568">
            <v>1</v>
          </cell>
          <cell r="F568" t="str">
            <v>SET</v>
          </cell>
          <cell r="G568">
            <v>687</v>
          </cell>
          <cell r="H568">
            <v>687</v>
          </cell>
          <cell r="I568">
            <v>22902</v>
          </cell>
          <cell r="J568">
            <v>22902</v>
          </cell>
          <cell r="K568">
            <v>0</v>
          </cell>
          <cell r="L568">
            <v>0</v>
          </cell>
        </row>
        <row r="569">
          <cell r="B569">
            <v>315</v>
          </cell>
          <cell r="C569" t="str">
            <v>전원케이블 포설</v>
          </cell>
          <cell r="D569" t="str">
            <v>VCT 1.5sq x 2C x 4열</v>
          </cell>
          <cell r="E569">
            <v>9</v>
          </cell>
          <cell r="F569" t="str">
            <v>m</v>
          </cell>
          <cell r="G569">
            <v>2964</v>
          </cell>
          <cell r="H569">
            <v>26676</v>
          </cell>
          <cell r="I569">
            <v>11066</v>
          </cell>
          <cell r="J569">
            <v>99594</v>
          </cell>
          <cell r="K569">
            <v>0</v>
          </cell>
          <cell r="L569">
            <v>0</v>
          </cell>
        </row>
        <row r="570">
          <cell r="B570">
            <v>317</v>
          </cell>
          <cell r="C570" t="str">
            <v>스피커케이블</v>
          </cell>
          <cell r="D570" t="str">
            <v>SW 2300</v>
          </cell>
          <cell r="E570">
            <v>2.5</v>
          </cell>
          <cell r="F570" t="str">
            <v>m</v>
          </cell>
          <cell r="G570">
            <v>1285</v>
          </cell>
          <cell r="H570">
            <v>3212</v>
          </cell>
          <cell r="I570">
            <v>2621</v>
          </cell>
          <cell r="J570">
            <v>6552</v>
          </cell>
          <cell r="K570">
            <v>0</v>
          </cell>
          <cell r="L570">
            <v>0</v>
          </cell>
        </row>
        <row r="571">
          <cell r="B571">
            <v>318</v>
          </cell>
          <cell r="C571" t="str">
            <v>LAN 케이블 포설</v>
          </cell>
          <cell r="D571" t="str">
            <v>UTP Cat 6 4P x 1열</v>
          </cell>
          <cell r="E571">
            <v>10.5</v>
          </cell>
          <cell r="F571" t="str">
            <v>m</v>
          </cell>
          <cell r="G571">
            <v>557</v>
          </cell>
          <cell r="H571">
            <v>5848</v>
          </cell>
          <cell r="I571">
            <v>4068</v>
          </cell>
          <cell r="J571">
            <v>42714</v>
          </cell>
          <cell r="K571">
            <v>0</v>
          </cell>
          <cell r="L571">
            <v>0</v>
          </cell>
        </row>
        <row r="572">
          <cell r="B572">
            <v>321</v>
          </cell>
          <cell r="C572" t="str">
            <v>LAN 케이블 포설</v>
          </cell>
          <cell r="D572" t="str">
            <v>UTP Cat 6 4P x 4열</v>
          </cell>
          <cell r="E572">
            <v>9</v>
          </cell>
          <cell r="F572" t="str">
            <v>m</v>
          </cell>
          <cell r="G572">
            <v>2156</v>
          </cell>
          <cell r="H572">
            <v>19404</v>
          </cell>
          <cell r="I572">
            <v>13833</v>
          </cell>
          <cell r="J572">
            <v>124497</v>
          </cell>
          <cell r="K572">
            <v>0</v>
          </cell>
          <cell r="L572">
            <v>0</v>
          </cell>
        </row>
        <row r="573">
          <cell r="B573" t="str">
            <v>멀티콘센트접지2구</v>
          </cell>
          <cell r="C573" t="str">
            <v>멀티콘센트</v>
          </cell>
          <cell r="D573" t="str">
            <v>접지2구</v>
          </cell>
          <cell r="E573">
            <v>1</v>
          </cell>
          <cell r="F573" t="str">
            <v>EA</v>
          </cell>
          <cell r="G573">
            <v>6300</v>
          </cell>
          <cell r="H573">
            <v>6300</v>
          </cell>
          <cell r="J573">
            <v>0</v>
          </cell>
          <cell r="L573">
            <v>0</v>
          </cell>
        </row>
        <row r="574">
          <cell r="B574" t="str">
            <v>멀티콘센트접지6구</v>
          </cell>
          <cell r="C574" t="str">
            <v>멀티콘센트</v>
          </cell>
          <cell r="D574" t="str">
            <v>접지6구</v>
          </cell>
          <cell r="E574">
            <v>2</v>
          </cell>
          <cell r="F574" t="str">
            <v>EA</v>
          </cell>
          <cell r="G574">
            <v>12400</v>
          </cell>
          <cell r="H574">
            <v>24800</v>
          </cell>
          <cell r="J574">
            <v>0</v>
          </cell>
          <cell r="L574">
            <v>0</v>
          </cell>
        </row>
        <row r="579">
          <cell r="B579">
            <v>3083</v>
          </cell>
          <cell r="D579" t="str">
            <v>계</v>
          </cell>
          <cell r="H579">
            <v>340060</v>
          </cell>
          <cell r="J579">
            <v>534198</v>
          </cell>
          <cell r="L579">
            <v>0</v>
          </cell>
        </row>
        <row r="580">
          <cell r="B580">
            <v>2084</v>
          </cell>
          <cell r="C580" t="str">
            <v>2.24 기흥구 상갈동 149-25 서해횟집 앞 도로</v>
          </cell>
        </row>
        <row r="581">
          <cell r="B581">
            <v>101</v>
          </cell>
          <cell r="C581" t="str">
            <v>SPEED DOME CAMERA 철거</v>
          </cell>
          <cell r="D581" t="str">
            <v>41만화소</v>
          </cell>
          <cell r="E581">
            <v>1</v>
          </cell>
          <cell r="F581" t="str">
            <v>EA</v>
          </cell>
          <cell r="G581">
            <v>1064</v>
          </cell>
          <cell r="H581">
            <v>1064</v>
          </cell>
          <cell r="I581">
            <v>35490</v>
          </cell>
          <cell r="J581">
            <v>35490</v>
          </cell>
          <cell r="K581">
            <v>0</v>
          </cell>
          <cell r="L581">
            <v>0</v>
          </cell>
        </row>
        <row r="582">
          <cell r="B582">
            <v>103</v>
          </cell>
          <cell r="C582" t="str">
            <v>돔카메라 고정용 브래킷 설치</v>
          </cell>
          <cell r="D582" t="str">
            <v>제작사양</v>
          </cell>
          <cell r="E582">
            <v>1</v>
          </cell>
          <cell r="F582" t="str">
            <v>EA</v>
          </cell>
          <cell r="G582">
            <v>51035</v>
          </cell>
          <cell r="H582">
            <v>51035</v>
          </cell>
          <cell r="I582">
            <v>34514</v>
          </cell>
          <cell r="J582">
            <v>34514</v>
          </cell>
          <cell r="K582">
            <v>0</v>
          </cell>
          <cell r="L582">
            <v>0</v>
          </cell>
        </row>
        <row r="583">
          <cell r="B583">
            <v>104</v>
          </cell>
          <cell r="C583" t="str">
            <v>돔카메라 고정용 브래킷 철거</v>
          </cell>
          <cell r="D583" t="str">
            <v>제작사양</v>
          </cell>
          <cell r="E583">
            <v>1</v>
          </cell>
          <cell r="F583" t="str">
            <v>EA</v>
          </cell>
          <cell r="G583">
            <v>310</v>
          </cell>
          <cell r="H583">
            <v>310</v>
          </cell>
          <cell r="I583">
            <v>10353</v>
          </cell>
          <cell r="J583">
            <v>10353</v>
          </cell>
          <cell r="K583">
            <v>0</v>
          </cell>
          <cell r="L583">
            <v>0</v>
          </cell>
        </row>
        <row r="584">
          <cell r="B584">
            <v>105</v>
          </cell>
          <cell r="C584" t="str">
            <v>고정형 CAMERA 브래킷 설치</v>
          </cell>
          <cell r="D584" t="str">
            <v>제작사양</v>
          </cell>
          <cell r="E584">
            <v>1</v>
          </cell>
          <cell r="F584" t="str">
            <v>EA</v>
          </cell>
          <cell r="G584">
            <v>81035</v>
          </cell>
          <cell r="H584">
            <v>81035</v>
          </cell>
          <cell r="I584">
            <v>34514</v>
          </cell>
          <cell r="J584">
            <v>34514</v>
          </cell>
          <cell r="K584">
            <v>0</v>
          </cell>
          <cell r="L584">
            <v>0</v>
          </cell>
        </row>
        <row r="585">
          <cell r="B585">
            <v>106</v>
          </cell>
          <cell r="C585" t="str">
            <v>스피커 설치</v>
          </cell>
          <cell r="D585" t="str">
            <v>20W, 8Ω</v>
          </cell>
          <cell r="E585">
            <v>1</v>
          </cell>
          <cell r="F585" t="str">
            <v>개</v>
          </cell>
          <cell r="G585">
            <v>67035</v>
          </cell>
          <cell r="H585">
            <v>67035</v>
          </cell>
          <cell r="I585">
            <v>34514</v>
          </cell>
          <cell r="J585">
            <v>34514</v>
          </cell>
          <cell r="K585">
            <v>0</v>
          </cell>
          <cell r="L585">
            <v>0</v>
          </cell>
        </row>
        <row r="586">
          <cell r="B586">
            <v>107</v>
          </cell>
          <cell r="C586" t="str">
            <v>스피커 철거</v>
          </cell>
          <cell r="D586">
            <v>0</v>
          </cell>
          <cell r="E586">
            <v>1</v>
          </cell>
          <cell r="F586" t="str">
            <v>개</v>
          </cell>
          <cell r="G586">
            <v>310</v>
          </cell>
          <cell r="H586">
            <v>310</v>
          </cell>
          <cell r="I586">
            <v>10353</v>
          </cell>
          <cell r="J586">
            <v>10353</v>
          </cell>
          <cell r="K586">
            <v>0</v>
          </cell>
          <cell r="L586">
            <v>0</v>
          </cell>
        </row>
        <row r="587">
          <cell r="B587">
            <v>108</v>
          </cell>
          <cell r="C587" t="str">
            <v>경광등 설치</v>
          </cell>
          <cell r="D587" t="str">
            <v>크세논램프 5W, ABS</v>
          </cell>
          <cell r="E587">
            <v>1</v>
          </cell>
          <cell r="F587" t="str">
            <v>개</v>
          </cell>
          <cell r="G587">
            <v>50262</v>
          </cell>
          <cell r="H587">
            <v>50262</v>
          </cell>
          <cell r="I587">
            <v>8737</v>
          </cell>
          <cell r="J587">
            <v>8737</v>
          </cell>
          <cell r="K587">
            <v>0</v>
          </cell>
          <cell r="L587">
            <v>0</v>
          </cell>
        </row>
        <row r="588">
          <cell r="B588">
            <v>109</v>
          </cell>
          <cell r="C588" t="str">
            <v>경광등 철거</v>
          </cell>
          <cell r="D588" t="str">
            <v>크세논램프 5W, ABS</v>
          </cell>
          <cell r="E588">
            <v>1</v>
          </cell>
          <cell r="F588" t="str">
            <v>개</v>
          </cell>
          <cell r="G588">
            <v>131</v>
          </cell>
          <cell r="H588">
            <v>131</v>
          </cell>
          <cell r="I588">
            <v>4368</v>
          </cell>
          <cell r="J588">
            <v>4368</v>
          </cell>
          <cell r="K588">
            <v>0</v>
          </cell>
          <cell r="L588">
            <v>0</v>
          </cell>
        </row>
        <row r="589">
          <cell r="B589">
            <v>112</v>
          </cell>
          <cell r="C589" t="str">
            <v>비상벨 철거</v>
          </cell>
          <cell r="D589">
            <v>0</v>
          </cell>
          <cell r="E589">
            <v>1</v>
          </cell>
          <cell r="F589" t="str">
            <v>개</v>
          </cell>
          <cell r="G589">
            <v>157</v>
          </cell>
          <cell r="H589">
            <v>157</v>
          </cell>
          <cell r="I589">
            <v>5242</v>
          </cell>
          <cell r="J589">
            <v>5242</v>
          </cell>
          <cell r="K589">
            <v>0</v>
          </cell>
          <cell r="L589">
            <v>0</v>
          </cell>
        </row>
        <row r="590">
          <cell r="B590">
            <v>119</v>
          </cell>
          <cell r="C590" t="str">
            <v>써지보호기(영상) 철거</v>
          </cell>
          <cell r="D590">
            <v>0</v>
          </cell>
          <cell r="E590">
            <v>1</v>
          </cell>
          <cell r="F590" t="str">
            <v>EA</v>
          </cell>
          <cell r="G590">
            <v>226</v>
          </cell>
          <cell r="H590">
            <v>226</v>
          </cell>
          <cell r="I590">
            <v>7553</v>
          </cell>
          <cell r="J590">
            <v>7553</v>
          </cell>
          <cell r="K590">
            <v>0</v>
          </cell>
          <cell r="L590">
            <v>0</v>
          </cell>
        </row>
        <row r="591">
          <cell r="B591">
            <v>120</v>
          </cell>
          <cell r="C591" t="str">
            <v>CODEC 철거</v>
          </cell>
          <cell r="D591" t="str">
            <v>MPEF-1/2/4, DUAL ENCODERING</v>
          </cell>
          <cell r="E591">
            <v>1</v>
          </cell>
          <cell r="F591" t="str">
            <v>대</v>
          </cell>
          <cell r="G591">
            <v>517</v>
          </cell>
          <cell r="H591">
            <v>517</v>
          </cell>
          <cell r="I591">
            <v>17256</v>
          </cell>
          <cell r="J591">
            <v>17256</v>
          </cell>
          <cell r="K591">
            <v>0</v>
          </cell>
          <cell r="L591">
            <v>0</v>
          </cell>
        </row>
        <row r="592">
          <cell r="B592">
            <v>121</v>
          </cell>
          <cell r="C592" t="str">
            <v>동보방송장치 철거</v>
          </cell>
          <cell r="D592" t="str">
            <v>AMP 내장(60W)</v>
          </cell>
          <cell r="E592">
            <v>1</v>
          </cell>
          <cell r="F592" t="str">
            <v>SET</v>
          </cell>
          <cell r="G592">
            <v>1051</v>
          </cell>
          <cell r="H592">
            <v>1051</v>
          </cell>
          <cell r="I592">
            <v>35045</v>
          </cell>
          <cell r="J592">
            <v>35045</v>
          </cell>
          <cell r="K592">
            <v>0</v>
          </cell>
          <cell r="L592">
            <v>0</v>
          </cell>
        </row>
        <row r="593">
          <cell r="B593">
            <v>122</v>
          </cell>
          <cell r="C593" t="str">
            <v>시그널컨버터 철거</v>
          </cell>
          <cell r="D593" t="str">
            <v>RS-232/485</v>
          </cell>
          <cell r="E593">
            <v>1</v>
          </cell>
          <cell r="F593" t="str">
            <v>SET</v>
          </cell>
          <cell r="G593">
            <v>687</v>
          </cell>
          <cell r="H593">
            <v>687</v>
          </cell>
          <cell r="I593">
            <v>22902</v>
          </cell>
          <cell r="J593">
            <v>22902</v>
          </cell>
          <cell r="K593">
            <v>0</v>
          </cell>
          <cell r="L593">
            <v>0</v>
          </cell>
        </row>
        <row r="594">
          <cell r="B594">
            <v>316</v>
          </cell>
          <cell r="C594" t="str">
            <v>전원케이블 포설</v>
          </cell>
          <cell r="D594" t="str">
            <v>VCT 1.5sq x 2C x 5열</v>
          </cell>
          <cell r="E594">
            <v>6</v>
          </cell>
          <cell r="F594" t="str">
            <v>m</v>
          </cell>
          <cell r="G594">
            <v>3701</v>
          </cell>
          <cell r="H594">
            <v>22206</v>
          </cell>
          <cell r="I594">
            <v>13670</v>
          </cell>
          <cell r="J594">
            <v>82020</v>
          </cell>
          <cell r="K594">
            <v>0</v>
          </cell>
          <cell r="L594">
            <v>0</v>
          </cell>
        </row>
        <row r="595">
          <cell r="B595">
            <v>317</v>
          </cell>
          <cell r="C595" t="str">
            <v>스피커케이블</v>
          </cell>
          <cell r="D595" t="str">
            <v>SW 2300</v>
          </cell>
          <cell r="E595">
            <v>2.5</v>
          </cell>
          <cell r="F595" t="str">
            <v>m</v>
          </cell>
          <cell r="G595">
            <v>1285</v>
          </cell>
          <cell r="H595">
            <v>3212</v>
          </cell>
          <cell r="I595">
            <v>2621</v>
          </cell>
          <cell r="J595">
            <v>6552</v>
          </cell>
          <cell r="K595">
            <v>0</v>
          </cell>
          <cell r="L595">
            <v>0</v>
          </cell>
        </row>
        <row r="596">
          <cell r="B596">
            <v>318</v>
          </cell>
          <cell r="C596" t="str">
            <v>LAN 케이블 포설</v>
          </cell>
          <cell r="D596" t="str">
            <v>UTP Cat 6 4P x 1열</v>
          </cell>
          <cell r="E596">
            <v>7.5</v>
          </cell>
          <cell r="F596" t="str">
            <v>m</v>
          </cell>
          <cell r="G596">
            <v>557</v>
          </cell>
          <cell r="H596">
            <v>4177</v>
          </cell>
          <cell r="I596">
            <v>4068</v>
          </cell>
          <cell r="J596">
            <v>30510</v>
          </cell>
          <cell r="K596">
            <v>0</v>
          </cell>
          <cell r="L596">
            <v>0</v>
          </cell>
        </row>
        <row r="597">
          <cell r="B597">
            <v>322</v>
          </cell>
          <cell r="C597" t="str">
            <v>LAN 케이블 포설</v>
          </cell>
          <cell r="D597" t="str">
            <v>UTP Cat 6 4P x 5열</v>
          </cell>
          <cell r="E597">
            <v>6</v>
          </cell>
          <cell r="F597" t="str">
            <v>m</v>
          </cell>
          <cell r="G597">
            <v>2690</v>
          </cell>
          <cell r="H597">
            <v>16140</v>
          </cell>
          <cell r="I597">
            <v>17088</v>
          </cell>
          <cell r="J597">
            <v>102528</v>
          </cell>
          <cell r="K597">
            <v>0</v>
          </cell>
          <cell r="L597">
            <v>0</v>
          </cell>
        </row>
        <row r="598">
          <cell r="B598" t="str">
            <v>멀티콘센트접지2구</v>
          </cell>
          <cell r="C598" t="str">
            <v>멀티콘센트</v>
          </cell>
          <cell r="D598" t="str">
            <v>접지2구</v>
          </cell>
          <cell r="E598">
            <v>1</v>
          </cell>
          <cell r="F598" t="str">
            <v>EA</v>
          </cell>
          <cell r="G598">
            <v>6300</v>
          </cell>
          <cell r="H598">
            <v>6300</v>
          </cell>
          <cell r="J598">
            <v>0</v>
          </cell>
          <cell r="L598">
            <v>0</v>
          </cell>
        </row>
        <row r="599">
          <cell r="B599" t="str">
            <v>멀티콘센트접지6구</v>
          </cell>
          <cell r="C599" t="str">
            <v>멀티콘센트</v>
          </cell>
          <cell r="D599" t="str">
            <v>접지6구</v>
          </cell>
          <cell r="E599">
            <v>2</v>
          </cell>
          <cell r="F599" t="str">
            <v>EA</v>
          </cell>
          <cell r="G599">
            <v>12400</v>
          </cell>
          <cell r="H599">
            <v>24800</v>
          </cell>
          <cell r="J599">
            <v>0</v>
          </cell>
          <cell r="L599">
            <v>0</v>
          </cell>
        </row>
        <row r="604">
          <cell r="B604">
            <v>3084</v>
          </cell>
          <cell r="D604" t="str">
            <v>계</v>
          </cell>
          <cell r="H604">
            <v>330655</v>
          </cell>
          <cell r="J604">
            <v>482451</v>
          </cell>
          <cell r="L604">
            <v>0</v>
          </cell>
        </row>
        <row r="605">
          <cell r="B605">
            <v>2085</v>
          </cell>
          <cell r="C605" t="str">
            <v>2.25 기흥구 상갈동 166-4 씨네파이브 앞, 루블루 시네마 앞 삼거리</v>
          </cell>
        </row>
        <row r="606">
          <cell r="B606">
            <v>101</v>
          </cell>
          <cell r="C606" t="str">
            <v>SPEED DOME CAMERA 철거</v>
          </cell>
          <cell r="D606" t="str">
            <v>41만화소</v>
          </cell>
          <cell r="E606">
            <v>1</v>
          </cell>
          <cell r="F606" t="str">
            <v>EA</v>
          </cell>
          <cell r="G606">
            <v>1064</v>
          </cell>
          <cell r="H606">
            <v>1064</v>
          </cell>
          <cell r="I606">
            <v>35490</v>
          </cell>
          <cell r="J606">
            <v>35490</v>
          </cell>
          <cell r="K606">
            <v>0</v>
          </cell>
          <cell r="L606">
            <v>0</v>
          </cell>
        </row>
        <row r="607">
          <cell r="B607">
            <v>103</v>
          </cell>
          <cell r="C607" t="str">
            <v>돔카메라 고정용 브래킷 설치</v>
          </cell>
          <cell r="D607" t="str">
            <v>제작사양</v>
          </cell>
          <cell r="E607">
            <v>1</v>
          </cell>
          <cell r="F607" t="str">
            <v>EA</v>
          </cell>
          <cell r="G607">
            <v>51035</v>
          </cell>
          <cell r="H607">
            <v>51035</v>
          </cell>
          <cell r="I607">
            <v>34514</v>
          </cell>
          <cell r="J607">
            <v>34514</v>
          </cell>
          <cell r="K607">
            <v>0</v>
          </cell>
          <cell r="L607">
            <v>0</v>
          </cell>
        </row>
        <row r="608">
          <cell r="B608">
            <v>104</v>
          </cell>
          <cell r="C608" t="str">
            <v>돔카메라 고정용 브래킷 철거</v>
          </cell>
          <cell r="D608" t="str">
            <v>제작사양</v>
          </cell>
          <cell r="E608">
            <v>1</v>
          </cell>
          <cell r="F608" t="str">
            <v>EA</v>
          </cell>
          <cell r="G608">
            <v>310</v>
          </cell>
          <cell r="H608">
            <v>310</v>
          </cell>
          <cell r="I608">
            <v>10353</v>
          </cell>
          <cell r="J608">
            <v>10353</v>
          </cell>
          <cell r="K608">
            <v>0</v>
          </cell>
          <cell r="L608">
            <v>0</v>
          </cell>
        </row>
        <row r="609">
          <cell r="B609">
            <v>105</v>
          </cell>
          <cell r="C609" t="str">
            <v>고정형 CAMERA 브래킷 설치</v>
          </cell>
          <cell r="D609" t="str">
            <v>제작사양</v>
          </cell>
          <cell r="E609">
            <v>1</v>
          </cell>
          <cell r="F609" t="str">
            <v>EA</v>
          </cell>
          <cell r="G609">
            <v>81035</v>
          </cell>
          <cell r="H609">
            <v>81035</v>
          </cell>
          <cell r="I609">
            <v>34514</v>
          </cell>
          <cell r="J609">
            <v>34514</v>
          </cell>
          <cell r="K609">
            <v>0</v>
          </cell>
          <cell r="L609">
            <v>0</v>
          </cell>
        </row>
        <row r="610">
          <cell r="B610">
            <v>106</v>
          </cell>
          <cell r="C610" t="str">
            <v>스피커 설치</v>
          </cell>
          <cell r="D610" t="str">
            <v>20W, 8Ω</v>
          </cell>
          <cell r="E610">
            <v>1</v>
          </cell>
          <cell r="F610" t="str">
            <v>개</v>
          </cell>
          <cell r="G610">
            <v>67035</v>
          </cell>
          <cell r="H610">
            <v>67035</v>
          </cell>
          <cell r="I610">
            <v>34514</v>
          </cell>
          <cell r="J610">
            <v>34514</v>
          </cell>
          <cell r="K610">
            <v>0</v>
          </cell>
          <cell r="L610">
            <v>0</v>
          </cell>
        </row>
        <row r="611">
          <cell r="B611">
            <v>107</v>
          </cell>
          <cell r="C611" t="str">
            <v>스피커 철거</v>
          </cell>
          <cell r="D611">
            <v>0</v>
          </cell>
          <cell r="E611">
            <v>1</v>
          </cell>
          <cell r="F611" t="str">
            <v>개</v>
          </cell>
          <cell r="G611">
            <v>310</v>
          </cell>
          <cell r="H611">
            <v>310</v>
          </cell>
          <cell r="I611">
            <v>10353</v>
          </cell>
          <cell r="J611">
            <v>10353</v>
          </cell>
          <cell r="K611">
            <v>0</v>
          </cell>
          <cell r="L611">
            <v>0</v>
          </cell>
        </row>
        <row r="612">
          <cell r="B612">
            <v>108</v>
          </cell>
          <cell r="C612" t="str">
            <v>경광등 설치</v>
          </cell>
          <cell r="D612" t="str">
            <v>크세논램프 5W, ABS</v>
          </cell>
          <cell r="E612">
            <v>1</v>
          </cell>
          <cell r="F612" t="str">
            <v>개</v>
          </cell>
          <cell r="G612">
            <v>50262</v>
          </cell>
          <cell r="H612">
            <v>50262</v>
          </cell>
          <cell r="I612">
            <v>8737</v>
          </cell>
          <cell r="J612">
            <v>8737</v>
          </cell>
          <cell r="K612">
            <v>0</v>
          </cell>
          <cell r="L612">
            <v>0</v>
          </cell>
        </row>
        <row r="613">
          <cell r="B613">
            <v>109</v>
          </cell>
          <cell r="C613" t="str">
            <v>경광등 철거</v>
          </cell>
          <cell r="D613" t="str">
            <v>크세논램프 5W, ABS</v>
          </cell>
          <cell r="E613">
            <v>1</v>
          </cell>
          <cell r="F613" t="str">
            <v>개</v>
          </cell>
          <cell r="G613">
            <v>131</v>
          </cell>
          <cell r="H613">
            <v>131</v>
          </cell>
          <cell r="I613">
            <v>4368</v>
          </cell>
          <cell r="J613">
            <v>4368</v>
          </cell>
          <cell r="K613">
            <v>0</v>
          </cell>
          <cell r="L613">
            <v>0</v>
          </cell>
        </row>
        <row r="614">
          <cell r="B614">
            <v>112</v>
          </cell>
          <cell r="C614" t="str">
            <v>비상벨 철거</v>
          </cell>
          <cell r="D614">
            <v>0</v>
          </cell>
          <cell r="E614">
            <v>1</v>
          </cell>
          <cell r="F614" t="str">
            <v>개</v>
          </cell>
          <cell r="G614">
            <v>157</v>
          </cell>
          <cell r="H614">
            <v>157</v>
          </cell>
          <cell r="I614">
            <v>5242</v>
          </cell>
          <cell r="J614">
            <v>5242</v>
          </cell>
          <cell r="K614">
            <v>0</v>
          </cell>
          <cell r="L614">
            <v>0</v>
          </cell>
        </row>
        <row r="615">
          <cell r="B615">
            <v>119</v>
          </cell>
          <cell r="C615" t="str">
            <v>써지보호기(영상) 철거</v>
          </cell>
          <cell r="D615">
            <v>0</v>
          </cell>
          <cell r="E615">
            <v>1</v>
          </cell>
          <cell r="F615" t="str">
            <v>EA</v>
          </cell>
          <cell r="G615">
            <v>226</v>
          </cell>
          <cell r="H615">
            <v>226</v>
          </cell>
          <cell r="I615">
            <v>7553</v>
          </cell>
          <cell r="J615">
            <v>7553</v>
          </cell>
          <cell r="K615">
            <v>0</v>
          </cell>
          <cell r="L615">
            <v>0</v>
          </cell>
        </row>
        <row r="616">
          <cell r="B616">
            <v>120</v>
          </cell>
          <cell r="C616" t="str">
            <v>CODEC 철거</v>
          </cell>
          <cell r="D616" t="str">
            <v>MPEF-1/2/4, DUAL ENCODERING</v>
          </cell>
          <cell r="E616">
            <v>1</v>
          </cell>
          <cell r="F616" t="str">
            <v>대</v>
          </cell>
          <cell r="G616">
            <v>517</v>
          </cell>
          <cell r="H616">
            <v>517</v>
          </cell>
          <cell r="I616">
            <v>17256</v>
          </cell>
          <cell r="J616">
            <v>17256</v>
          </cell>
          <cell r="K616">
            <v>0</v>
          </cell>
          <cell r="L616">
            <v>0</v>
          </cell>
        </row>
        <row r="617">
          <cell r="B617">
            <v>121</v>
          </cell>
          <cell r="C617" t="str">
            <v>동보방송장치 철거</v>
          </cell>
          <cell r="D617" t="str">
            <v>AMP 내장(60W)</v>
          </cell>
          <cell r="E617">
            <v>1</v>
          </cell>
          <cell r="F617" t="str">
            <v>SET</v>
          </cell>
          <cell r="G617">
            <v>1051</v>
          </cell>
          <cell r="H617">
            <v>1051</v>
          </cell>
          <cell r="I617">
            <v>35045</v>
          </cell>
          <cell r="J617">
            <v>35045</v>
          </cell>
          <cell r="K617">
            <v>0</v>
          </cell>
          <cell r="L617">
            <v>0</v>
          </cell>
        </row>
        <row r="618">
          <cell r="B618">
            <v>122</v>
          </cell>
          <cell r="C618" t="str">
            <v>시그널컨버터 철거</v>
          </cell>
          <cell r="D618" t="str">
            <v>RS-232/485</v>
          </cell>
          <cell r="E618">
            <v>1</v>
          </cell>
          <cell r="F618" t="str">
            <v>SET</v>
          </cell>
          <cell r="G618">
            <v>687</v>
          </cell>
          <cell r="H618">
            <v>687</v>
          </cell>
          <cell r="I618">
            <v>22902</v>
          </cell>
          <cell r="J618">
            <v>22902</v>
          </cell>
          <cell r="K618">
            <v>0</v>
          </cell>
          <cell r="L618">
            <v>0</v>
          </cell>
        </row>
        <row r="619">
          <cell r="B619">
            <v>316</v>
          </cell>
          <cell r="C619" t="str">
            <v>전원케이블 포설</v>
          </cell>
          <cell r="D619" t="str">
            <v>VCT 1.5sq x 2C x 5열</v>
          </cell>
          <cell r="E619">
            <v>9</v>
          </cell>
          <cell r="F619" t="str">
            <v>m</v>
          </cell>
          <cell r="G619">
            <v>3701</v>
          </cell>
          <cell r="H619">
            <v>33309</v>
          </cell>
          <cell r="I619">
            <v>13670</v>
          </cell>
          <cell r="J619">
            <v>123030</v>
          </cell>
          <cell r="K619">
            <v>0</v>
          </cell>
          <cell r="L619">
            <v>0</v>
          </cell>
        </row>
        <row r="620">
          <cell r="B620">
            <v>317</v>
          </cell>
          <cell r="C620" t="str">
            <v>스피커케이블</v>
          </cell>
          <cell r="D620" t="str">
            <v>SW 2300</v>
          </cell>
          <cell r="E620">
            <v>2.5</v>
          </cell>
          <cell r="F620" t="str">
            <v>m</v>
          </cell>
          <cell r="G620">
            <v>1285</v>
          </cell>
          <cell r="H620">
            <v>3212</v>
          </cell>
          <cell r="I620">
            <v>2621</v>
          </cell>
          <cell r="J620">
            <v>6552</v>
          </cell>
          <cell r="K620">
            <v>0</v>
          </cell>
          <cell r="L620">
            <v>0</v>
          </cell>
        </row>
        <row r="621">
          <cell r="B621">
            <v>318</v>
          </cell>
          <cell r="C621" t="str">
            <v>LAN 케이블 포설</v>
          </cell>
          <cell r="D621" t="str">
            <v>UTP Cat 6 4P x 1열</v>
          </cell>
          <cell r="E621">
            <v>10.5</v>
          </cell>
          <cell r="F621" t="str">
            <v>m</v>
          </cell>
          <cell r="G621">
            <v>557</v>
          </cell>
          <cell r="H621">
            <v>5848</v>
          </cell>
          <cell r="I621">
            <v>4068</v>
          </cell>
          <cell r="J621">
            <v>42714</v>
          </cell>
          <cell r="K621">
            <v>0</v>
          </cell>
          <cell r="L621">
            <v>0</v>
          </cell>
        </row>
        <row r="622">
          <cell r="B622">
            <v>322</v>
          </cell>
          <cell r="C622" t="str">
            <v>LAN 케이블 포설</v>
          </cell>
          <cell r="D622" t="str">
            <v>UTP Cat 6 4P x 5열</v>
          </cell>
          <cell r="E622">
            <v>9</v>
          </cell>
          <cell r="F622" t="str">
            <v>m</v>
          </cell>
          <cell r="G622">
            <v>2690</v>
          </cell>
          <cell r="H622">
            <v>24210</v>
          </cell>
          <cell r="I622">
            <v>17088</v>
          </cell>
          <cell r="J622">
            <v>153792</v>
          </cell>
          <cell r="K622">
            <v>0</v>
          </cell>
          <cell r="L622">
            <v>0</v>
          </cell>
        </row>
        <row r="623">
          <cell r="B623" t="str">
            <v>멀티콘센트접지2구</v>
          </cell>
          <cell r="C623" t="str">
            <v>멀티콘센트</v>
          </cell>
          <cell r="D623" t="str">
            <v>접지2구</v>
          </cell>
          <cell r="E623">
            <v>1</v>
          </cell>
          <cell r="F623" t="str">
            <v>EA</v>
          </cell>
          <cell r="G623">
            <v>6300</v>
          </cell>
          <cell r="H623">
            <v>6300</v>
          </cell>
          <cell r="J623">
            <v>0</v>
          </cell>
          <cell r="L623">
            <v>0</v>
          </cell>
        </row>
        <row r="624">
          <cell r="B624" t="str">
            <v>멀티콘센트접지6구</v>
          </cell>
          <cell r="C624" t="str">
            <v>멀티콘센트</v>
          </cell>
          <cell r="D624" t="str">
            <v>접지6구</v>
          </cell>
          <cell r="E624">
            <v>2</v>
          </cell>
          <cell r="F624" t="str">
            <v>EA</v>
          </cell>
          <cell r="G624">
            <v>12400</v>
          </cell>
          <cell r="H624">
            <v>24800</v>
          </cell>
          <cell r="J624">
            <v>0</v>
          </cell>
          <cell r="L624">
            <v>0</v>
          </cell>
        </row>
        <row r="629">
          <cell r="B629">
            <v>3085</v>
          </cell>
          <cell r="D629" t="str">
            <v>계</v>
          </cell>
          <cell r="H629">
            <v>351499</v>
          </cell>
          <cell r="J629">
            <v>586929</v>
          </cell>
          <cell r="L629">
            <v>0</v>
          </cell>
        </row>
        <row r="630">
          <cell r="B630">
            <v>2086</v>
          </cell>
          <cell r="C630" t="str">
            <v>2.26 기흥구 상갈동 487-5 유진빌</v>
          </cell>
        </row>
        <row r="631">
          <cell r="B631">
            <v>101</v>
          </cell>
          <cell r="C631" t="str">
            <v>SPEED DOME CAMERA 철거</v>
          </cell>
          <cell r="D631" t="str">
            <v>41만화소</v>
          </cell>
          <cell r="E631">
            <v>1</v>
          </cell>
          <cell r="F631" t="str">
            <v>EA</v>
          </cell>
          <cell r="G631">
            <v>1064</v>
          </cell>
          <cell r="H631">
            <v>1064</v>
          </cell>
          <cell r="I631">
            <v>35490</v>
          </cell>
          <cell r="J631">
            <v>35490</v>
          </cell>
          <cell r="K631">
            <v>0</v>
          </cell>
          <cell r="L631">
            <v>0</v>
          </cell>
        </row>
        <row r="632">
          <cell r="B632">
            <v>103</v>
          </cell>
          <cell r="C632" t="str">
            <v>돔카메라 고정용 브래킷 설치</v>
          </cell>
          <cell r="D632" t="str">
            <v>제작사양</v>
          </cell>
          <cell r="E632">
            <v>1</v>
          </cell>
          <cell r="F632" t="str">
            <v>EA</v>
          </cell>
          <cell r="G632">
            <v>51035</v>
          </cell>
          <cell r="H632">
            <v>51035</v>
          </cell>
          <cell r="I632">
            <v>34514</v>
          </cell>
          <cell r="J632">
            <v>34514</v>
          </cell>
          <cell r="K632">
            <v>0</v>
          </cell>
          <cell r="L632">
            <v>0</v>
          </cell>
        </row>
        <row r="633">
          <cell r="B633">
            <v>104</v>
          </cell>
          <cell r="C633" t="str">
            <v>돔카메라 고정용 브래킷 철거</v>
          </cell>
          <cell r="D633" t="str">
            <v>제작사양</v>
          </cell>
          <cell r="E633">
            <v>1</v>
          </cell>
          <cell r="F633" t="str">
            <v>EA</v>
          </cell>
          <cell r="G633">
            <v>310</v>
          </cell>
          <cell r="H633">
            <v>310</v>
          </cell>
          <cell r="I633">
            <v>10353</v>
          </cell>
          <cell r="J633">
            <v>10353</v>
          </cell>
          <cell r="K633">
            <v>0</v>
          </cell>
          <cell r="L633">
            <v>0</v>
          </cell>
        </row>
        <row r="634">
          <cell r="B634">
            <v>105</v>
          </cell>
          <cell r="C634" t="str">
            <v>고정형 CAMERA 브래킷 설치</v>
          </cell>
          <cell r="D634" t="str">
            <v>제작사양</v>
          </cell>
          <cell r="E634">
            <v>1</v>
          </cell>
          <cell r="F634" t="str">
            <v>EA</v>
          </cell>
          <cell r="G634">
            <v>81035</v>
          </cell>
          <cell r="H634">
            <v>81035</v>
          </cell>
          <cell r="I634">
            <v>34514</v>
          </cell>
          <cell r="J634">
            <v>34514</v>
          </cell>
          <cell r="K634">
            <v>0</v>
          </cell>
          <cell r="L634">
            <v>0</v>
          </cell>
        </row>
        <row r="635">
          <cell r="B635">
            <v>106</v>
          </cell>
          <cell r="C635" t="str">
            <v>스피커 설치</v>
          </cell>
          <cell r="D635" t="str">
            <v>20W, 8Ω</v>
          </cell>
          <cell r="E635">
            <v>1</v>
          </cell>
          <cell r="F635" t="str">
            <v>개</v>
          </cell>
          <cell r="G635">
            <v>67035</v>
          </cell>
          <cell r="H635">
            <v>67035</v>
          </cell>
          <cell r="I635">
            <v>34514</v>
          </cell>
          <cell r="J635">
            <v>34514</v>
          </cell>
          <cell r="K635">
            <v>0</v>
          </cell>
          <cell r="L635">
            <v>0</v>
          </cell>
        </row>
        <row r="636">
          <cell r="B636">
            <v>107</v>
          </cell>
          <cell r="C636" t="str">
            <v>스피커 철거</v>
          </cell>
          <cell r="D636">
            <v>0</v>
          </cell>
          <cell r="E636">
            <v>1</v>
          </cell>
          <cell r="F636" t="str">
            <v>개</v>
          </cell>
          <cell r="G636">
            <v>310</v>
          </cell>
          <cell r="H636">
            <v>310</v>
          </cell>
          <cell r="I636">
            <v>10353</v>
          </cell>
          <cell r="J636">
            <v>10353</v>
          </cell>
          <cell r="K636">
            <v>0</v>
          </cell>
          <cell r="L636">
            <v>0</v>
          </cell>
        </row>
        <row r="637">
          <cell r="B637">
            <v>108</v>
          </cell>
          <cell r="C637" t="str">
            <v>경광등 설치</v>
          </cell>
          <cell r="D637" t="str">
            <v>크세논램프 5W, ABS</v>
          </cell>
          <cell r="E637">
            <v>1</v>
          </cell>
          <cell r="F637" t="str">
            <v>개</v>
          </cell>
          <cell r="G637">
            <v>50262</v>
          </cell>
          <cell r="H637">
            <v>50262</v>
          </cell>
          <cell r="I637">
            <v>8737</v>
          </cell>
          <cell r="J637">
            <v>8737</v>
          </cell>
          <cell r="K637">
            <v>0</v>
          </cell>
          <cell r="L637">
            <v>0</v>
          </cell>
        </row>
        <row r="638">
          <cell r="B638">
            <v>109</v>
          </cell>
          <cell r="C638" t="str">
            <v>경광등 철거</v>
          </cell>
          <cell r="D638" t="str">
            <v>크세논램프 5W, ABS</v>
          </cell>
          <cell r="E638">
            <v>1</v>
          </cell>
          <cell r="F638" t="str">
            <v>개</v>
          </cell>
          <cell r="G638">
            <v>131</v>
          </cell>
          <cell r="H638">
            <v>131</v>
          </cell>
          <cell r="I638">
            <v>4368</v>
          </cell>
          <cell r="J638">
            <v>4368</v>
          </cell>
          <cell r="K638">
            <v>0</v>
          </cell>
          <cell r="L638">
            <v>0</v>
          </cell>
        </row>
        <row r="639">
          <cell r="B639">
            <v>112</v>
          </cell>
          <cell r="C639" t="str">
            <v>비상벨 철거</v>
          </cell>
          <cell r="D639">
            <v>0</v>
          </cell>
          <cell r="E639">
            <v>1</v>
          </cell>
          <cell r="F639" t="str">
            <v>개</v>
          </cell>
          <cell r="G639">
            <v>157</v>
          </cell>
          <cell r="H639">
            <v>157</v>
          </cell>
          <cell r="I639">
            <v>5242</v>
          </cell>
          <cell r="J639">
            <v>5242</v>
          </cell>
          <cell r="K639">
            <v>0</v>
          </cell>
          <cell r="L639">
            <v>0</v>
          </cell>
        </row>
        <row r="640">
          <cell r="B640">
            <v>119</v>
          </cell>
          <cell r="C640" t="str">
            <v>써지보호기(영상) 철거</v>
          </cell>
          <cell r="D640">
            <v>0</v>
          </cell>
          <cell r="E640">
            <v>1</v>
          </cell>
          <cell r="F640" t="str">
            <v>EA</v>
          </cell>
          <cell r="G640">
            <v>226</v>
          </cell>
          <cell r="H640">
            <v>226</v>
          </cell>
          <cell r="I640">
            <v>7553</v>
          </cell>
          <cell r="J640">
            <v>7553</v>
          </cell>
          <cell r="K640">
            <v>0</v>
          </cell>
          <cell r="L640">
            <v>0</v>
          </cell>
        </row>
        <row r="641">
          <cell r="B641">
            <v>120</v>
          </cell>
          <cell r="C641" t="str">
            <v>CODEC 철거</v>
          </cell>
          <cell r="D641" t="str">
            <v>MPEF-1/2/4, DUAL ENCODERING</v>
          </cell>
          <cell r="E641">
            <v>1</v>
          </cell>
          <cell r="F641" t="str">
            <v>대</v>
          </cell>
          <cell r="G641">
            <v>517</v>
          </cell>
          <cell r="H641">
            <v>517</v>
          </cell>
          <cell r="I641">
            <v>17256</v>
          </cell>
          <cell r="J641">
            <v>17256</v>
          </cell>
          <cell r="K641">
            <v>0</v>
          </cell>
          <cell r="L641">
            <v>0</v>
          </cell>
        </row>
        <row r="642">
          <cell r="B642">
            <v>121</v>
          </cell>
          <cell r="C642" t="str">
            <v>동보방송장치 철거</v>
          </cell>
          <cell r="D642" t="str">
            <v>AMP 내장(60W)</v>
          </cell>
          <cell r="E642">
            <v>1</v>
          </cell>
          <cell r="F642" t="str">
            <v>SET</v>
          </cell>
          <cell r="G642">
            <v>1051</v>
          </cell>
          <cell r="H642">
            <v>1051</v>
          </cell>
          <cell r="I642">
            <v>35045</v>
          </cell>
          <cell r="J642">
            <v>35045</v>
          </cell>
          <cell r="K642">
            <v>0</v>
          </cell>
          <cell r="L642">
            <v>0</v>
          </cell>
        </row>
        <row r="643">
          <cell r="B643">
            <v>122</v>
          </cell>
          <cell r="C643" t="str">
            <v>시그널컨버터 철거</v>
          </cell>
          <cell r="D643" t="str">
            <v>RS-232/485</v>
          </cell>
          <cell r="E643">
            <v>1</v>
          </cell>
          <cell r="F643" t="str">
            <v>SET</v>
          </cell>
          <cell r="G643">
            <v>687</v>
          </cell>
          <cell r="H643">
            <v>687</v>
          </cell>
          <cell r="I643">
            <v>22902</v>
          </cell>
          <cell r="J643">
            <v>22902</v>
          </cell>
          <cell r="K643">
            <v>0</v>
          </cell>
          <cell r="L643">
            <v>0</v>
          </cell>
        </row>
        <row r="644">
          <cell r="B644">
            <v>315</v>
          </cell>
          <cell r="C644" t="str">
            <v>전원케이블 포설</v>
          </cell>
          <cell r="D644" t="str">
            <v>VCT 1.5sq x 2C x 4열</v>
          </cell>
          <cell r="E644">
            <v>6</v>
          </cell>
          <cell r="F644" t="str">
            <v>m</v>
          </cell>
          <cell r="G644">
            <v>2964</v>
          </cell>
          <cell r="H644">
            <v>17784</v>
          </cell>
          <cell r="I644">
            <v>11066</v>
          </cell>
          <cell r="J644">
            <v>66396</v>
          </cell>
          <cell r="K644">
            <v>0</v>
          </cell>
          <cell r="L644">
            <v>0</v>
          </cell>
        </row>
        <row r="645">
          <cell r="B645">
            <v>317</v>
          </cell>
          <cell r="C645" t="str">
            <v>스피커케이블</v>
          </cell>
          <cell r="D645" t="str">
            <v>SW 2300</v>
          </cell>
          <cell r="E645">
            <v>2.5</v>
          </cell>
          <cell r="F645" t="str">
            <v>m</v>
          </cell>
          <cell r="G645">
            <v>1285</v>
          </cell>
          <cell r="H645">
            <v>3212</v>
          </cell>
          <cell r="I645">
            <v>2621</v>
          </cell>
          <cell r="J645">
            <v>6552</v>
          </cell>
          <cell r="K645">
            <v>0</v>
          </cell>
          <cell r="L645">
            <v>0</v>
          </cell>
        </row>
        <row r="646">
          <cell r="B646">
            <v>318</v>
          </cell>
          <cell r="C646" t="str">
            <v>LAN 케이블 포설</v>
          </cell>
          <cell r="D646" t="str">
            <v>UTP Cat 6 4P x 1열</v>
          </cell>
          <cell r="E646">
            <v>7.5</v>
          </cell>
          <cell r="F646" t="str">
            <v>m</v>
          </cell>
          <cell r="G646">
            <v>557</v>
          </cell>
          <cell r="H646">
            <v>4177</v>
          </cell>
          <cell r="I646">
            <v>4068</v>
          </cell>
          <cell r="J646">
            <v>30510</v>
          </cell>
          <cell r="K646">
            <v>0</v>
          </cell>
          <cell r="L646">
            <v>0</v>
          </cell>
        </row>
        <row r="647">
          <cell r="B647">
            <v>321</v>
          </cell>
          <cell r="C647" t="str">
            <v>LAN 케이블 포설</v>
          </cell>
          <cell r="D647" t="str">
            <v>UTP Cat 6 4P x 4열</v>
          </cell>
          <cell r="E647">
            <v>6</v>
          </cell>
          <cell r="F647" t="str">
            <v>m</v>
          </cell>
          <cell r="G647">
            <v>2156</v>
          </cell>
          <cell r="H647">
            <v>12936</v>
          </cell>
          <cell r="I647">
            <v>13833</v>
          </cell>
          <cell r="J647">
            <v>82998</v>
          </cell>
          <cell r="K647">
            <v>0</v>
          </cell>
          <cell r="L647">
            <v>0</v>
          </cell>
        </row>
        <row r="648">
          <cell r="B648" t="str">
            <v>멀티콘센트접지2구</v>
          </cell>
          <cell r="C648" t="str">
            <v>멀티콘센트</v>
          </cell>
          <cell r="D648" t="str">
            <v>접지2구</v>
          </cell>
          <cell r="E648">
            <v>1</v>
          </cell>
          <cell r="F648" t="str">
            <v>EA</v>
          </cell>
          <cell r="G648">
            <v>6300</v>
          </cell>
          <cell r="H648">
            <v>6300</v>
          </cell>
          <cell r="J648">
            <v>0</v>
          </cell>
          <cell r="L648">
            <v>0</v>
          </cell>
        </row>
        <row r="649">
          <cell r="B649" t="str">
            <v>멀티콘센트접지6구</v>
          </cell>
          <cell r="C649" t="str">
            <v>멀티콘센트</v>
          </cell>
          <cell r="D649" t="str">
            <v>접지6구</v>
          </cell>
          <cell r="E649">
            <v>2</v>
          </cell>
          <cell r="F649" t="str">
            <v>EA</v>
          </cell>
          <cell r="G649">
            <v>12400</v>
          </cell>
          <cell r="H649">
            <v>24800</v>
          </cell>
          <cell r="J649">
            <v>0</v>
          </cell>
          <cell r="L649">
            <v>0</v>
          </cell>
        </row>
        <row r="654">
          <cell r="B654">
            <v>3086</v>
          </cell>
          <cell r="D654" t="str">
            <v>계</v>
          </cell>
          <cell r="H654">
            <v>323029</v>
          </cell>
          <cell r="J654">
            <v>447297</v>
          </cell>
          <cell r="L654">
            <v>0</v>
          </cell>
        </row>
        <row r="655">
          <cell r="B655">
            <v>2087</v>
          </cell>
          <cell r="C655" t="str">
            <v>2.27 기흥구 신갈동 329-1 영마트 앞</v>
          </cell>
        </row>
        <row r="656">
          <cell r="B656">
            <v>101</v>
          </cell>
          <cell r="C656" t="str">
            <v>SPEED DOME CAMERA 철거</v>
          </cell>
          <cell r="D656" t="str">
            <v>41만화소</v>
          </cell>
          <cell r="E656">
            <v>1</v>
          </cell>
          <cell r="F656" t="str">
            <v>EA</v>
          </cell>
          <cell r="G656">
            <v>1064</v>
          </cell>
          <cell r="H656">
            <v>1064</v>
          </cell>
          <cell r="I656">
            <v>35490</v>
          </cell>
          <cell r="J656">
            <v>35490</v>
          </cell>
          <cell r="K656">
            <v>0</v>
          </cell>
          <cell r="L656">
            <v>0</v>
          </cell>
        </row>
        <row r="657">
          <cell r="B657">
            <v>103</v>
          </cell>
          <cell r="C657" t="str">
            <v>돔카메라 고정용 브래킷 설치</v>
          </cell>
          <cell r="D657" t="str">
            <v>제작사양</v>
          </cell>
          <cell r="E657">
            <v>1</v>
          </cell>
          <cell r="F657" t="str">
            <v>EA</v>
          </cell>
          <cell r="G657">
            <v>51035</v>
          </cell>
          <cell r="H657">
            <v>51035</v>
          </cell>
          <cell r="I657">
            <v>34514</v>
          </cell>
          <cell r="J657">
            <v>34514</v>
          </cell>
          <cell r="K657">
            <v>0</v>
          </cell>
          <cell r="L657">
            <v>0</v>
          </cell>
        </row>
        <row r="658">
          <cell r="B658">
            <v>104</v>
          </cell>
          <cell r="C658" t="str">
            <v>돔카메라 고정용 브래킷 철거</v>
          </cell>
          <cell r="D658" t="str">
            <v>제작사양</v>
          </cell>
          <cell r="E658">
            <v>1</v>
          </cell>
          <cell r="F658" t="str">
            <v>EA</v>
          </cell>
          <cell r="G658">
            <v>310</v>
          </cell>
          <cell r="H658">
            <v>310</v>
          </cell>
          <cell r="I658">
            <v>10353</v>
          </cell>
          <cell r="J658">
            <v>10353</v>
          </cell>
          <cell r="K658">
            <v>0</v>
          </cell>
          <cell r="L658">
            <v>0</v>
          </cell>
        </row>
        <row r="659">
          <cell r="B659">
            <v>105</v>
          </cell>
          <cell r="C659" t="str">
            <v>고정형 CAMERA 브래킷 설치</v>
          </cell>
          <cell r="D659" t="str">
            <v>제작사양</v>
          </cell>
          <cell r="E659">
            <v>1</v>
          </cell>
          <cell r="F659" t="str">
            <v>EA</v>
          </cell>
          <cell r="G659">
            <v>81035</v>
          </cell>
          <cell r="H659">
            <v>81035</v>
          </cell>
          <cell r="I659">
            <v>34514</v>
          </cell>
          <cell r="J659">
            <v>34514</v>
          </cell>
          <cell r="K659">
            <v>0</v>
          </cell>
          <cell r="L659">
            <v>0</v>
          </cell>
        </row>
        <row r="660">
          <cell r="B660">
            <v>106</v>
          </cell>
          <cell r="C660" t="str">
            <v>스피커 설치</v>
          </cell>
          <cell r="D660" t="str">
            <v>20W, 8Ω</v>
          </cell>
          <cell r="E660">
            <v>1</v>
          </cell>
          <cell r="F660" t="str">
            <v>개</v>
          </cell>
          <cell r="G660">
            <v>67035</v>
          </cell>
          <cell r="H660">
            <v>67035</v>
          </cell>
          <cell r="I660">
            <v>34514</v>
          </cell>
          <cell r="J660">
            <v>34514</v>
          </cell>
          <cell r="K660">
            <v>0</v>
          </cell>
          <cell r="L660">
            <v>0</v>
          </cell>
        </row>
        <row r="661">
          <cell r="B661">
            <v>107</v>
          </cell>
          <cell r="C661" t="str">
            <v>스피커 철거</v>
          </cell>
          <cell r="D661">
            <v>0</v>
          </cell>
          <cell r="E661">
            <v>1</v>
          </cell>
          <cell r="F661" t="str">
            <v>개</v>
          </cell>
          <cell r="G661">
            <v>310</v>
          </cell>
          <cell r="H661">
            <v>310</v>
          </cell>
          <cell r="I661">
            <v>10353</v>
          </cell>
          <cell r="J661">
            <v>10353</v>
          </cell>
          <cell r="K661">
            <v>0</v>
          </cell>
          <cell r="L661">
            <v>0</v>
          </cell>
        </row>
        <row r="662">
          <cell r="B662">
            <v>108</v>
          </cell>
          <cell r="C662" t="str">
            <v>경광등 설치</v>
          </cell>
          <cell r="D662" t="str">
            <v>크세논램프 5W, ABS</v>
          </cell>
          <cell r="E662">
            <v>1</v>
          </cell>
          <cell r="F662" t="str">
            <v>개</v>
          </cell>
          <cell r="G662">
            <v>50262</v>
          </cell>
          <cell r="H662">
            <v>50262</v>
          </cell>
          <cell r="I662">
            <v>8737</v>
          </cell>
          <cell r="J662">
            <v>8737</v>
          </cell>
          <cell r="K662">
            <v>0</v>
          </cell>
          <cell r="L662">
            <v>0</v>
          </cell>
        </row>
        <row r="663">
          <cell r="B663">
            <v>109</v>
          </cell>
          <cell r="C663" t="str">
            <v>경광등 철거</v>
          </cell>
          <cell r="D663" t="str">
            <v>크세논램프 5W, ABS</v>
          </cell>
          <cell r="E663">
            <v>1</v>
          </cell>
          <cell r="F663" t="str">
            <v>개</v>
          </cell>
          <cell r="G663">
            <v>131</v>
          </cell>
          <cell r="H663">
            <v>131</v>
          </cell>
          <cell r="I663">
            <v>4368</v>
          </cell>
          <cell r="J663">
            <v>4368</v>
          </cell>
          <cell r="K663">
            <v>0</v>
          </cell>
          <cell r="L663">
            <v>0</v>
          </cell>
        </row>
        <row r="664">
          <cell r="B664">
            <v>112</v>
          </cell>
          <cell r="C664" t="str">
            <v>비상벨 철거</v>
          </cell>
          <cell r="D664">
            <v>0</v>
          </cell>
          <cell r="E664">
            <v>1</v>
          </cell>
          <cell r="F664" t="str">
            <v>개</v>
          </cell>
          <cell r="G664">
            <v>157</v>
          </cell>
          <cell r="H664">
            <v>157</v>
          </cell>
          <cell r="I664">
            <v>5242</v>
          </cell>
          <cell r="J664">
            <v>5242</v>
          </cell>
          <cell r="K664">
            <v>0</v>
          </cell>
          <cell r="L664">
            <v>0</v>
          </cell>
        </row>
        <row r="665">
          <cell r="B665">
            <v>119</v>
          </cell>
          <cell r="C665" t="str">
            <v>써지보호기(영상) 철거</v>
          </cell>
          <cell r="D665">
            <v>0</v>
          </cell>
          <cell r="E665">
            <v>1</v>
          </cell>
          <cell r="F665" t="str">
            <v>EA</v>
          </cell>
          <cell r="G665">
            <v>226</v>
          </cell>
          <cell r="H665">
            <v>226</v>
          </cell>
          <cell r="I665">
            <v>7553</v>
          </cell>
          <cell r="J665">
            <v>7553</v>
          </cell>
          <cell r="K665">
            <v>0</v>
          </cell>
          <cell r="L665">
            <v>0</v>
          </cell>
        </row>
        <row r="666">
          <cell r="B666">
            <v>120</v>
          </cell>
          <cell r="C666" t="str">
            <v>CODEC 철거</v>
          </cell>
          <cell r="D666" t="str">
            <v>MPEF-1/2/4, DUAL ENCODERING</v>
          </cell>
          <cell r="E666">
            <v>1</v>
          </cell>
          <cell r="F666" t="str">
            <v>대</v>
          </cell>
          <cell r="G666">
            <v>517</v>
          </cell>
          <cell r="H666">
            <v>517</v>
          </cell>
          <cell r="I666">
            <v>17256</v>
          </cell>
          <cell r="J666">
            <v>17256</v>
          </cell>
          <cell r="K666">
            <v>0</v>
          </cell>
          <cell r="L666">
            <v>0</v>
          </cell>
        </row>
        <row r="667">
          <cell r="B667">
            <v>121</v>
          </cell>
          <cell r="C667" t="str">
            <v>동보방송장치 철거</v>
          </cell>
          <cell r="D667" t="str">
            <v>AMP 내장(60W)</v>
          </cell>
          <cell r="E667">
            <v>1</v>
          </cell>
          <cell r="F667" t="str">
            <v>SET</v>
          </cell>
          <cell r="G667">
            <v>1051</v>
          </cell>
          <cell r="H667">
            <v>1051</v>
          </cell>
          <cell r="I667">
            <v>35045</v>
          </cell>
          <cell r="J667">
            <v>35045</v>
          </cell>
          <cell r="K667">
            <v>0</v>
          </cell>
          <cell r="L667">
            <v>0</v>
          </cell>
        </row>
        <row r="668">
          <cell r="B668">
            <v>122</v>
          </cell>
          <cell r="C668" t="str">
            <v>시그널컨버터 철거</v>
          </cell>
          <cell r="D668" t="str">
            <v>RS-232/485</v>
          </cell>
          <cell r="E668">
            <v>1</v>
          </cell>
          <cell r="F668" t="str">
            <v>SET</v>
          </cell>
          <cell r="G668">
            <v>687</v>
          </cell>
          <cell r="H668">
            <v>687</v>
          </cell>
          <cell r="I668">
            <v>22902</v>
          </cell>
          <cell r="J668">
            <v>22902</v>
          </cell>
          <cell r="K668">
            <v>0</v>
          </cell>
          <cell r="L668">
            <v>0</v>
          </cell>
        </row>
        <row r="669">
          <cell r="B669">
            <v>316</v>
          </cell>
          <cell r="C669" t="str">
            <v>전원케이블 포설</v>
          </cell>
          <cell r="D669" t="str">
            <v>VCT 1.5sq x 2C x 5열</v>
          </cell>
          <cell r="E669">
            <v>9</v>
          </cell>
          <cell r="F669" t="str">
            <v>m</v>
          </cell>
          <cell r="G669">
            <v>3701</v>
          </cell>
          <cell r="H669">
            <v>33309</v>
          </cell>
          <cell r="I669">
            <v>13670</v>
          </cell>
          <cell r="J669">
            <v>123030</v>
          </cell>
          <cell r="K669">
            <v>0</v>
          </cell>
          <cell r="L669">
            <v>0</v>
          </cell>
        </row>
        <row r="670">
          <cell r="B670">
            <v>317</v>
          </cell>
          <cell r="C670" t="str">
            <v>스피커케이블</v>
          </cell>
          <cell r="D670" t="str">
            <v>SW 2300</v>
          </cell>
          <cell r="E670">
            <v>2.5</v>
          </cell>
          <cell r="F670" t="str">
            <v>m</v>
          </cell>
          <cell r="G670">
            <v>1285</v>
          </cell>
          <cell r="H670">
            <v>3212</v>
          </cell>
          <cell r="I670">
            <v>2621</v>
          </cell>
          <cell r="J670">
            <v>6552</v>
          </cell>
          <cell r="K670">
            <v>0</v>
          </cell>
          <cell r="L670">
            <v>0</v>
          </cell>
        </row>
        <row r="671">
          <cell r="B671">
            <v>318</v>
          </cell>
          <cell r="C671" t="str">
            <v>LAN 케이블 포설</v>
          </cell>
          <cell r="D671" t="str">
            <v>UTP Cat 6 4P x 1열</v>
          </cell>
          <cell r="E671">
            <v>10.5</v>
          </cell>
          <cell r="F671" t="str">
            <v>m</v>
          </cell>
          <cell r="G671">
            <v>557</v>
          </cell>
          <cell r="H671">
            <v>5848</v>
          </cell>
          <cell r="I671">
            <v>4068</v>
          </cell>
          <cell r="J671">
            <v>42714</v>
          </cell>
          <cell r="K671">
            <v>0</v>
          </cell>
          <cell r="L671">
            <v>0</v>
          </cell>
        </row>
        <row r="672">
          <cell r="B672">
            <v>322</v>
          </cell>
          <cell r="C672" t="str">
            <v>LAN 케이블 포설</v>
          </cell>
          <cell r="D672" t="str">
            <v>UTP Cat 6 4P x 5열</v>
          </cell>
          <cell r="E672">
            <v>9</v>
          </cell>
          <cell r="F672" t="str">
            <v>m</v>
          </cell>
          <cell r="G672">
            <v>2690</v>
          </cell>
          <cell r="H672">
            <v>24210</v>
          </cell>
          <cell r="I672">
            <v>17088</v>
          </cell>
          <cell r="J672">
            <v>153792</v>
          </cell>
          <cell r="K672">
            <v>0</v>
          </cell>
          <cell r="L672">
            <v>0</v>
          </cell>
        </row>
        <row r="673">
          <cell r="B673" t="str">
            <v>멀티콘센트접지2구</v>
          </cell>
          <cell r="C673" t="str">
            <v>멀티콘센트</v>
          </cell>
          <cell r="D673" t="str">
            <v>접지2구</v>
          </cell>
          <cell r="E673">
            <v>1</v>
          </cell>
          <cell r="F673" t="str">
            <v>EA</v>
          </cell>
          <cell r="G673">
            <v>6300</v>
          </cell>
          <cell r="H673">
            <v>6300</v>
          </cell>
          <cell r="J673">
            <v>0</v>
          </cell>
          <cell r="L673">
            <v>0</v>
          </cell>
        </row>
        <row r="674">
          <cell r="B674" t="str">
            <v>멀티콘센트접지6구</v>
          </cell>
          <cell r="C674" t="str">
            <v>멀티콘센트</v>
          </cell>
          <cell r="D674" t="str">
            <v>접지6구</v>
          </cell>
          <cell r="E674">
            <v>2</v>
          </cell>
          <cell r="F674" t="str">
            <v>EA</v>
          </cell>
          <cell r="G674">
            <v>12400</v>
          </cell>
          <cell r="H674">
            <v>24800</v>
          </cell>
          <cell r="J674">
            <v>0</v>
          </cell>
          <cell r="L674">
            <v>0</v>
          </cell>
        </row>
        <row r="679">
          <cell r="B679">
            <v>3087</v>
          </cell>
          <cell r="D679" t="str">
            <v>계</v>
          </cell>
          <cell r="H679">
            <v>351499</v>
          </cell>
          <cell r="J679">
            <v>586929</v>
          </cell>
          <cell r="L679">
            <v>0</v>
          </cell>
        </row>
        <row r="680">
          <cell r="B680">
            <v>2088</v>
          </cell>
          <cell r="C680" t="str">
            <v>2.28 기흥구 신갈동 343-3 성진빌라 앞</v>
          </cell>
        </row>
        <row r="681">
          <cell r="B681">
            <v>101</v>
          </cell>
          <cell r="C681" t="str">
            <v>SPEED DOME CAMERA 철거</v>
          </cell>
          <cell r="D681" t="str">
            <v>41만화소</v>
          </cell>
          <cell r="E681">
            <v>1</v>
          </cell>
          <cell r="F681" t="str">
            <v>EA</v>
          </cell>
          <cell r="G681">
            <v>1064</v>
          </cell>
          <cell r="H681">
            <v>1064</v>
          </cell>
          <cell r="I681">
            <v>35490</v>
          </cell>
          <cell r="J681">
            <v>35490</v>
          </cell>
          <cell r="K681">
            <v>0</v>
          </cell>
          <cell r="L681">
            <v>0</v>
          </cell>
        </row>
        <row r="682">
          <cell r="B682">
            <v>103</v>
          </cell>
          <cell r="C682" t="str">
            <v>돔카메라 고정용 브래킷 설치</v>
          </cell>
          <cell r="D682" t="str">
            <v>제작사양</v>
          </cell>
          <cell r="E682">
            <v>1</v>
          </cell>
          <cell r="F682" t="str">
            <v>EA</v>
          </cell>
          <cell r="G682">
            <v>51035</v>
          </cell>
          <cell r="H682">
            <v>51035</v>
          </cell>
          <cell r="I682">
            <v>34514</v>
          </cell>
          <cell r="J682">
            <v>34514</v>
          </cell>
          <cell r="K682">
            <v>0</v>
          </cell>
          <cell r="L682">
            <v>0</v>
          </cell>
        </row>
        <row r="683">
          <cell r="B683">
            <v>104</v>
          </cell>
          <cell r="C683" t="str">
            <v>돔카메라 고정용 브래킷 철거</v>
          </cell>
          <cell r="D683" t="str">
            <v>제작사양</v>
          </cell>
          <cell r="E683">
            <v>1</v>
          </cell>
          <cell r="F683" t="str">
            <v>EA</v>
          </cell>
          <cell r="G683">
            <v>310</v>
          </cell>
          <cell r="H683">
            <v>310</v>
          </cell>
          <cell r="I683">
            <v>10353</v>
          </cell>
          <cell r="J683">
            <v>10353</v>
          </cell>
          <cell r="K683">
            <v>0</v>
          </cell>
          <cell r="L683">
            <v>0</v>
          </cell>
        </row>
        <row r="684">
          <cell r="B684">
            <v>105</v>
          </cell>
          <cell r="C684" t="str">
            <v>고정형 CAMERA 브래킷 설치</v>
          </cell>
          <cell r="D684" t="str">
            <v>제작사양</v>
          </cell>
          <cell r="E684">
            <v>1</v>
          </cell>
          <cell r="F684" t="str">
            <v>EA</v>
          </cell>
          <cell r="G684">
            <v>81035</v>
          </cell>
          <cell r="H684">
            <v>81035</v>
          </cell>
          <cell r="I684">
            <v>34514</v>
          </cell>
          <cell r="J684">
            <v>34514</v>
          </cell>
          <cell r="K684">
            <v>0</v>
          </cell>
          <cell r="L684">
            <v>0</v>
          </cell>
        </row>
        <row r="685">
          <cell r="B685">
            <v>106</v>
          </cell>
          <cell r="C685" t="str">
            <v>스피커 설치</v>
          </cell>
          <cell r="D685" t="str">
            <v>20W, 8Ω</v>
          </cell>
          <cell r="E685">
            <v>1</v>
          </cell>
          <cell r="F685" t="str">
            <v>개</v>
          </cell>
          <cell r="G685">
            <v>67035</v>
          </cell>
          <cell r="H685">
            <v>67035</v>
          </cell>
          <cell r="I685">
            <v>34514</v>
          </cell>
          <cell r="J685">
            <v>34514</v>
          </cell>
          <cell r="K685">
            <v>0</v>
          </cell>
          <cell r="L685">
            <v>0</v>
          </cell>
        </row>
        <row r="686">
          <cell r="B686">
            <v>107</v>
          </cell>
          <cell r="C686" t="str">
            <v>스피커 철거</v>
          </cell>
          <cell r="D686">
            <v>0</v>
          </cell>
          <cell r="E686">
            <v>1</v>
          </cell>
          <cell r="F686" t="str">
            <v>개</v>
          </cell>
          <cell r="G686">
            <v>310</v>
          </cell>
          <cell r="H686">
            <v>310</v>
          </cell>
          <cell r="I686">
            <v>10353</v>
          </cell>
          <cell r="J686">
            <v>10353</v>
          </cell>
          <cell r="K686">
            <v>0</v>
          </cell>
          <cell r="L686">
            <v>0</v>
          </cell>
        </row>
        <row r="687">
          <cell r="B687">
            <v>108</v>
          </cell>
          <cell r="C687" t="str">
            <v>경광등 설치</v>
          </cell>
          <cell r="D687" t="str">
            <v>크세논램프 5W, ABS</v>
          </cell>
          <cell r="E687">
            <v>1</v>
          </cell>
          <cell r="F687" t="str">
            <v>개</v>
          </cell>
          <cell r="G687">
            <v>50262</v>
          </cell>
          <cell r="H687">
            <v>50262</v>
          </cell>
          <cell r="I687">
            <v>8737</v>
          </cell>
          <cell r="J687">
            <v>8737</v>
          </cell>
          <cell r="K687">
            <v>0</v>
          </cell>
          <cell r="L687">
            <v>0</v>
          </cell>
        </row>
        <row r="688">
          <cell r="B688">
            <v>109</v>
          </cell>
          <cell r="C688" t="str">
            <v>경광등 철거</v>
          </cell>
          <cell r="D688" t="str">
            <v>크세논램프 5W, ABS</v>
          </cell>
          <cell r="E688">
            <v>1</v>
          </cell>
          <cell r="F688" t="str">
            <v>개</v>
          </cell>
          <cell r="G688">
            <v>131</v>
          </cell>
          <cell r="H688">
            <v>131</v>
          </cell>
          <cell r="I688">
            <v>4368</v>
          </cell>
          <cell r="J688">
            <v>4368</v>
          </cell>
          <cell r="K688">
            <v>0</v>
          </cell>
          <cell r="L688">
            <v>0</v>
          </cell>
        </row>
        <row r="689">
          <cell r="B689">
            <v>112</v>
          </cell>
          <cell r="C689" t="str">
            <v>비상벨 철거</v>
          </cell>
          <cell r="D689">
            <v>0</v>
          </cell>
          <cell r="E689">
            <v>1</v>
          </cell>
          <cell r="F689" t="str">
            <v>개</v>
          </cell>
          <cell r="G689">
            <v>157</v>
          </cell>
          <cell r="H689">
            <v>157</v>
          </cell>
          <cell r="I689">
            <v>5242</v>
          </cell>
          <cell r="J689">
            <v>5242</v>
          </cell>
          <cell r="K689">
            <v>0</v>
          </cell>
          <cell r="L689">
            <v>0</v>
          </cell>
        </row>
        <row r="690">
          <cell r="B690">
            <v>119</v>
          </cell>
          <cell r="C690" t="str">
            <v>써지보호기(영상) 철거</v>
          </cell>
          <cell r="D690">
            <v>0</v>
          </cell>
          <cell r="E690">
            <v>1</v>
          </cell>
          <cell r="F690" t="str">
            <v>EA</v>
          </cell>
          <cell r="G690">
            <v>226</v>
          </cell>
          <cell r="H690">
            <v>226</v>
          </cell>
          <cell r="I690">
            <v>7553</v>
          </cell>
          <cell r="J690">
            <v>7553</v>
          </cell>
          <cell r="K690">
            <v>0</v>
          </cell>
          <cell r="L690">
            <v>0</v>
          </cell>
        </row>
        <row r="691">
          <cell r="B691">
            <v>120</v>
          </cell>
          <cell r="C691" t="str">
            <v>CODEC 철거</v>
          </cell>
          <cell r="D691" t="str">
            <v>MPEF-1/2/4, DUAL ENCODERING</v>
          </cell>
          <cell r="E691">
            <v>1</v>
          </cell>
          <cell r="F691" t="str">
            <v>대</v>
          </cell>
          <cell r="G691">
            <v>517</v>
          </cell>
          <cell r="H691">
            <v>517</v>
          </cell>
          <cell r="I691">
            <v>17256</v>
          </cell>
          <cell r="J691">
            <v>17256</v>
          </cell>
          <cell r="K691">
            <v>0</v>
          </cell>
          <cell r="L691">
            <v>0</v>
          </cell>
        </row>
        <row r="692">
          <cell r="B692">
            <v>121</v>
          </cell>
          <cell r="C692" t="str">
            <v>동보방송장치 철거</v>
          </cell>
          <cell r="D692" t="str">
            <v>AMP 내장(60W)</v>
          </cell>
          <cell r="E692">
            <v>1</v>
          </cell>
          <cell r="F692" t="str">
            <v>SET</v>
          </cell>
          <cell r="G692">
            <v>1051</v>
          </cell>
          <cell r="H692">
            <v>1051</v>
          </cell>
          <cell r="I692">
            <v>35045</v>
          </cell>
          <cell r="J692">
            <v>35045</v>
          </cell>
          <cell r="K692">
            <v>0</v>
          </cell>
          <cell r="L692">
            <v>0</v>
          </cell>
        </row>
        <row r="693">
          <cell r="B693">
            <v>122</v>
          </cell>
          <cell r="C693" t="str">
            <v>시그널컨버터 철거</v>
          </cell>
          <cell r="D693" t="str">
            <v>RS-232/485</v>
          </cell>
          <cell r="E693">
            <v>1</v>
          </cell>
          <cell r="F693" t="str">
            <v>SET</v>
          </cell>
          <cell r="G693">
            <v>687</v>
          </cell>
          <cell r="H693">
            <v>687</v>
          </cell>
          <cell r="I693">
            <v>22902</v>
          </cell>
          <cell r="J693">
            <v>22902</v>
          </cell>
          <cell r="K693">
            <v>0</v>
          </cell>
          <cell r="L693">
            <v>0</v>
          </cell>
        </row>
        <row r="694">
          <cell r="B694">
            <v>315</v>
          </cell>
          <cell r="C694" t="str">
            <v>전원케이블 포설</v>
          </cell>
          <cell r="D694" t="str">
            <v>VCT 1.5sq x 2C x 4열</v>
          </cell>
          <cell r="E694">
            <v>7</v>
          </cell>
          <cell r="F694" t="str">
            <v>m</v>
          </cell>
          <cell r="G694">
            <v>2964</v>
          </cell>
          <cell r="H694">
            <v>20748</v>
          </cell>
          <cell r="I694">
            <v>11066</v>
          </cell>
          <cell r="J694">
            <v>77462</v>
          </cell>
          <cell r="K694">
            <v>0</v>
          </cell>
          <cell r="L694">
            <v>0</v>
          </cell>
        </row>
        <row r="695">
          <cell r="B695">
            <v>317</v>
          </cell>
          <cell r="C695" t="str">
            <v>스피커케이블</v>
          </cell>
          <cell r="D695" t="str">
            <v>SW 2300</v>
          </cell>
          <cell r="E695">
            <v>2.5</v>
          </cell>
          <cell r="F695" t="str">
            <v>m</v>
          </cell>
          <cell r="G695">
            <v>1285</v>
          </cell>
          <cell r="H695">
            <v>3212</v>
          </cell>
          <cell r="I695">
            <v>2621</v>
          </cell>
          <cell r="J695">
            <v>6552</v>
          </cell>
          <cell r="K695">
            <v>0</v>
          </cell>
          <cell r="L695">
            <v>0</v>
          </cell>
        </row>
        <row r="696">
          <cell r="B696">
            <v>318</v>
          </cell>
          <cell r="C696" t="str">
            <v>LAN 케이블 포설</v>
          </cell>
          <cell r="D696" t="str">
            <v>UTP Cat 6 4P x 1열</v>
          </cell>
          <cell r="E696">
            <v>8.5</v>
          </cell>
          <cell r="F696" t="str">
            <v>m</v>
          </cell>
          <cell r="G696">
            <v>557</v>
          </cell>
          <cell r="H696">
            <v>4734</v>
          </cell>
          <cell r="I696">
            <v>4068</v>
          </cell>
          <cell r="J696">
            <v>34578</v>
          </cell>
          <cell r="K696">
            <v>0</v>
          </cell>
          <cell r="L696">
            <v>0</v>
          </cell>
        </row>
        <row r="697">
          <cell r="B697">
            <v>321</v>
          </cell>
          <cell r="C697" t="str">
            <v>LAN 케이블 포설</v>
          </cell>
          <cell r="D697" t="str">
            <v>UTP Cat 6 4P x 4열</v>
          </cell>
          <cell r="E697">
            <v>7</v>
          </cell>
          <cell r="F697" t="str">
            <v>m</v>
          </cell>
          <cell r="G697">
            <v>2156</v>
          </cell>
          <cell r="H697">
            <v>15092</v>
          </cell>
          <cell r="I697">
            <v>13833</v>
          </cell>
          <cell r="J697">
            <v>96831</v>
          </cell>
          <cell r="K697">
            <v>0</v>
          </cell>
          <cell r="L697">
            <v>0</v>
          </cell>
        </row>
        <row r="698">
          <cell r="B698" t="str">
            <v>멀티콘센트접지2구</v>
          </cell>
          <cell r="C698" t="str">
            <v>멀티콘센트</v>
          </cell>
          <cell r="D698" t="str">
            <v>접지2구</v>
          </cell>
          <cell r="E698">
            <v>1</v>
          </cell>
          <cell r="F698" t="str">
            <v>EA</v>
          </cell>
          <cell r="G698">
            <v>6300</v>
          </cell>
          <cell r="H698">
            <v>6300</v>
          </cell>
          <cell r="J698">
            <v>0</v>
          </cell>
          <cell r="L698">
            <v>0</v>
          </cell>
        </row>
        <row r="699">
          <cell r="B699" t="str">
            <v>멀티콘센트접지6구</v>
          </cell>
          <cell r="C699" t="str">
            <v>멀티콘센트</v>
          </cell>
          <cell r="D699" t="str">
            <v>접지6구</v>
          </cell>
          <cell r="E699">
            <v>2</v>
          </cell>
          <cell r="F699" t="str">
            <v>EA</v>
          </cell>
          <cell r="G699">
            <v>12400</v>
          </cell>
          <cell r="H699">
            <v>24800</v>
          </cell>
          <cell r="J699">
            <v>0</v>
          </cell>
          <cell r="L699">
            <v>0</v>
          </cell>
        </row>
        <row r="704">
          <cell r="B704">
            <v>3088</v>
          </cell>
          <cell r="D704" t="str">
            <v>계</v>
          </cell>
          <cell r="H704">
            <v>328706</v>
          </cell>
          <cell r="J704">
            <v>476264</v>
          </cell>
          <cell r="L704">
            <v>0</v>
          </cell>
        </row>
        <row r="705">
          <cell r="B705">
            <v>2089</v>
          </cell>
          <cell r="C705" t="str">
            <v>2.29 기흥구 신갈동 45-3 신갈감리교회 맞은편</v>
          </cell>
        </row>
        <row r="706">
          <cell r="B706">
            <v>101</v>
          </cell>
          <cell r="C706" t="str">
            <v>SPEED DOME CAMERA 철거</v>
          </cell>
          <cell r="D706" t="str">
            <v>41만화소</v>
          </cell>
          <cell r="E706">
            <v>1</v>
          </cell>
          <cell r="F706" t="str">
            <v>EA</v>
          </cell>
          <cell r="G706">
            <v>1064</v>
          </cell>
          <cell r="H706">
            <v>1064</v>
          </cell>
          <cell r="I706">
            <v>35490</v>
          </cell>
          <cell r="J706">
            <v>35490</v>
          </cell>
          <cell r="K706">
            <v>0</v>
          </cell>
          <cell r="L706">
            <v>0</v>
          </cell>
        </row>
        <row r="707">
          <cell r="B707">
            <v>103</v>
          </cell>
          <cell r="C707" t="str">
            <v>돔카메라 고정용 브래킷 설치</v>
          </cell>
          <cell r="D707" t="str">
            <v>제작사양</v>
          </cell>
          <cell r="E707">
            <v>1</v>
          </cell>
          <cell r="F707" t="str">
            <v>EA</v>
          </cell>
          <cell r="G707">
            <v>51035</v>
          </cell>
          <cell r="H707">
            <v>51035</v>
          </cell>
          <cell r="I707">
            <v>34514</v>
          </cell>
          <cell r="J707">
            <v>34514</v>
          </cell>
          <cell r="K707">
            <v>0</v>
          </cell>
          <cell r="L707">
            <v>0</v>
          </cell>
        </row>
        <row r="708">
          <cell r="B708">
            <v>104</v>
          </cell>
          <cell r="C708" t="str">
            <v>돔카메라 고정용 브래킷 철거</v>
          </cell>
          <cell r="D708" t="str">
            <v>제작사양</v>
          </cell>
          <cell r="E708">
            <v>1</v>
          </cell>
          <cell r="F708" t="str">
            <v>EA</v>
          </cell>
          <cell r="G708">
            <v>310</v>
          </cell>
          <cell r="H708">
            <v>310</v>
          </cell>
          <cell r="I708">
            <v>10353</v>
          </cell>
          <cell r="J708">
            <v>10353</v>
          </cell>
          <cell r="K708">
            <v>0</v>
          </cell>
          <cell r="L708">
            <v>0</v>
          </cell>
        </row>
        <row r="709">
          <cell r="B709">
            <v>105</v>
          </cell>
          <cell r="C709" t="str">
            <v>고정형 CAMERA 브래킷 설치</v>
          </cell>
          <cell r="D709" t="str">
            <v>제작사양</v>
          </cell>
          <cell r="E709">
            <v>1</v>
          </cell>
          <cell r="F709" t="str">
            <v>EA</v>
          </cell>
          <cell r="G709">
            <v>81035</v>
          </cell>
          <cell r="H709">
            <v>81035</v>
          </cell>
          <cell r="I709">
            <v>34514</v>
          </cell>
          <cell r="J709">
            <v>34514</v>
          </cell>
          <cell r="K709">
            <v>0</v>
          </cell>
          <cell r="L709">
            <v>0</v>
          </cell>
        </row>
        <row r="710">
          <cell r="B710">
            <v>106</v>
          </cell>
          <cell r="C710" t="str">
            <v>스피커 설치</v>
          </cell>
          <cell r="D710" t="str">
            <v>20W, 8Ω</v>
          </cell>
          <cell r="E710">
            <v>1</v>
          </cell>
          <cell r="F710" t="str">
            <v>개</v>
          </cell>
          <cell r="G710">
            <v>67035</v>
          </cell>
          <cell r="H710">
            <v>67035</v>
          </cell>
          <cell r="I710">
            <v>34514</v>
          </cell>
          <cell r="J710">
            <v>34514</v>
          </cell>
          <cell r="K710">
            <v>0</v>
          </cell>
          <cell r="L710">
            <v>0</v>
          </cell>
        </row>
        <row r="711">
          <cell r="B711">
            <v>107</v>
          </cell>
          <cell r="C711" t="str">
            <v>스피커 철거</v>
          </cell>
          <cell r="D711">
            <v>0</v>
          </cell>
          <cell r="E711">
            <v>1</v>
          </cell>
          <cell r="F711" t="str">
            <v>개</v>
          </cell>
          <cell r="G711">
            <v>310</v>
          </cell>
          <cell r="H711">
            <v>310</v>
          </cell>
          <cell r="I711">
            <v>10353</v>
          </cell>
          <cell r="J711">
            <v>10353</v>
          </cell>
          <cell r="K711">
            <v>0</v>
          </cell>
          <cell r="L711">
            <v>0</v>
          </cell>
        </row>
        <row r="712">
          <cell r="B712">
            <v>108</v>
          </cell>
          <cell r="C712" t="str">
            <v>경광등 설치</v>
          </cell>
          <cell r="D712" t="str">
            <v>크세논램프 5W, ABS</v>
          </cell>
          <cell r="E712">
            <v>1</v>
          </cell>
          <cell r="F712" t="str">
            <v>개</v>
          </cell>
          <cell r="G712">
            <v>50262</v>
          </cell>
          <cell r="H712">
            <v>50262</v>
          </cell>
          <cell r="I712">
            <v>8737</v>
          </cell>
          <cell r="J712">
            <v>8737</v>
          </cell>
          <cell r="K712">
            <v>0</v>
          </cell>
          <cell r="L712">
            <v>0</v>
          </cell>
        </row>
        <row r="713">
          <cell r="B713">
            <v>109</v>
          </cell>
          <cell r="C713" t="str">
            <v>경광등 철거</v>
          </cell>
          <cell r="D713" t="str">
            <v>크세논램프 5W, ABS</v>
          </cell>
          <cell r="E713">
            <v>1</v>
          </cell>
          <cell r="F713" t="str">
            <v>개</v>
          </cell>
          <cell r="G713">
            <v>131</v>
          </cell>
          <cell r="H713">
            <v>131</v>
          </cell>
          <cell r="I713">
            <v>4368</v>
          </cell>
          <cell r="J713">
            <v>4368</v>
          </cell>
          <cell r="K713">
            <v>0</v>
          </cell>
          <cell r="L713">
            <v>0</v>
          </cell>
        </row>
        <row r="714">
          <cell r="B714">
            <v>112</v>
          </cell>
          <cell r="C714" t="str">
            <v>비상벨 철거</v>
          </cell>
          <cell r="D714">
            <v>0</v>
          </cell>
          <cell r="E714">
            <v>1</v>
          </cell>
          <cell r="F714" t="str">
            <v>개</v>
          </cell>
          <cell r="G714">
            <v>157</v>
          </cell>
          <cell r="H714">
            <v>157</v>
          </cell>
          <cell r="I714">
            <v>5242</v>
          </cell>
          <cell r="J714">
            <v>5242</v>
          </cell>
          <cell r="K714">
            <v>0</v>
          </cell>
          <cell r="L714">
            <v>0</v>
          </cell>
        </row>
        <row r="715">
          <cell r="B715">
            <v>119</v>
          </cell>
          <cell r="C715" t="str">
            <v>써지보호기(영상) 철거</v>
          </cell>
          <cell r="D715">
            <v>0</v>
          </cell>
          <cell r="E715">
            <v>1</v>
          </cell>
          <cell r="F715" t="str">
            <v>EA</v>
          </cell>
          <cell r="G715">
            <v>226</v>
          </cell>
          <cell r="H715">
            <v>226</v>
          </cell>
          <cell r="I715">
            <v>7553</v>
          </cell>
          <cell r="J715">
            <v>7553</v>
          </cell>
          <cell r="K715">
            <v>0</v>
          </cell>
          <cell r="L715">
            <v>0</v>
          </cell>
        </row>
        <row r="716">
          <cell r="B716">
            <v>120</v>
          </cell>
          <cell r="C716" t="str">
            <v>CODEC 철거</v>
          </cell>
          <cell r="D716" t="str">
            <v>MPEF-1/2/4, DUAL ENCODERING</v>
          </cell>
          <cell r="E716">
            <v>1</v>
          </cell>
          <cell r="F716" t="str">
            <v>대</v>
          </cell>
          <cell r="G716">
            <v>517</v>
          </cell>
          <cell r="H716">
            <v>517</v>
          </cell>
          <cell r="I716">
            <v>17256</v>
          </cell>
          <cell r="J716">
            <v>17256</v>
          </cell>
          <cell r="K716">
            <v>0</v>
          </cell>
          <cell r="L716">
            <v>0</v>
          </cell>
        </row>
        <row r="717">
          <cell r="B717">
            <v>121</v>
          </cell>
          <cell r="C717" t="str">
            <v>동보방송장치 철거</v>
          </cell>
          <cell r="D717" t="str">
            <v>AMP 내장(60W)</v>
          </cell>
          <cell r="E717">
            <v>1</v>
          </cell>
          <cell r="F717" t="str">
            <v>SET</v>
          </cell>
          <cell r="G717">
            <v>1051</v>
          </cell>
          <cell r="H717">
            <v>1051</v>
          </cell>
          <cell r="I717">
            <v>35045</v>
          </cell>
          <cell r="J717">
            <v>35045</v>
          </cell>
          <cell r="K717">
            <v>0</v>
          </cell>
          <cell r="L717">
            <v>0</v>
          </cell>
        </row>
        <row r="718">
          <cell r="B718">
            <v>122</v>
          </cell>
          <cell r="C718" t="str">
            <v>시그널컨버터 철거</v>
          </cell>
          <cell r="D718" t="str">
            <v>RS-232/485</v>
          </cell>
          <cell r="E718">
            <v>1</v>
          </cell>
          <cell r="F718" t="str">
            <v>SET</v>
          </cell>
          <cell r="G718">
            <v>687</v>
          </cell>
          <cell r="H718">
            <v>687</v>
          </cell>
          <cell r="I718">
            <v>22902</v>
          </cell>
          <cell r="J718">
            <v>22902</v>
          </cell>
          <cell r="K718">
            <v>0</v>
          </cell>
          <cell r="L718">
            <v>0</v>
          </cell>
        </row>
        <row r="719">
          <cell r="B719">
            <v>316</v>
          </cell>
          <cell r="C719" t="str">
            <v>전원케이블 포설</v>
          </cell>
          <cell r="D719" t="str">
            <v>VCT 1.5sq x 2C x 5열</v>
          </cell>
          <cell r="E719">
            <v>7</v>
          </cell>
          <cell r="F719" t="str">
            <v>m</v>
          </cell>
          <cell r="G719">
            <v>3701</v>
          </cell>
          <cell r="H719">
            <v>25907</v>
          </cell>
          <cell r="I719">
            <v>13670</v>
          </cell>
          <cell r="J719">
            <v>95690</v>
          </cell>
          <cell r="K719">
            <v>0</v>
          </cell>
          <cell r="L719">
            <v>0</v>
          </cell>
        </row>
        <row r="720">
          <cell r="B720">
            <v>317</v>
          </cell>
          <cell r="C720" t="str">
            <v>스피커케이블</v>
          </cell>
          <cell r="D720" t="str">
            <v>SW 2300</v>
          </cell>
          <cell r="E720">
            <v>2.5</v>
          </cell>
          <cell r="F720" t="str">
            <v>m</v>
          </cell>
          <cell r="G720">
            <v>1285</v>
          </cell>
          <cell r="H720">
            <v>3212</v>
          </cell>
          <cell r="I720">
            <v>2621</v>
          </cell>
          <cell r="J720">
            <v>6552</v>
          </cell>
          <cell r="K720">
            <v>0</v>
          </cell>
          <cell r="L720">
            <v>0</v>
          </cell>
        </row>
        <row r="721">
          <cell r="B721">
            <v>318</v>
          </cell>
          <cell r="C721" t="str">
            <v>LAN 케이블 포설</v>
          </cell>
          <cell r="D721" t="str">
            <v>UTP Cat 6 4P x 1열</v>
          </cell>
          <cell r="E721">
            <v>8.5</v>
          </cell>
          <cell r="F721" t="str">
            <v>m</v>
          </cell>
          <cell r="G721">
            <v>557</v>
          </cell>
          <cell r="H721">
            <v>4734</v>
          </cell>
          <cell r="I721">
            <v>4068</v>
          </cell>
          <cell r="J721">
            <v>34578</v>
          </cell>
          <cell r="K721">
            <v>0</v>
          </cell>
          <cell r="L721">
            <v>0</v>
          </cell>
        </row>
        <row r="722">
          <cell r="B722">
            <v>322</v>
          </cell>
          <cell r="C722" t="str">
            <v>LAN 케이블 포설</v>
          </cell>
          <cell r="D722" t="str">
            <v>UTP Cat 6 4P x 5열</v>
          </cell>
          <cell r="E722">
            <v>7</v>
          </cell>
          <cell r="F722" t="str">
            <v>m</v>
          </cell>
          <cell r="G722">
            <v>2690</v>
          </cell>
          <cell r="H722">
            <v>18830</v>
          </cell>
          <cell r="I722">
            <v>17088</v>
          </cell>
          <cell r="J722">
            <v>119616</v>
          </cell>
          <cell r="K722">
            <v>0</v>
          </cell>
          <cell r="L722">
            <v>0</v>
          </cell>
        </row>
        <row r="723">
          <cell r="B723" t="str">
            <v>멀티콘센트접지2구</v>
          </cell>
          <cell r="C723" t="str">
            <v>멀티콘센트</v>
          </cell>
          <cell r="D723" t="str">
            <v>접지2구</v>
          </cell>
          <cell r="E723">
            <v>1</v>
          </cell>
          <cell r="F723" t="str">
            <v>EA</v>
          </cell>
          <cell r="G723">
            <v>6300</v>
          </cell>
          <cell r="H723">
            <v>6300</v>
          </cell>
          <cell r="J723">
            <v>0</v>
          </cell>
          <cell r="L723">
            <v>0</v>
          </cell>
        </row>
        <row r="724">
          <cell r="B724" t="str">
            <v>멀티콘센트접지6구</v>
          </cell>
          <cell r="C724" t="str">
            <v>멀티콘센트</v>
          </cell>
          <cell r="D724" t="str">
            <v>접지6구</v>
          </cell>
          <cell r="E724">
            <v>2</v>
          </cell>
          <cell r="F724" t="str">
            <v>EA</v>
          </cell>
          <cell r="G724">
            <v>12400</v>
          </cell>
          <cell r="H724">
            <v>24800</v>
          </cell>
          <cell r="J724">
            <v>0</v>
          </cell>
          <cell r="L724">
            <v>0</v>
          </cell>
        </row>
        <row r="729">
          <cell r="B729">
            <v>3089</v>
          </cell>
          <cell r="D729" t="str">
            <v>계</v>
          </cell>
          <cell r="H729">
            <v>337603</v>
          </cell>
          <cell r="J729">
            <v>517277</v>
          </cell>
          <cell r="L729">
            <v>0</v>
          </cell>
        </row>
        <row r="730">
          <cell r="B730">
            <v>2090</v>
          </cell>
          <cell r="C730" t="str">
            <v>2.30 기흥구 신갈동 720 신갈어린이집 앞 삼거리</v>
          </cell>
        </row>
        <row r="731">
          <cell r="B731">
            <v>101</v>
          </cell>
          <cell r="C731" t="str">
            <v>SPEED DOME CAMERA 철거</v>
          </cell>
          <cell r="D731" t="str">
            <v>41만화소</v>
          </cell>
          <cell r="E731">
            <v>1</v>
          </cell>
          <cell r="F731" t="str">
            <v>EA</v>
          </cell>
          <cell r="G731">
            <v>1064</v>
          </cell>
          <cell r="H731">
            <v>1064</v>
          </cell>
          <cell r="I731">
            <v>35490</v>
          </cell>
          <cell r="J731">
            <v>35490</v>
          </cell>
          <cell r="K731">
            <v>0</v>
          </cell>
          <cell r="L731">
            <v>0</v>
          </cell>
        </row>
        <row r="732">
          <cell r="B732">
            <v>103</v>
          </cell>
          <cell r="C732" t="str">
            <v>돔카메라 고정용 브래킷 설치</v>
          </cell>
          <cell r="D732" t="str">
            <v>제작사양</v>
          </cell>
          <cell r="E732">
            <v>1</v>
          </cell>
          <cell r="F732" t="str">
            <v>EA</v>
          </cell>
          <cell r="G732">
            <v>51035</v>
          </cell>
          <cell r="H732">
            <v>51035</v>
          </cell>
          <cell r="I732">
            <v>34514</v>
          </cell>
          <cell r="J732">
            <v>34514</v>
          </cell>
          <cell r="K732">
            <v>0</v>
          </cell>
          <cell r="L732">
            <v>0</v>
          </cell>
        </row>
        <row r="733">
          <cell r="B733">
            <v>104</v>
          </cell>
          <cell r="C733" t="str">
            <v>돔카메라 고정용 브래킷 철거</v>
          </cell>
          <cell r="D733" t="str">
            <v>제작사양</v>
          </cell>
          <cell r="E733">
            <v>1</v>
          </cell>
          <cell r="F733" t="str">
            <v>EA</v>
          </cell>
          <cell r="G733">
            <v>310</v>
          </cell>
          <cell r="H733">
            <v>310</v>
          </cell>
          <cell r="I733">
            <v>10353</v>
          </cell>
          <cell r="J733">
            <v>10353</v>
          </cell>
          <cell r="K733">
            <v>0</v>
          </cell>
          <cell r="L733">
            <v>0</v>
          </cell>
        </row>
        <row r="734">
          <cell r="B734">
            <v>105</v>
          </cell>
          <cell r="C734" t="str">
            <v>고정형 CAMERA 브래킷 설치</v>
          </cell>
          <cell r="D734" t="str">
            <v>제작사양</v>
          </cell>
          <cell r="E734">
            <v>1</v>
          </cell>
          <cell r="F734" t="str">
            <v>EA</v>
          </cell>
          <cell r="G734">
            <v>81035</v>
          </cell>
          <cell r="H734">
            <v>81035</v>
          </cell>
          <cell r="I734">
            <v>34514</v>
          </cell>
          <cell r="J734">
            <v>34514</v>
          </cell>
          <cell r="K734">
            <v>0</v>
          </cell>
          <cell r="L734">
            <v>0</v>
          </cell>
        </row>
        <row r="735">
          <cell r="B735">
            <v>106</v>
          </cell>
          <cell r="C735" t="str">
            <v>스피커 설치</v>
          </cell>
          <cell r="D735" t="str">
            <v>20W, 8Ω</v>
          </cell>
          <cell r="E735">
            <v>1</v>
          </cell>
          <cell r="F735" t="str">
            <v>개</v>
          </cell>
          <cell r="G735">
            <v>67035</v>
          </cell>
          <cell r="H735">
            <v>67035</v>
          </cell>
          <cell r="I735">
            <v>34514</v>
          </cell>
          <cell r="J735">
            <v>34514</v>
          </cell>
          <cell r="K735">
            <v>0</v>
          </cell>
          <cell r="L735">
            <v>0</v>
          </cell>
        </row>
        <row r="736">
          <cell r="B736">
            <v>107</v>
          </cell>
          <cell r="C736" t="str">
            <v>스피커 철거</v>
          </cell>
          <cell r="D736">
            <v>0</v>
          </cell>
          <cell r="E736">
            <v>1</v>
          </cell>
          <cell r="F736" t="str">
            <v>개</v>
          </cell>
          <cell r="G736">
            <v>310</v>
          </cell>
          <cell r="H736">
            <v>310</v>
          </cell>
          <cell r="I736">
            <v>10353</v>
          </cell>
          <cell r="J736">
            <v>10353</v>
          </cell>
          <cell r="K736">
            <v>0</v>
          </cell>
          <cell r="L736">
            <v>0</v>
          </cell>
        </row>
        <row r="737">
          <cell r="B737">
            <v>108</v>
          </cell>
          <cell r="C737" t="str">
            <v>경광등 설치</v>
          </cell>
          <cell r="D737" t="str">
            <v>크세논램프 5W, ABS</v>
          </cell>
          <cell r="E737">
            <v>1</v>
          </cell>
          <cell r="F737" t="str">
            <v>개</v>
          </cell>
          <cell r="G737">
            <v>50262</v>
          </cell>
          <cell r="H737">
            <v>50262</v>
          </cell>
          <cell r="I737">
            <v>8737</v>
          </cell>
          <cell r="J737">
            <v>8737</v>
          </cell>
          <cell r="K737">
            <v>0</v>
          </cell>
          <cell r="L737">
            <v>0</v>
          </cell>
        </row>
        <row r="738">
          <cell r="B738">
            <v>109</v>
          </cell>
          <cell r="C738" t="str">
            <v>경광등 철거</v>
          </cell>
          <cell r="D738" t="str">
            <v>크세논램프 5W, ABS</v>
          </cell>
          <cell r="E738">
            <v>1</v>
          </cell>
          <cell r="F738" t="str">
            <v>개</v>
          </cell>
          <cell r="G738">
            <v>131</v>
          </cell>
          <cell r="H738">
            <v>131</v>
          </cell>
          <cell r="I738">
            <v>4368</v>
          </cell>
          <cell r="J738">
            <v>4368</v>
          </cell>
          <cell r="K738">
            <v>0</v>
          </cell>
          <cell r="L738">
            <v>0</v>
          </cell>
        </row>
        <row r="739">
          <cell r="B739">
            <v>112</v>
          </cell>
          <cell r="C739" t="str">
            <v>비상벨 철거</v>
          </cell>
          <cell r="D739">
            <v>0</v>
          </cell>
          <cell r="E739">
            <v>1</v>
          </cell>
          <cell r="F739" t="str">
            <v>개</v>
          </cell>
          <cell r="G739">
            <v>157</v>
          </cell>
          <cell r="H739">
            <v>157</v>
          </cell>
          <cell r="I739">
            <v>5242</v>
          </cell>
          <cell r="J739">
            <v>5242</v>
          </cell>
          <cell r="K739">
            <v>0</v>
          </cell>
          <cell r="L739">
            <v>0</v>
          </cell>
        </row>
        <row r="740">
          <cell r="B740">
            <v>119</v>
          </cell>
          <cell r="C740" t="str">
            <v>써지보호기(영상) 철거</v>
          </cell>
          <cell r="D740">
            <v>0</v>
          </cell>
          <cell r="E740">
            <v>1</v>
          </cell>
          <cell r="F740" t="str">
            <v>EA</v>
          </cell>
          <cell r="G740">
            <v>226</v>
          </cell>
          <cell r="H740">
            <v>226</v>
          </cell>
          <cell r="I740">
            <v>7553</v>
          </cell>
          <cell r="J740">
            <v>7553</v>
          </cell>
          <cell r="K740">
            <v>0</v>
          </cell>
          <cell r="L740">
            <v>0</v>
          </cell>
        </row>
        <row r="741">
          <cell r="B741">
            <v>120</v>
          </cell>
          <cell r="C741" t="str">
            <v>CODEC 철거</v>
          </cell>
          <cell r="D741" t="str">
            <v>MPEF-1/2/4, DUAL ENCODERING</v>
          </cell>
          <cell r="E741">
            <v>1</v>
          </cell>
          <cell r="F741" t="str">
            <v>대</v>
          </cell>
          <cell r="G741">
            <v>517</v>
          </cell>
          <cell r="H741">
            <v>517</v>
          </cell>
          <cell r="I741">
            <v>17256</v>
          </cell>
          <cell r="J741">
            <v>17256</v>
          </cell>
          <cell r="K741">
            <v>0</v>
          </cell>
          <cell r="L741">
            <v>0</v>
          </cell>
        </row>
        <row r="742">
          <cell r="B742">
            <v>121</v>
          </cell>
          <cell r="C742" t="str">
            <v>동보방송장치 철거</v>
          </cell>
          <cell r="D742" t="str">
            <v>AMP 내장(60W)</v>
          </cell>
          <cell r="E742">
            <v>1</v>
          </cell>
          <cell r="F742" t="str">
            <v>SET</v>
          </cell>
          <cell r="G742">
            <v>1051</v>
          </cell>
          <cell r="H742">
            <v>1051</v>
          </cell>
          <cell r="I742">
            <v>35045</v>
          </cell>
          <cell r="J742">
            <v>35045</v>
          </cell>
          <cell r="K742">
            <v>0</v>
          </cell>
          <cell r="L742">
            <v>0</v>
          </cell>
        </row>
        <row r="743">
          <cell r="B743">
            <v>122</v>
          </cell>
          <cell r="C743" t="str">
            <v>시그널컨버터 철거</v>
          </cell>
          <cell r="D743" t="str">
            <v>RS-232/485</v>
          </cell>
          <cell r="E743">
            <v>1</v>
          </cell>
          <cell r="F743" t="str">
            <v>SET</v>
          </cell>
          <cell r="G743">
            <v>687</v>
          </cell>
          <cell r="H743">
            <v>687</v>
          </cell>
          <cell r="I743">
            <v>22902</v>
          </cell>
          <cell r="J743">
            <v>22902</v>
          </cell>
          <cell r="K743">
            <v>0</v>
          </cell>
          <cell r="L743">
            <v>0</v>
          </cell>
        </row>
        <row r="744">
          <cell r="B744">
            <v>315</v>
          </cell>
          <cell r="C744" t="str">
            <v>전원케이블 포설</v>
          </cell>
          <cell r="D744" t="str">
            <v>VCT 1.5sq x 2C x 4열</v>
          </cell>
          <cell r="E744">
            <v>7</v>
          </cell>
          <cell r="F744" t="str">
            <v>m</v>
          </cell>
          <cell r="G744">
            <v>2964</v>
          </cell>
          <cell r="H744">
            <v>20748</v>
          </cell>
          <cell r="I744">
            <v>11066</v>
          </cell>
          <cell r="J744">
            <v>77462</v>
          </cell>
          <cell r="K744">
            <v>0</v>
          </cell>
          <cell r="L744">
            <v>0</v>
          </cell>
        </row>
        <row r="745">
          <cell r="B745">
            <v>317</v>
          </cell>
          <cell r="C745" t="str">
            <v>스피커케이블</v>
          </cell>
          <cell r="D745" t="str">
            <v>SW 2300</v>
          </cell>
          <cell r="E745">
            <v>2.5</v>
          </cell>
          <cell r="F745" t="str">
            <v>m</v>
          </cell>
          <cell r="G745">
            <v>1285</v>
          </cell>
          <cell r="H745">
            <v>3212</v>
          </cell>
          <cell r="I745">
            <v>2621</v>
          </cell>
          <cell r="J745">
            <v>6552</v>
          </cell>
          <cell r="K745">
            <v>0</v>
          </cell>
          <cell r="L745">
            <v>0</v>
          </cell>
        </row>
        <row r="746">
          <cell r="B746">
            <v>318</v>
          </cell>
          <cell r="C746" t="str">
            <v>LAN 케이블 포설</v>
          </cell>
          <cell r="D746" t="str">
            <v>UTP Cat 6 4P x 1열</v>
          </cell>
          <cell r="E746">
            <v>8.5</v>
          </cell>
          <cell r="F746" t="str">
            <v>m</v>
          </cell>
          <cell r="G746">
            <v>557</v>
          </cell>
          <cell r="H746">
            <v>4734</v>
          </cell>
          <cell r="I746">
            <v>4068</v>
          </cell>
          <cell r="J746">
            <v>34578</v>
          </cell>
          <cell r="K746">
            <v>0</v>
          </cell>
          <cell r="L746">
            <v>0</v>
          </cell>
        </row>
        <row r="747">
          <cell r="B747">
            <v>321</v>
          </cell>
          <cell r="C747" t="str">
            <v>LAN 케이블 포설</v>
          </cell>
          <cell r="D747" t="str">
            <v>UTP Cat 6 4P x 4열</v>
          </cell>
          <cell r="E747">
            <v>7</v>
          </cell>
          <cell r="F747" t="str">
            <v>m</v>
          </cell>
          <cell r="G747">
            <v>2156</v>
          </cell>
          <cell r="H747">
            <v>15092</v>
          </cell>
          <cell r="I747">
            <v>13833</v>
          </cell>
          <cell r="J747">
            <v>96831</v>
          </cell>
          <cell r="K747">
            <v>0</v>
          </cell>
          <cell r="L747">
            <v>0</v>
          </cell>
        </row>
        <row r="748">
          <cell r="B748" t="str">
            <v>멀티콘센트접지2구</v>
          </cell>
          <cell r="C748" t="str">
            <v>멀티콘센트</v>
          </cell>
          <cell r="D748" t="str">
            <v>접지2구</v>
          </cell>
          <cell r="E748">
            <v>1</v>
          </cell>
          <cell r="F748" t="str">
            <v>EA</v>
          </cell>
          <cell r="G748">
            <v>6300</v>
          </cell>
          <cell r="H748">
            <v>6300</v>
          </cell>
          <cell r="J748">
            <v>0</v>
          </cell>
          <cell r="L748">
            <v>0</v>
          </cell>
        </row>
        <row r="749">
          <cell r="B749" t="str">
            <v>멀티콘센트접지6구</v>
          </cell>
          <cell r="C749" t="str">
            <v>멀티콘센트</v>
          </cell>
          <cell r="D749" t="str">
            <v>접지6구</v>
          </cell>
          <cell r="E749">
            <v>2</v>
          </cell>
          <cell r="F749" t="str">
            <v>EA</v>
          </cell>
          <cell r="G749">
            <v>12400</v>
          </cell>
          <cell r="H749">
            <v>24800</v>
          </cell>
          <cell r="J749">
            <v>0</v>
          </cell>
          <cell r="L749">
            <v>0</v>
          </cell>
        </row>
        <row r="754">
          <cell r="B754">
            <v>3090</v>
          </cell>
          <cell r="D754" t="str">
            <v>계</v>
          </cell>
          <cell r="H754">
            <v>328706</v>
          </cell>
          <cell r="J754">
            <v>476264</v>
          </cell>
          <cell r="L754">
            <v>0</v>
          </cell>
        </row>
        <row r="755">
          <cell r="B755">
            <v>2091</v>
          </cell>
          <cell r="C755" t="str">
            <v>2.31 기흥구 신갈동 161 기흥고등학교 후문</v>
          </cell>
        </row>
        <row r="756">
          <cell r="B756">
            <v>101</v>
          </cell>
          <cell r="C756" t="str">
            <v>SPEED DOME CAMERA 철거</v>
          </cell>
          <cell r="D756" t="str">
            <v>41만화소</v>
          </cell>
          <cell r="E756">
            <v>1</v>
          </cell>
          <cell r="F756" t="str">
            <v>EA</v>
          </cell>
          <cell r="G756">
            <v>1064</v>
          </cell>
          <cell r="H756">
            <v>1064</v>
          </cell>
          <cell r="I756">
            <v>35490</v>
          </cell>
          <cell r="J756">
            <v>35490</v>
          </cell>
          <cell r="K756">
            <v>0</v>
          </cell>
          <cell r="L756">
            <v>0</v>
          </cell>
        </row>
        <row r="757">
          <cell r="B757">
            <v>103</v>
          </cell>
          <cell r="C757" t="str">
            <v>돔카메라 고정용 브래킷 설치</v>
          </cell>
          <cell r="D757" t="str">
            <v>제작사양</v>
          </cell>
          <cell r="E757">
            <v>1</v>
          </cell>
          <cell r="F757" t="str">
            <v>EA</v>
          </cell>
          <cell r="G757">
            <v>51035</v>
          </cell>
          <cell r="H757">
            <v>51035</v>
          </cell>
          <cell r="I757">
            <v>34514</v>
          </cell>
          <cell r="J757">
            <v>34514</v>
          </cell>
          <cell r="K757">
            <v>0</v>
          </cell>
          <cell r="L757">
            <v>0</v>
          </cell>
        </row>
        <row r="758">
          <cell r="B758">
            <v>104</v>
          </cell>
          <cell r="C758" t="str">
            <v>돔카메라 고정용 브래킷 철거</v>
          </cell>
          <cell r="D758" t="str">
            <v>제작사양</v>
          </cell>
          <cell r="E758">
            <v>1</v>
          </cell>
          <cell r="F758" t="str">
            <v>EA</v>
          </cell>
          <cell r="G758">
            <v>310</v>
          </cell>
          <cell r="H758">
            <v>310</v>
          </cell>
          <cell r="I758">
            <v>10353</v>
          </cell>
          <cell r="J758">
            <v>10353</v>
          </cell>
          <cell r="K758">
            <v>0</v>
          </cell>
          <cell r="L758">
            <v>0</v>
          </cell>
        </row>
        <row r="759">
          <cell r="B759">
            <v>105</v>
          </cell>
          <cell r="C759" t="str">
            <v>고정형 CAMERA 브래킷 설치</v>
          </cell>
          <cell r="D759" t="str">
            <v>제작사양</v>
          </cell>
          <cell r="E759">
            <v>1</v>
          </cell>
          <cell r="F759" t="str">
            <v>EA</v>
          </cell>
          <cell r="G759">
            <v>81035</v>
          </cell>
          <cell r="H759">
            <v>81035</v>
          </cell>
          <cell r="I759">
            <v>34514</v>
          </cell>
          <cell r="J759">
            <v>34514</v>
          </cell>
          <cell r="K759">
            <v>0</v>
          </cell>
          <cell r="L759">
            <v>0</v>
          </cell>
        </row>
        <row r="760">
          <cell r="B760">
            <v>106</v>
          </cell>
          <cell r="C760" t="str">
            <v>스피커 설치</v>
          </cell>
          <cell r="D760" t="str">
            <v>20W, 8Ω</v>
          </cell>
          <cell r="E760">
            <v>1</v>
          </cell>
          <cell r="F760" t="str">
            <v>개</v>
          </cell>
          <cell r="G760">
            <v>67035</v>
          </cell>
          <cell r="H760">
            <v>67035</v>
          </cell>
          <cell r="I760">
            <v>34514</v>
          </cell>
          <cell r="J760">
            <v>34514</v>
          </cell>
          <cell r="K760">
            <v>0</v>
          </cell>
          <cell r="L760">
            <v>0</v>
          </cell>
        </row>
        <row r="761">
          <cell r="B761">
            <v>107</v>
          </cell>
          <cell r="C761" t="str">
            <v>스피커 철거</v>
          </cell>
          <cell r="D761">
            <v>0</v>
          </cell>
          <cell r="E761">
            <v>1</v>
          </cell>
          <cell r="F761" t="str">
            <v>개</v>
          </cell>
          <cell r="G761">
            <v>310</v>
          </cell>
          <cell r="H761">
            <v>310</v>
          </cell>
          <cell r="I761">
            <v>10353</v>
          </cell>
          <cell r="J761">
            <v>10353</v>
          </cell>
          <cell r="K761">
            <v>0</v>
          </cell>
          <cell r="L761">
            <v>0</v>
          </cell>
        </row>
        <row r="762">
          <cell r="B762">
            <v>108</v>
          </cell>
          <cell r="C762" t="str">
            <v>경광등 설치</v>
          </cell>
          <cell r="D762" t="str">
            <v>크세논램프 5W, ABS</v>
          </cell>
          <cell r="E762">
            <v>1</v>
          </cell>
          <cell r="F762" t="str">
            <v>개</v>
          </cell>
          <cell r="G762">
            <v>50262</v>
          </cell>
          <cell r="H762">
            <v>50262</v>
          </cell>
          <cell r="I762">
            <v>8737</v>
          </cell>
          <cell r="J762">
            <v>8737</v>
          </cell>
          <cell r="K762">
            <v>0</v>
          </cell>
          <cell r="L762">
            <v>0</v>
          </cell>
        </row>
        <row r="763">
          <cell r="B763">
            <v>109</v>
          </cell>
          <cell r="C763" t="str">
            <v>경광등 철거</v>
          </cell>
          <cell r="D763" t="str">
            <v>크세논램프 5W, ABS</v>
          </cell>
          <cell r="E763">
            <v>1</v>
          </cell>
          <cell r="F763" t="str">
            <v>개</v>
          </cell>
          <cell r="G763">
            <v>131</v>
          </cell>
          <cell r="H763">
            <v>131</v>
          </cell>
          <cell r="I763">
            <v>4368</v>
          </cell>
          <cell r="J763">
            <v>4368</v>
          </cell>
          <cell r="K763">
            <v>0</v>
          </cell>
          <cell r="L763">
            <v>0</v>
          </cell>
        </row>
        <row r="764">
          <cell r="B764">
            <v>112</v>
          </cell>
          <cell r="C764" t="str">
            <v>비상벨 철거</v>
          </cell>
          <cell r="D764">
            <v>0</v>
          </cell>
          <cell r="E764">
            <v>1</v>
          </cell>
          <cell r="F764" t="str">
            <v>개</v>
          </cell>
          <cell r="G764">
            <v>157</v>
          </cell>
          <cell r="H764">
            <v>157</v>
          </cell>
          <cell r="I764">
            <v>5242</v>
          </cell>
          <cell r="J764">
            <v>5242</v>
          </cell>
          <cell r="K764">
            <v>0</v>
          </cell>
          <cell r="L764">
            <v>0</v>
          </cell>
        </row>
        <row r="765">
          <cell r="B765">
            <v>119</v>
          </cell>
          <cell r="C765" t="str">
            <v>써지보호기(영상) 철거</v>
          </cell>
          <cell r="D765">
            <v>0</v>
          </cell>
          <cell r="E765">
            <v>1</v>
          </cell>
          <cell r="F765" t="str">
            <v>EA</v>
          </cell>
          <cell r="G765">
            <v>226</v>
          </cell>
          <cell r="H765">
            <v>226</v>
          </cell>
          <cell r="I765">
            <v>7553</v>
          </cell>
          <cell r="J765">
            <v>7553</v>
          </cell>
          <cell r="K765">
            <v>0</v>
          </cell>
          <cell r="L765">
            <v>0</v>
          </cell>
        </row>
        <row r="766">
          <cell r="B766">
            <v>120</v>
          </cell>
          <cell r="C766" t="str">
            <v>CODEC 철거</v>
          </cell>
          <cell r="D766" t="str">
            <v>MPEF-1/2/4, DUAL ENCODERING</v>
          </cell>
          <cell r="E766">
            <v>1</v>
          </cell>
          <cell r="F766" t="str">
            <v>대</v>
          </cell>
          <cell r="G766">
            <v>517</v>
          </cell>
          <cell r="H766">
            <v>517</v>
          </cell>
          <cell r="I766">
            <v>17256</v>
          </cell>
          <cell r="J766">
            <v>17256</v>
          </cell>
          <cell r="K766">
            <v>0</v>
          </cell>
          <cell r="L766">
            <v>0</v>
          </cell>
        </row>
        <row r="767">
          <cell r="B767">
            <v>121</v>
          </cell>
          <cell r="C767" t="str">
            <v>동보방송장치 철거</v>
          </cell>
          <cell r="D767" t="str">
            <v>AMP 내장(60W)</v>
          </cell>
          <cell r="E767">
            <v>1</v>
          </cell>
          <cell r="F767" t="str">
            <v>SET</v>
          </cell>
          <cell r="G767">
            <v>1051</v>
          </cell>
          <cell r="H767">
            <v>1051</v>
          </cell>
          <cell r="I767">
            <v>35045</v>
          </cell>
          <cell r="J767">
            <v>35045</v>
          </cell>
          <cell r="K767">
            <v>0</v>
          </cell>
          <cell r="L767">
            <v>0</v>
          </cell>
        </row>
        <row r="768">
          <cell r="B768">
            <v>122</v>
          </cell>
          <cell r="C768" t="str">
            <v>시그널컨버터 철거</v>
          </cell>
          <cell r="D768" t="str">
            <v>RS-232/485</v>
          </cell>
          <cell r="E768">
            <v>1</v>
          </cell>
          <cell r="F768" t="str">
            <v>SET</v>
          </cell>
          <cell r="G768">
            <v>687</v>
          </cell>
          <cell r="H768">
            <v>687</v>
          </cell>
          <cell r="I768">
            <v>22902</v>
          </cell>
          <cell r="J768">
            <v>22902</v>
          </cell>
          <cell r="K768">
            <v>0</v>
          </cell>
          <cell r="L768">
            <v>0</v>
          </cell>
        </row>
        <row r="769">
          <cell r="B769">
            <v>315</v>
          </cell>
          <cell r="C769" t="str">
            <v>전원케이블 포설</v>
          </cell>
          <cell r="D769" t="str">
            <v>VCT 1.5sq x 2C x 4열</v>
          </cell>
          <cell r="E769">
            <v>9</v>
          </cell>
          <cell r="F769" t="str">
            <v>m</v>
          </cell>
          <cell r="G769">
            <v>2964</v>
          </cell>
          <cell r="H769">
            <v>26676</v>
          </cell>
          <cell r="I769">
            <v>11066</v>
          </cell>
          <cell r="J769">
            <v>99594</v>
          </cell>
          <cell r="K769">
            <v>0</v>
          </cell>
          <cell r="L769">
            <v>0</v>
          </cell>
        </row>
        <row r="770">
          <cell r="B770">
            <v>317</v>
          </cell>
          <cell r="C770" t="str">
            <v>스피커케이블</v>
          </cell>
          <cell r="D770" t="str">
            <v>SW 2300</v>
          </cell>
          <cell r="E770">
            <v>2.5</v>
          </cell>
          <cell r="F770" t="str">
            <v>m</v>
          </cell>
          <cell r="G770">
            <v>1285</v>
          </cell>
          <cell r="H770">
            <v>3212</v>
          </cell>
          <cell r="I770">
            <v>2621</v>
          </cell>
          <cell r="J770">
            <v>6552</v>
          </cell>
          <cell r="K770">
            <v>0</v>
          </cell>
          <cell r="L770">
            <v>0</v>
          </cell>
        </row>
        <row r="771">
          <cell r="B771">
            <v>318</v>
          </cell>
          <cell r="C771" t="str">
            <v>LAN 케이블 포설</v>
          </cell>
          <cell r="D771" t="str">
            <v>UTP Cat 6 4P x 1열</v>
          </cell>
          <cell r="E771">
            <v>10.5</v>
          </cell>
          <cell r="F771" t="str">
            <v>m</v>
          </cell>
          <cell r="G771">
            <v>557</v>
          </cell>
          <cell r="H771">
            <v>5848</v>
          </cell>
          <cell r="I771">
            <v>4068</v>
          </cell>
          <cell r="J771">
            <v>42714</v>
          </cell>
          <cell r="K771">
            <v>0</v>
          </cell>
          <cell r="L771">
            <v>0</v>
          </cell>
        </row>
        <row r="772">
          <cell r="B772">
            <v>321</v>
          </cell>
          <cell r="C772" t="str">
            <v>LAN 케이블 포설</v>
          </cell>
          <cell r="D772" t="str">
            <v>UTP Cat 6 4P x 4열</v>
          </cell>
          <cell r="E772">
            <v>9</v>
          </cell>
          <cell r="F772" t="str">
            <v>m</v>
          </cell>
          <cell r="G772">
            <v>2156</v>
          </cell>
          <cell r="H772">
            <v>19404</v>
          </cell>
          <cell r="I772">
            <v>13833</v>
          </cell>
          <cell r="J772">
            <v>124497</v>
          </cell>
          <cell r="K772">
            <v>0</v>
          </cell>
          <cell r="L772">
            <v>0</v>
          </cell>
        </row>
        <row r="773">
          <cell r="B773" t="str">
            <v>멀티콘센트접지2구</v>
          </cell>
          <cell r="C773" t="str">
            <v>멀티콘센트</v>
          </cell>
          <cell r="D773" t="str">
            <v>접지2구</v>
          </cell>
          <cell r="E773">
            <v>1</v>
          </cell>
          <cell r="F773" t="str">
            <v>EA</v>
          </cell>
          <cell r="G773">
            <v>6300</v>
          </cell>
          <cell r="H773">
            <v>6300</v>
          </cell>
          <cell r="J773">
            <v>0</v>
          </cell>
          <cell r="L773">
            <v>0</v>
          </cell>
        </row>
        <row r="774">
          <cell r="B774" t="str">
            <v>멀티콘센트접지6구</v>
          </cell>
          <cell r="C774" t="str">
            <v>멀티콘센트</v>
          </cell>
          <cell r="D774" t="str">
            <v>접지6구</v>
          </cell>
          <cell r="E774">
            <v>2</v>
          </cell>
          <cell r="F774" t="str">
            <v>EA</v>
          </cell>
          <cell r="G774">
            <v>12400</v>
          </cell>
          <cell r="H774">
            <v>24800</v>
          </cell>
          <cell r="J774">
            <v>0</v>
          </cell>
          <cell r="L774">
            <v>0</v>
          </cell>
        </row>
        <row r="779">
          <cell r="B779">
            <v>3091</v>
          </cell>
          <cell r="D779" t="str">
            <v>계</v>
          </cell>
          <cell r="H779">
            <v>340060</v>
          </cell>
          <cell r="J779">
            <v>534198</v>
          </cell>
          <cell r="L779">
            <v>0</v>
          </cell>
        </row>
        <row r="780">
          <cell r="B780">
            <v>2092</v>
          </cell>
          <cell r="C780" t="str">
            <v>2.32 기흥구 언남동 333-2 (구성성결교회 정문앞 사거리) 329-1 푸른유치원 앞</v>
          </cell>
        </row>
        <row r="781">
          <cell r="B781">
            <v>101</v>
          </cell>
          <cell r="C781" t="str">
            <v>SPEED DOME CAMERA 철거</v>
          </cell>
          <cell r="D781" t="str">
            <v>41만화소</v>
          </cell>
          <cell r="E781">
            <v>1</v>
          </cell>
          <cell r="F781" t="str">
            <v>EA</v>
          </cell>
          <cell r="G781">
            <v>1064</v>
          </cell>
          <cell r="H781">
            <v>1064</v>
          </cell>
          <cell r="I781">
            <v>35490</v>
          </cell>
          <cell r="J781">
            <v>35490</v>
          </cell>
          <cell r="K781">
            <v>0</v>
          </cell>
          <cell r="L781">
            <v>0</v>
          </cell>
        </row>
        <row r="782">
          <cell r="B782">
            <v>103</v>
          </cell>
          <cell r="C782" t="str">
            <v>돔카메라 고정용 브래킷 설치</v>
          </cell>
          <cell r="D782" t="str">
            <v>제작사양</v>
          </cell>
          <cell r="E782">
            <v>1</v>
          </cell>
          <cell r="F782" t="str">
            <v>EA</v>
          </cell>
          <cell r="G782">
            <v>51035</v>
          </cell>
          <cell r="H782">
            <v>51035</v>
          </cell>
          <cell r="I782">
            <v>34514</v>
          </cell>
          <cell r="J782">
            <v>34514</v>
          </cell>
          <cell r="K782">
            <v>0</v>
          </cell>
          <cell r="L782">
            <v>0</v>
          </cell>
        </row>
        <row r="783">
          <cell r="B783">
            <v>104</v>
          </cell>
          <cell r="C783" t="str">
            <v>돔카메라 고정용 브래킷 철거</v>
          </cell>
          <cell r="D783" t="str">
            <v>제작사양</v>
          </cell>
          <cell r="E783">
            <v>1</v>
          </cell>
          <cell r="F783" t="str">
            <v>EA</v>
          </cell>
          <cell r="G783">
            <v>310</v>
          </cell>
          <cell r="H783">
            <v>310</v>
          </cell>
          <cell r="I783">
            <v>10353</v>
          </cell>
          <cell r="J783">
            <v>10353</v>
          </cell>
          <cell r="K783">
            <v>0</v>
          </cell>
          <cell r="L783">
            <v>0</v>
          </cell>
        </row>
        <row r="784">
          <cell r="B784">
            <v>105</v>
          </cell>
          <cell r="C784" t="str">
            <v>고정형 CAMERA 브래킷 설치</v>
          </cell>
          <cell r="D784" t="str">
            <v>제작사양</v>
          </cell>
          <cell r="E784">
            <v>1</v>
          </cell>
          <cell r="F784" t="str">
            <v>EA</v>
          </cell>
          <cell r="G784">
            <v>81035</v>
          </cell>
          <cell r="H784">
            <v>81035</v>
          </cell>
          <cell r="I784">
            <v>34514</v>
          </cell>
          <cell r="J784">
            <v>34514</v>
          </cell>
          <cell r="K784">
            <v>0</v>
          </cell>
          <cell r="L784">
            <v>0</v>
          </cell>
        </row>
        <row r="785">
          <cell r="B785">
            <v>106</v>
          </cell>
          <cell r="C785" t="str">
            <v>스피커 설치</v>
          </cell>
          <cell r="D785" t="str">
            <v>20W, 8Ω</v>
          </cell>
          <cell r="E785">
            <v>1</v>
          </cell>
          <cell r="F785" t="str">
            <v>개</v>
          </cell>
          <cell r="G785">
            <v>67035</v>
          </cell>
          <cell r="H785">
            <v>67035</v>
          </cell>
          <cell r="I785">
            <v>34514</v>
          </cell>
          <cell r="J785">
            <v>34514</v>
          </cell>
          <cell r="K785">
            <v>0</v>
          </cell>
          <cell r="L785">
            <v>0</v>
          </cell>
        </row>
        <row r="786">
          <cell r="B786">
            <v>107</v>
          </cell>
          <cell r="C786" t="str">
            <v>스피커 철거</v>
          </cell>
          <cell r="D786">
            <v>0</v>
          </cell>
          <cell r="E786">
            <v>1</v>
          </cell>
          <cell r="F786" t="str">
            <v>개</v>
          </cell>
          <cell r="G786">
            <v>310</v>
          </cell>
          <cell r="H786">
            <v>310</v>
          </cell>
          <cell r="I786">
            <v>10353</v>
          </cell>
          <cell r="J786">
            <v>10353</v>
          </cell>
          <cell r="K786">
            <v>0</v>
          </cell>
          <cell r="L786">
            <v>0</v>
          </cell>
        </row>
        <row r="787">
          <cell r="B787">
            <v>108</v>
          </cell>
          <cell r="C787" t="str">
            <v>경광등 설치</v>
          </cell>
          <cell r="D787" t="str">
            <v>크세논램프 5W, ABS</v>
          </cell>
          <cell r="E787">
            <v>1</v>
          </cell>
          <cell r="F787" t="str">
            <v>개</v>
          </cell>
          <cell r="G787">
            <v>50262</v>
          </cell>
          <cell r="H787">
            <v>50262</v>
          </cell>
          <cell r="I787">
            <v>8737</v>
          </cell>
          <cell r="J787">
            <v>8737</v>
          </cell>
          <cell r="K787">
            <v>0</v>
          </cell>
          <cell r="L787">
            <v>0</v>
          </cell>
        </row>
        <row r="788">
          <cell r="B788">
            <v>109</v>
          </cell>
          <cell r="C788" t="str">
            <v>경광등 철거</v>
          </cell>
          <cell r="D788" t="str">
            <v>크세논램프 5W, ABS</v>
          </cell>
          <cell r="E788">
            <v>1</v>
          </cell>
          <cell r="F788" t="str">
            <v>개</v>
          </cell>
          <cell r="G788">
            <v>131</v>
          </cell>
          <cell r="H788">
            <v>131</v>
          </cell>
          <cell r="I788">
            <v>4368</v>
          </cell>
          <cell r="J788">
            <v>4368</v>
          </cell>
          <cell r="K788">
            <v>0</v>
          </cell>
          <cell r="L788">
            <v>0</v>
          </cell>
        </row>
        <row r="789">
          <cell r="B789">
            <v>112</v>
          </cell>
          <cell r="C789" t="str">
            <v>비상벨 철거</v>
          </cell>
          <cell r="D789">
            <v>0</v>
          </cell>
          <cell r="E789">
            <v>1</v>
          </cell>
          <cell r="F789" t="str">
            <v>개</v>
          </cell>
          <cell r="G789">
            <v>157</v>
          </cell>
          <cell r="H789">
            <v>157</v>
          </cell>
          <cell r="I789">
            <v>5242</v>
          </cell>
          <cell r="J789">
            <v>5242</v>
          </cell>
          <cell r="K789">
            <v>0</v>
          </cell>
          <cell r="L789">
            <v>0</v>
          </cell>
        </row>
        <row r="790">
          <cell r="B790">
            <v>119</v>
          </cell>
          <cell r="C790" t="str">
            <v>써지보호기(영상) 철거</v>
          </cell>
          <cell r="D790">
            <v>0</v>
          </cell>
          <cell r="E790">
            <v>1</v>
          </cell>
          <cell r="F790" t="str">
            <v>EA</v>
          </cell>
          <cell r="G790">
            <v>226</v>
          </cell>
          <cell r="H790">
            <v>226</v>
          </cell>
          <cell r="I790">
            <v>7553</v>
          </cell>
          <cell r="J790">
            <v>7553</v>
          </cell>
          <cell r="K790">
            <v>0</v>
          </cell>
          <cell r="L790">
            <v>0</v>
          </cell>
        </row>
        <row r="791">
          <cell r="B791">
            <v>120</v>
          </cell>
          <cell r="C791" t="str">
            <v>CODEC 철거</v>
          </cell>
          <cell r="D791" t="str">
            <v>MPEF-1/2/4, DUAL ENCODERING</v>
          </cell>
          <cell r="E791">
            <v>1</v>
          </cell>
          <cell r="F791" t="str">
            <v>대</v>
          </cell>
          <cell r="G791">
            <v>517</v>
          </cell>
          <cell r="H791">
            <v>517</v>
          </cell>
          <cell r="I791">
            <v>17256</v>
          </cell>
          <cell r="J791">
            <v>17256</v>
          </cell>
          <cell r="K791">
            <v>0</v>
          </cell>
          <cell r="L791">
            <v>0</v>
          </cell>
        </row>
        <row r="792">
          <cell r="B792">
            <v>121</v>
          </cell>
          <cell r="C792" t="str">
            <v>동보방송장치 철거</v>
          </cell>
          <cell r="D792" t="str">
            <v>AMP 내장(60W)</v>
          </cell>
          <cell r="E792">
            <v>1</v>
          </cell>
          <cell r="F792" t="str">
            <v>SET</v>
          </cell>
          <cell r="G792">
            <v>1051</v>
          </cell>
          <cell r="H792">
            <v>1051</v>
          </cell>
          <cell r="I792">
            <v>35045</v>
          </cell>
          <cell r="J792">
            <v>35045</v>
          </cell>
          <cell r="K792">
            <v>0</v>
          </cell>
          <cell r="L792">
            <v>0</v>
          </cell>
        </row>
        <row r="793">
          <cell r="B793">
            <v>122</v>
          </cell>
          <cell r="C793" t="str">
            <v>시그널컨버터 철거</v>
          </cell>
          <cell r="D793" t="str">
            <v>RS-232/485</v>
          </cell>
          <cell r="E793">
            <v>1</v>
          </cell>
          <cell r="F793" t="str">
            <v>SET</v>
          </cell>
          <cell r="G793">
            <v>687</v>
          </cell>
          <cell r="H793">
            <v>687</v>
          </cell>
          <cell r="I793">
            <v>22902</v>
          </cell>
          <cell r="J793">
            <v>22902</v>
          </cell>
          <cell r="K793">
            <v>0</v>
          </cell>
          <cell r="L793">
            <v>0</v>
          </cell>
        </row>
        <row r="794">
          <cell r="B794">
            <v>315</v>
          </cell>
          <cell r="C794" t="str">
            <v>전원케이블 포설</v>
          </cell>
          <cell r="D794" t="str">
            <v>VCT 1.5sq x 2C x 4열</v>
          </cell>
          <cell r="E794">
            <v>7</v>
          </cell>
          <cell r="F794" t="str">
            <v>m</v>
          </cell>
          <cell r="G794">
            <v>2964</v>
          </cell>
          <cell r="H794">
            <v>20748</v>
          </cell>
          <cell r="I794">
            <v>11066</v>
          </cell>
          <cell r="J794">
            <v>77462</v>
          </cell>
          <cell r="K794">
            <v>0</v>
          </cell>
          <cell r="L794">
            <v>0</v>
          </cell>
        </row>
        <row r="795">
          <cell r="B795">
            <v>317</v>
          </cell>
          <cell r="C795" t="str">
            <v>스피커케이블</v>
          </cell>
          <cell r="D795" t="str">
            <v>SW 2300</v>
          </cell>
          <cell r="E795">
            <v>2.5</v>
          </cell>
          <cell r="F795" t="str">
            <v>m</v>
          </cell>
          <cell r="G795">
            <v>1285</v>
          </cell>
          <cell r="H795">
            <v>3212</v>
          </cell>
          <cell r="I795">
            <v>2621</v>
          </cell>
          <cell r="J795">
            <v>6552</v>
          </cell>
          <cell r="K795">
            <v>0</v>
          </cell>
          <cell r="L795">
            <v>0</v>
          </cell>
        </row>
        <row r="796">
          <cell r="B796">
            <v>318</v>
          </cell>
          <cell r="C796" t="str">
            <v>LAN 케이블 포설</v>
          </cell>
          <cell r="D796" t="str">
            <v>UTP Cat 6 4P x 1열</v>
          </cell>
          <cell r="E796">
            <v>8.5</v>
          </cell>
          <cell r="F796" t="str">
            <v>m</v>
          </cell>
          <cell r="G796">
            <v>557</v>
          </cell>
          <cell r="H796">
            <v>4734</v>
          </cell>
          <cell r="I796">
            <v>4068</v>
          </cell>
          <cell r="J796">
            <v>34578</v>
          </cell>
          <cell r="K796">
            <v>0</v>
          </cell>
          <cell r="L796">
            <v>0</v>
          </cell>
        </row>
        <row r="797">
          <cell r="B797">
            <v>321</v>
          </cell>
          <cell r="C797" t="str">
            <v>LAN 케이블 포설</v>
          </cell>
          <cell r="D797" t="str">
            <v>UTP Cat 6 4P x 4열</v>
          </cell>
          <cell r="E797">
            <v>7</v>
          </cell>
          <cell r="F797" t="str">
            <v>m</v>
          </cell>
          <cell r="G797">
            <v>2156</v>
          </cell>
          <cell r="H797">
            <v>15092</v>
          </cell>
          <cell r="I797">
            <v>13833</v>
          </cell>
          <cell r="J797">
            <v>96831</v>
          </cell>
          <cell r="K797">
            <v>0</v>
          </cell>
          <cell r="L797">
            <v>0</v>
          </cell>
        </row>
        <row r="798">
          <cell r="B798" t="str">
            <v>멀티콘센트접지2구</v>
          </cell>
          <cell r="C798" t="str">
            <v>멀티콘센트</v>
          </cell>
          <cell r="D798" t="str">
            <v>접지2구</v>
          </cell>
          <cell r="E798">
            <v>1</v>
          </cell>
          <cell r="F798" t="str">
            <v>EA</v>
          </cell>
          <cell r="G798">
            <v>6300</v>
          </cell>
          <cell r="H798">
            <v>6300</v>
          </cell>
          <cell r="J798">
            <v>0</v>
          </cell>
          <cell r="L798">
            <v>0</v>
          </cell>
        </row>
        <row r="799">
          <cell r="B799" t="str">
            <v>멀티콘센트접지6구</v>
          </cell>
          <cell r="C799" t="str">
            <v>멀티콘센트</v>
          </cell>
          <cell r="D799" t="str">
            <v>접지6구</v>
          </cell>
          <cell r="E799">
            <v>2</v>
          </cell>
          <cell r="F799" t="str">
            <v>EA</v>
          </cell>
          <cell r="G799">
            <v>12400</v>
          </cell>
          <cell r="H799">
            <v>24800</v>
          </cell>
          <cell r="J799">
            <v>0</v>
          </cell>
          <cell r="L799">
            <v>0</v>
          </cell>
        </row>
        <row r="804">
          <cell r="B804">
            <v>3092</v>
          </cell>
          <cell r="D804" t="str">
            <v>계</v>
          </cell>
          <cell r="H804">
            <v>328706</v>
          </cell>
          <cell r="J804">
            <v>476264</v>
          </cell>
          <cell r="L804">
            <v>0</v>
          </cell>
        </row>
        <row r="805">
          <cell r="B805">
            <v>2093</v>
          </cell>
          <cell r="C805" t="str">
            <v>2.33 기흥구 영덕동 917 영통빌리지, 세종그랑시아 진입로</v>
          </cell>
        </row>
        <row r="806">
          <cell r="B806">
            <v>101</v>
          </cell>
          <cell r="C806" t="str">
            <v>SPEED DOME CAMERA 철거</v>
          </cell>
          <cell r="D806" t="str">
            <v>41만화소</v>
          </cell>
          <cell r="E806">
            <v>1</v>
          </cell>
          <cell r="F806" t="str">
            <v>EA</v>
          </cell>
          <cell r="G806">
            <v>1064</v>
          </cell>
          <cell r="H806">
            <v>1064</v>
          </cell>
          <cell r="I806">
            <v>35490</v>
          </cell>
          <cell r="J806">
            <v>35490</v>
          </cell>
          <cell r="K806">
            <v>0</v>
          </cell>
          <cell r="L806">
            <v>0</v>
          </cell>
        </row>
        <row r="807">
          <cell r="B807">
            <v>103</v>
          </cell>
          <cell r="C807" t="str">
            <v>돔카메라 고정용 브래킷 설치</v>
          </cell>
          <cell r="D807" t="str">
            <v>제작사양</v>
          </cell>
          <cell r="E807">
            <v>1</v>
          </cell>
          <cell r="F807" t="str">
            <v>EA</v>
          </cell>
          <cell r="G807">
            <v>51035</v>
          </cell>
          <cell r="H807">
            <v>51035</v>
          </cell>
          <cell r="I807">
            <v>34514</v>
          </cell>
          <cell r="J807">
            <v>34514</v>
          </cell>
          <cell r="K807">
            <v>0</v>
          </cell>
          <cell r="L807">
            <v>0</v>
          </cell>
        </row>
        <row r="808">
          <cell r="B808">
            <v>104</v>
          </cell>
          <cell r="C808" t="str">
            <v>돔카메라 고정용 브래킷 철거</v>
          </cell>
          <cell r="D808" t="str">
            <v>제작사양</v>
          </cell>
          <cell r="E808">
            <v>1</v>
          </cell>
          <cell r="F808" t="str">
            <v>EA</v>
          </cell>
          <cell r="G808">
            <v>310</v>
          </cell>
          <cell r="H808">
            <v>310</v>
          </cell>
          <cell r="I808">
            <v>10353</v>
          </cell>
          <cell r="J808">
            <v>10353</v>
          </cell>
          <cell r="K808">
            <v>0</v>
          </cell>
          <cell r="L808">
            <v>0</v>
          </cell>
        </row>
        <row r="809">
          <cell r="B809">
            <v>105</v>
          </cell>
          <cell r="C809" t="str">
            <v>고정형 CAMERA 브래킷 설치</v>
          </cell>
          <cell r="D809" t="str">
            <v>제작사양</v>
          </cell>
          <cell r="E809">
            <v>1</v>
          </cell>
          <cell r="F809" t="str">
            <v>EA</v>
          </cell>
          <cell r="G809">
            <v>81035</v>
          </cell>
          <cell r="H809">
            <v>81035</v>
          </cell>
          <cell r="I809">
            <v>34514</v>
          </cell>
          <cell r="J809">
            <v>34514</v>
          </cell>
          <cell r="K809">
            <v>0</v>
          </cell>
          <cell r="L809">
            <v>0</v>
          </cell>
        </row>
        <row r="810">
          <cell r="B810">
            <v>106</v>
          </cell>
          <cell r="C810" t="str">
            <v>스피커 설치</v>
          </cell>
          <cell r="D810" t="str">
            <v>20W, 8Ω</v>
          </cell>
          <cell r="E810">
            <v>1</v>
          </cell>
          <cell r="F810" t="str">
            <v>개</v>
          </cell>
          <cell r="G810">
            <v>67035</v>
          </cell>
          <cell r="H810">
            <v>67035</v>
          </cell>
          <cell r="I810">
            <v>34514</v>
          </cell>
          <cell r="J810">
            <v>34514</v>
          </cell>
          <cell r="K810">
            <v>0</v>
          </cell>
          <cell r="L810">
            <v>0</v>
          </cell>
        </row>
        <row r="811">
          <cell r="B811">
            <v>107</v>
          </cell>
          <cell r="C811" t="str">
            <v>스피커 철거</v>
          </cell>
          <cell r="D811">
            <v>0</v>
          </cell>
          <cell r="E811">
            <v>1</v>
          </cell>
          <cell r="F811" t="str">
            <v>개</v>
          </cell>
          <cell r="G811">
            <v>310</v>
          </cell>
          <cell r="H811">
            <v>310</v>
          </cell>
          <cell r="I811">
            <v>10353</v>
          </cell>
          <cell r="J811">
            <v>10353</v>
          </cell>
          <cell r="K811">
            <v>0</v>
          </cell>
          <cell r="L811">
            <v>0</v>
          </cell>
        </row>
        <row r="812">
          <cell r="B812">
            <v>108</v>
          </cell>
          <cell r="C812" t="str">
            <v>경광등 설치</v>
          </cell>
          <cell r="D812" t="str">
            <v>크세논램프 5W, ABS</v>
          </cell>
          <cell r="E812">
            <v>1</v>
          </cell>
          <cell r="F812" t="str">
            <v>개</v>
          </cell>
          <cell r="G812">
            <v>50262</v>
          </cell>
          <cell r="H812">
            <v>50262</v>
          </cell>
          <cell r="I812">
            <v>8737</v>
          </cell>
          <cell r="J812">
            <v>8737</v>
          </cell>
          <cell r="K812">
            <v>0</v>
          </cell>
          <cell r="L812">
            <v>0</v>
          </cell>
        </row>
        <row r="813">
          <cell r="B813">
            <v>109</v>
          </cell>
          <cell r="C813" t="str">
            <v>경광등 철거</v>
          </cell>
          <cell r="D813" t="str">
            <v>크세논램프 5W, ABS</v>
          </cell>
          <cell r="E813">
            <v>1</v>
          </cell>
          <cell r="F813" t="str">
            <v>개</v>
          </cell>
          <cell r="G813">
            <v>131</v>
          </cell>
          <cell r="H813">
            <v>131</v>
          </cell>
          <cell r="I813">
            <v>4368</v>
          </cell>
          <cell r="J813">
            <v>4368</v>
          </cell>
          <cell r="K813">
            <v>0</v>
          </cell>
          <cell r="L813">
            <v>0</v>
          </cell>
        </row>
        <row r="814">
          <cell r="B814">
            <v>112</v>
          </cell>
          <cell r="C814" t="str">
            <v>비상벨 철거</v>
          </cell>
          <cell r="D814">
            <v>0</v>
          </cell>
          <cell r="E814">
            <v>1</v>
          </cell>
          <cell r="F814" t="str">
            <v>개</v>
          </cell>
          <cell r="G814">
            <v>157</v>
          </cell>
          <cell r="H814">
            <v>157</v>
          </cell>
          <cell r="I814">
            <v>5242</v>
          </cell>
          <cell r="J814">
            <v>5242</v>
          </cell>
          <cell r="K814">
            <v>0</v>
          </cell>
          <cell r="L814">
            <v>0</v>
          </cell>
        </row>
        <row r="815">
          <cell r="B815">
            <v>119</v>
          </cell>
          <cell r="C815" t="str">
            <v>써지보호기(영상) 철거</v>
          </cell>
          <cell r="D815">
            <v>0</v>
          </cell>
          <cell r="E815">
            <v>1</v>
          </cell>
          <cell r="F815" t="str">
            <v>EA</v>
          </cell>
          <cell r="G815">
            <v>226</v>
          </cell>
          <cell r="H815">
            <v>226</v>
          </cell>
          <cell r="I815">
            <v>7553</v>
          </cell>
          <cell r="J815">
            <v>7553</v>
          </cell>
          <cell r="K815">
            <v>0</v>
          </cell>
          <cell r="L815">
            <v>0</v>
          </cell>
        </row>
        <row r="816">
          <cell r="B816">
            <v>120</v>
          </cell>
          <cell r="C816" t="str">
            <v>CODEC 철거</v>
          </cell>
          <cell r="D816" t="str">
            <v>MPEF-1/2/4, DUAL ENCODERING</v>
          </cell>
          <cell r="E816">
            <v>1</v>
          </cell>
          <cell r="F816" t="str">
            <v>대</v>
          </cell>
          <cell r="G816">
            <v>517</v>
          </cell>
          <cell r="H816">
            <v>517</v>
          </cell>
          <cell r="I816">
            <v>17256</v>
          </cell>
          <cell r="J816">
            <v>17256</v>
          </cell>
          <cell r="K816">
            <v>0</v>
          </cell>
          <cell r="L816">
            <v>0</v>
          </cell>
        </row>
        <row r="817">
          <cell r="B817">
            <v>121</v>
          </cell>
          <cell r="C817" t="str">
            <v>동보방송장치 철거</v>
          </cell>
          <cell r="D817" t="str">
            <v>AMP 내장(60W)</v>
          </cell>
          <cell r="E817">
            <v>1</v>
          </cell>
          <cell r="F817" t="str">
            <v>SET</v>
          </cell>
          <cell r="G817">
            <v>1051</v>
          </cell>
          <cell r="H817">
            <v>1051</v>
          </cell>
          <cell r="I817">
            <v>35045</v>
          </cell>
          <cell r="J817">
            <v>35045</v>
          </cell>
          <cell r="K817">
            <v>0</v>
          </cell>
          <cell r="L817">
            <v>0</v>
          </cell>
        </row>
        <row r="818">
          <cell r="B818">
            <v>122</v>
          </cell>
          <cell r="C818" t="str">
            <v>시그널컨버터 철거</v>
          </cell>
          <cell r="D818" t="str">
            <v>RS-232/485</v>
          </cell>
          <cell r="E818">
            <v>1</v>
          </cell>
          <cell r="F818" t="str">
            <v>SET</v>
          </cell>
          <cell r="G818">
            <v>687</v>
          </cell>
          <cell r="H818">
            <v>687</v>
          </cell>
          <cell r="I818">
            <v>22902</v>
          </cell>
          <cell r="J818">
            <v>22902</v>
          </cell>
          <cell r="K818">
            <v>0</v>
          </cell>
          <cell r="L818">
            <v>0</v>
          </cell>
        </row>
        <row r="819">
          <cell r="B819">
            <v>315</v>
          </cell>
          <cell r="C819" t="str">
            <v>전원케이블 포설</v>
          </cell>
          <cell r="D819" t="str">
            <v>VCT 1.5sq x 2C x 4열</v>
          </cell>
          <cell r="E819">
            <v>9</v>
          </cell>
          <cell r="F819" t="str">
            <v>m</v>
          </cell>
          <cell r="G819">
            <v>2964</v>
          </cell>
          <cell r="H819">
            <v>26676</v>
          </cell>
          <cell r="I819">
            <v>11066</v>
          </cell>
          <cell r="J819">
            <v>99594</v>
          </cell>
          <cell r="K819">
            <v>0</v>
          </cell>
          <cell r="L819">
            <v>0</v>
          </cell>
        </row>
        <row r="820">
          <cell r="B820">
            <v>317</v>
          </cell>
          <cell r="C820" t="str">
            <v>스피커케이블</v>
          </cell>
          <cell r="D820" t="str">
            <v>SW 2300</v>
          </cell>
          <cell r="E820">
            <v>2.5</v>
          </cell>
          <cell r="F820" t="str">
            <v>m</v>
          </cell>
          <cell r="G820">
            <v>1285</v>
          </cell>
          <cell r="H820">
            <v>3212</v>
          </cell>
          <cell r="I820">
            <v>2621</v>
          </cell>
          <cell r="J820">
            <v>6552</v>
          </cell>
          <cell r="K820">
            <v>0</v>
          </cell>
          <cell r="L820">
            <v>0</v>
          </cell>
        </row>
        <row r="821">
          <cell r="B821">
            <v>318</v>
          </cell>
          <cell r="C821" t="str">
            <v>LAN 케이블 포설</v>
          </cell>
          <cell r="D821" t="str">
            <v>UTP Cat 6 4P x 1열</v>
          </cell>
          <cell r="E821">
            <v>10.5</v>
          </cell>
          <cell r="F821" t="str">
            <v>m</v>
          </cell>
          <cell r="G821">
            <v>557</v>
          </cell>
          <cell r="H821">
            <v>5848</v>
          </cell>
          <cell r="I821">
            <v>4068</v>
          </cell>
          <cell r="J821">
            <v>42714</v>
          </cell>
          <cell r="K821">
            <v>0</v>
          </cell>
          <cell r="L821">
            <v>0</v>
          </cell>
        </row>
        <row r="822">
          <cell r="B822">
            <v>321</v>
          </cell>
          <cell r="C822" t="str">
            <v>LAN 케이블 포설</v>
          </cell>
          <cell r="D822" t="str">
            <v>UTP Cat 6 4P x 4열</v>
          </cell>
          <cell r="E822">
            <v>9</v>
          </cell>
          <cell r="F822" t="str">
            <v>m</v>
          </cell>
          <cell r="G822">
            <v>2156</v>
          </cell>
          <cell r="H822">
            <v>19404</v>
          </cell>
          <cell r="I822">
            <v>13833</v>
          </cell>
          <cell r="J822">
            <v>124497</v>
          </cell>
          <cell r="K822">
            <v>0</v>
          </cell>
          <cell r="L822">
            <v>0</v>
          </cell>
        </row>
        <row r="823">
          <cell r="B823" t="str">
            <v>멀티콘센트접지2구</v>
          </cell>
          <cell r="C823" t="str">
            <v>멀티콘센트</v>
          </cell>
          <cell r="D823" t="str">
            <v>접지2구</v>
          </cell>
          <cell r="E823">
            <v>1</v>
          </cell>
          <cell r="F823" t="str">
            <v>EA</v>
          </cell>
          <cell r="G823">
            <v>6300</v>
          </cell>
          <cell r="H823">
            <v>6300</v>
          </cell>
          <cell r="J823">
            <v>0</v>
          </cell>
          <cell r="L823">
            <v>0</v>
          </cell>
        </row>
        <row r="824">
          <cell r="B824" t="str">
            <v>멀티콘센트접지6구</v>
          </cell>
          <cell r="C824" t="str">
            <v>멀티콘센트</v>
          </cell>
          <cell r="D824" t="str">
            <v>접지6구</v>
          </cell>
          <cell r="E824">
            <v>2</v>
          </cell>
          <cell r="F824" t="str">
            <v>EA</v>
          </cell>
          <cell r="G824">
            <v>12400</v>
          </cell>
          <cell r="H824">
            <v>24800</v>
          </cell>
          <cell r="J824">
            <v>0</v>
          </cell>
          <cell r="L824">
            <v>0</v>
          </cell>
        </row>
        <row r="829">
          <cell r="B829">
            <v>3093</v>
          </cell>
          <cell r="D829" t="str">
            <v>계</v>
          </cell>
          <cell r="H829">
            <v>340060</v>
          </cell>
          <cell r="J829">
            <v>534198</v>
          </cell>
          <cell r="L829">
            <v>0</v>
          </cell>
        </row>
        <row r="830">
          <cell r="B830">
            <v>2094</v>
          </cell>
          <cell r="C830" t="str">
            <v>2.34 기흥구 중동 882-1 상록롯데2차 A 뒤 주택가(롯데슈퍼)</v>
          </cell>
        </row>
        <row r="831">
          <cell r="B831">
            <v>101</v>
          </cell>
          <cell r="C831" t="str">
            <v>SPEED DOME CAMERA 철거</v>
          </cell>
          <cell r="D831" t="str">
            <v>41만화소</v>
          </cell>
          <cell r="E831">
            <v>1</v>
          </cell>
          <cell r="F831" t="str">
            <v>EA</v>
          </cell>
          <cell r="G831">
            <v>1064</v>
          </cell>
          <cell r="H831">
            <v>1064</v>
          </cell>
          <cell r="I831">
            <v>35490</v>
          </cell>
          <cell r="J831">
            <v>35490</v>
          </cell>
          <cell r="K831">
            <v>0</v>
          </cell>
          <cell r="L831">
            <v>0</v>
          </cell>
        </row>
        <row r="832">
          <cell r="B832">
            <v>103</v>
          </cell>
          <cell r="C832" t="str">
            <v>돔카메라 고정용 브래킷 설치</v>
          </cell>
          <cell r="D832" t="str">
            <v>제작사양</v>
          </cell>
          <cell r="E832">
            <v>1</v>
          </cell>
          <cell r="F832" t="str">
            <v>EA</v>
          </cell>
          <cell r="G832">
            <v>51035</v>
          </cell>
          <cell r="H832">
            <v>51035</v>
          </cell>
          <cell r="I832">
            <v>34514</v>
          </cell>
          <cell r="J832">
            <v>34514</v>
          </cell>
          <cell r="K832">
            <v>0</v>
          </cell>
          <cell r="L832">
            <v>0</v>
          </cell>
        </row>
        <row r="833">
          <cell r="B833">
            <v>104</v>
          </cell>
          <cell r="C833" t="str">
            <v>돔카메라 고정용 브래킷 철거</v>
          </cell>
          <cell r="D833" t="str">
            <v>제작사양</v>
          </cell>
          <cell r="E833">
            <v>1</v>
          </cell>
          <cell r="F833" t="str">
            <v>EA</v>
          </cell>
          <cell r="G833">
            <v>310</v>
          </cell>
          <cell r="H833">
            <v>310</v>
          </cell>
          <cell r="I833">
            <v>10353</v>
          </cell>
          <cell r="J833">
            <v>10353</v>
          </cell>
          <cell r="K833">
            <v>0</v>
          </cell>
          <cell r="L833">
            <v>0</v>
          </cell>
        </row>
        <row r="834">
          <cell r="B834">
            <v>105</v>
          </cell>
          <cell r="C834" t="str">
            <v>고정형 CAMERA 브래킷 설치</v>
          </cell>
          <cell r="D834" t="str">
            <v>제작사양</v>
          </cell>
          <cell r="E834">
            <v>1</v>
          </cell>
          <cell r="F834" t="str">
            <v>EA</v>
          </cell>
          <cell r="G834">
            <v>81035</v>
          </cell>
          <cell r="H834">
            <v>81035</v>
          </cell>
          <cell r="I834">
            <v>34514</v>
          </cell>
          <cell r="J834">
            <v>34514</v>
          </cell>
          <cell r="K834">
            <v>0</v>
          </cell>
          <cell r="L834">
            <v>0</v>
          </cell>
        </row>
        <row r="835">
          <cell r="B835">
            <v>106</v>
          </cell>
          <cell r="C835" t="str">
            <v>스피커 설치</v>
          </cell>
          <cell r="D835" t="str">
            <v>20W, 8Ω</v>
          </cell>
          <cell r="E835">
            <v>1</v>
          </cell>
          <cell r="F835" t="str">
            <v>개</v>
          </cell>
          <cell r="G835">
            <v>67035</v>
          </cell>
          <cell r="H835">
            <v>67035</v>
          </cell>
          <cell r="I835">
            <v>34514</v>
          </cell>
          <cell r="J835">
            <v>34514</v>
          </cell>
          <cell r="K835">
            <v>0</v>
          </cell>
          <cell r="L835">
            <v>0</v>
          </cell>
        </row>
        <row r="836">
          <cell r="B836">
            <v>107</v>
          </cell>
          <cell r="C836" t="str">
            <v>스피커 철거</v>
          </cell>
          <cell r="D836">
            <v>0</v>
          </cell>
          <cell r="E836">
            <v>1</v>
          </cell>
          <cell r="F836" t="str">
            <v>개</v>
          </cell>
          <cell r="G836">
            <v>310</v>
          </cell>
          <cell r="H836">
            <v>310</v>
          </cell>
          <cell r="I836">
            <v>10353</v>
          </cell>
          <cell r="J836">
            <v>10353</v>
          </cell>
          <cell r="K836">
            <v>0</v>
          </cell>
          <cell r="L836">
            <v>0</v>
          </cell>
        </row>
        <row r="837">
          <cell r="B837">
            <v>108</v>
          </cell>
          <cell r="C837" t="str">
            <v>경광등 설치</v>
          </cell>
          <cell r="D837" t="str">
            <v>크세논램프 5W, ABS</v>
          </cell>
          <cell r="E837">
            <v>1</v>
          </cell>
          <cell r="F837" t="str">
            <v>개</v>
          </cell>
          <cell r="G837">
            <v>50262</v>
          </cell>
          <cell r="H837">
            <v>50262</v>
          </cell>
          <cell r="I837">
            <v>8737</v>
          </cell>
          <cell r="J837">
            <v>8737</v>
          </cell>
          <cell r="K837">
            <v>0</v>
          </cell>
          <cell r="L837">
            <v>0</v>
          </cell>
        </row>
        <row r="838">
          <cell r="B838">
            <v>109</v>
          </cell>
          <cell r="C838" t="str">
            <v>경광등 철거</v>
          </cell>
          <cell r="D838" t="str">
            <v>크세논램프 5W, ABS</v>
          </cell>
          <cell r="E838">
            <v>1</v>
          </cell>
          <cell r="F838" t="str">
            <v>개</v>
          </cell>
          <cell r="G838">
            <v>131</v>
          </cell>
          <cell r="H838">
            <v>131</v>
          </cell>
          <cell r="I838">
            <v>4368</v>
          </cell>
          <cell r="J838">
            <v>4368</v>
          </cell>
          <cell r="K838">
            <v>0</v>
          </cell>
          <cell r="L838">
            <v>0</v>
          </cell>
        </row>
        <row r="839">
          <cell r="B839">
            <v>112</v>
          </cell>
          <cell r="C839" t="str">
            <v>비상벨 철거</v>
          </cell>
          <cell r="D839">
            <v>0</v>
          </cell>
          <cell r="E839">
            <v>1</v>
          </cell>
          <cell r="F839" t="str">
            <v>개</v>
          </cell>
          <cell r="G839">
            <v>157</v>
          </cell>
          <cell r="H839">
            <v>157</v>
          </cell>
          <cell r="I839">
            <v>5242</v>
          </cell>
          <cell r="J839">
            <v>5242</v>
          </cell>
          <cell r="K839">
            <v>0</v>
          </cell>
          <cell r="L839">
            <v>0</v>
          </cell>
        </row>
        <row r="840">
          <cell r="B840">
            <v>119</v>
          </cell>
          <cell r="C840" t="str">
            <v>써지보호기(영상) 철거</v>
          </cell>
          <cell r="D840">
            <v>0</v>
          </cell>
          <cell r="E840">
            <v>1</v>
          </cell>
          <cell r="F840" t="str">
            <v>EA</v>
          </cell>
          <cell r="G840">
            <v>226</v>
          </cell>
          <cell r="H840">
            <v>226</v>
          </cell>
          <cell r="I840">
            <v>7553</v>
          </cell>
          <cell r="J840">
            <v>7553</v>
          </cell>
          <cell r="K840">
            <v>0</v>
          </cell>
          <cell r="L840">
            <v>0</v>
          </cell>
        </row>
        <row r="841">
          <cell r="B841">
            <v>120</v>
          </cell>
          <cell r="C841" t="str">
            <v>CODEC 철거</v>
          </cell>
          <cell r="D841" t="str">
            <v>MPEF-1/2/4, DUAL ENCODERING</v>
          </cell>
          <cell r="E841">
            <v>1</v>
          </cell>
          <cell r="F841" t="str">
            <v>대</v>
          </cell>
          <cell r="G841">
            <v>517</v>
          </cell>
          <cell r="H841">
            <v>517</v>
          </cell>
          <cell r="I841">
            <v>17256</v>
          </cell>
          <cell r="J841">
            <v>17256</v>
          </cell>
          <cell r="K841">
            <v>0</v>
          </cell>
          <cell r="L841">
            <v>0</v>
          </cell>
        </row>
        <row r="842">
          <cell r="B842">
            <v>121</v>
          </cell>
          <cell r="C842" t="str">
            <v>동보방송장치 철거</v>
          </cell>
          <cell r="D842" t="str">
            <v>AMP 내장(60W)</v>
          </cell>
          <cell r="E842">
            <v>1</v>
          </cell>
          <cell r="F842" t="str">
            <v>SET</v>
          </cell>
          <cell r="G842">
            <v>1051</v>
          </cell>
          <cell r="H842">
            <v>1051</v>
          </cell>
          <cell r="I842">
            <v>35045</v>
          </cell>
          <cell r="J842">
            <v>35045</v>
          </cell>
          <cell r="K842">
            <v>0</v>
          </cell>
          <cell r="L842">
            <v>0</v>
          </cell>
        </row>
        <row r="843">
          <cell r="B843">
            <v>122</v>
          </cell>
          <cell r="C843" t="str">
            <v>시그널컨버터 철거</v>
          </cell>
          <cell r="D843" t="str">
            <v>RS-232/485</v>
          </cell>
          <cell r="E843">
            <v>1</v>
          </cell>
          <cell r="F843" t="str">
            <v>SET</v>
          </cell>
          <cell r="G843">
            <v>687</v>
          </cell>
          <cell r="H843">
            <v>687</v>
          </cell>
          <cell r="I843">
            <v>22902</v>
          </cell>
          <cell r="J843">
            <v>22902</v>
          </cell>
          <cell r="K843">
            <v>0</v>
          </cell>
          <cell r="L843">
            <v>0</v>
          </cell>
        </row>
        <row r="844">
          <cell r="B844">
            <v>316</v>
          </cell>
          <cell r="C844" t="str">
            <v>전원케이블 포설</v>
          </cell>
          <cell r="D844" t="str">
            <v>VCT 1.5sq x 2C x 5열</v>
          </cell>
          <cell r="E844">
            <v>9</v>
          </cell>
          <cell r="F844" t="str">
            <v>m</v>
          </cell>
          <cell r="G844">
            <v>3701</v>
          </cell>
          <cell r="H844">
            <v>33309</v>
          </cell>
          <cell r="I844">
            <v>13670</v>
          </cell>
          <cell r="J844">
            <v>123030</v>
          </cell>
          <cell r="K844">
            <v>0</v>
          </cell>
          <cell r="L844">
            <v>0</v>
          </cell>
        </row>
        <row r="845">
          <cell r="B845">
            <v>317</v>
          </cell>
          <cell r="C845" t="str">
            <v>스피커케이블</v>
          </cell>
          <cell r="D845" t="str">
            <v>SW 2300</v>
          </cell>
          <cell r="E845">
            <v>2.5</v>
          </cell>
          <cell r="F845" t="str">
            <v>m</v>
          </cell>
          <cell r="G845">
            <v>1285</v>
          </cell>
          <cell r="H845">
            <v>3212</v>
          </cell>
          <cell r="I845">
            <v>2621</v>
          </cell>
          <cell r="J845">
            <v>6552</v>
          </cell>
          <cell r="K845">
            <v>0</v>
          </cell>
          <cell r="L845">
            <v>0</v>
          </cell>
        </row>
        <row r="846">
          <cell r="B846">
            <v>318</v>
          </cell>
          <cell r="C846" t="str">
            <v>LAN 케이블 포설</v>
          </cell>
          <cell r="D846" t="str">
            <v>UTP Cat 6 4P x 1열</v>
          </cell>
          <cell r="E846">
            <v>10.5</v>
          </cell>
          <cell r="F846" t="str">
            <v>m</v>
          </cell>
          <cell r="G846">
            <v>557</v>
          </cell>
          <cell r="H846">
            <v>5848</v>
          </cell>
          <cell r="I846">
            <v>4068</v>
          </cell>
          <cell r="J846">
            <v>42714</v>
          </cell>
          <cell r="K846">
            <v>0</v>
          </cell>
          <cell r="L846">
            <v>0</v>
          </cell>
        </row>
        <row r="847">
          <cell r="B847">
            <v>322</v>
          </cell>
          <cell r="C847" t="str">
            <v>LAN 케이블 포설</v>
          </cell>
          <cell r="D847" t="str">
            <v>UTP Cat 6 4P x 5열</v>
          </cell>
          <cell r="E847">
            <v>9</v>
          </cell>
          <cell r="F847" t="str">
            <v>m</v>
          </cell>
          <cell r="G847">
            <v>2690</v>
          </cell>
          <cell r="H847">
            <v>24210</v>
          </cell>
          <cell r="I847">
            <v>17088</v>
          </cell>
          <cell r="J847">
            <v>153792</v>
          </cell>
          <cell r="K847">
            <v>0</v>
          </cell>
          <cell r="L847">
            <v>0</v>
          </cell>
        </row>
        <row r="848">
          <cell r="B848" t="str">
            <v>멀티콘센트접지2구</v>
          </cell>
          <cell r="C848" t="str">
            <v>멀티콘센트</v>
          </cell>
          <cell r="D848" t="str">
            <v>접지2구</v>
          </cell>
          <cell r="E848">
            <v>1</v>
          </cell>
          <cell r="F848" t="str">
            <v>EA</v>
          </cell>
          <cell r="G848">
            <v>6300</v>
          </cell>
          <cell r="H848">
            <v>6300</v>
          </cell>
          <cell r="J848">
            <v>0</v>
          </cell>
          <cell r="L848">
            <v>0</v>
          </cell>
        </row>
        <row r="849">
          <cell r="B849" t="str">
            <v>멀티콘센트접지6구</v>
          </cell>
          <cell r="C849" t="str">
            <v>멀티콘센트</v>
          </cell>
          <cell r="D849" t="str">
            <v>접지6구</v>
          </cell>
          <cell r="E849">
            <v>2</v>
          </cell>
          <cell r="F849" t="str">
            <v>EA</v>
          </cell>
          <cell r="G849">
            <v>12400</v>
          </cell>
          <cell r="H849">
            <v>24800</v>
          </cell>
          <cell r="J849">
            <v>0</v>
          </cell>
          <cell r="L849">
            <v>0</v>
          </cell>
        </row>
        <row r="854">
          <cell r="B854">
            <v>3094</v>
          </cell>
          <cell r="D854" t="str">
            <v>계</v>
          </cell>
          <cell r="H854">
            <v>351499</v>
          </cell>
          <cell r="J854">
            <v>586929</v>
          </cell>
          <cell r="L854">
            <v>0</v>
          </cell>
        </row>
        <row r="855">
          <cell r="B855">
            <v>2095</v>
          </cell>
          <cell r="C855" t="str">
            <v>2.35 기흥구 중동 980-4 초당어린이집 부근 981-1</v>
          </cell>
        </row>
        <row r="856">
          <cell r="B856">
            <v>101</v>
          </cell>
          <cell r="C856" t="str">
            <v>SPEED DOME CAMERA 철거</v>
          </cell>
          <cell r="D856" t="str">
            <v>41만화소</v>
          </cell>
          <cell r="E856">
            <v>1</v>
          </cell>
          <cell r="F856" t="str">
            <v>EA</v>
          </cell>
          <cell r="G856">
            <v>1064</v>
          </cell>
          <cell r="H856">
            <v>1064</v>
          </cell>
          <cell r="I856">
            <v>35490</v>
          </cell>
          <cell r="J856">
            <v>35490</v>
          </cell>
          <cell r="K856">
            <v>0</v>
          </cell>
          <cell r="L856">
            <v>0</v>
          </cell>
        </row>
        <row r="857">
          <cell r="B857">
            <v>103</v>
          </cell>
          <cell r="C857" t="str">
            <v>돔카메라 고정용 브래킷 설치</v>
          </cell>
          <cell r="D857" t="str">
            <v>제작사양</v>
          </cell>
          <cell r="E857">
            <v>1</v>
          </cell>
          <cell r="F857" t="str">
            <v>EA</v>
          </cell>
          <cell r="G857">
            <v>51035</v>
          </cell>
          <cell r="H857">
            <v>51035</v>
          </cell>
          <cell r="I857">
            <v>34514</v>
          </cell>
          <cell r="J857">
            <v>34514</v>
          </cell>
          <cell r="K857">
            <v>0</v>
          </cell>
          <cell r="L857">
            <v>0</v>
          </cell>
        </row>
        <row r="858">
          <cell r="B858">
            <v>104</v>
          </cell>
          <cell r="C858" t="str">
            <v>돔카메라 고정용 브래킷 철거</v>
          </cell>
          <cell r="D858" t="str">
            <v>제작사양</v>
          </cell>
          <cell r="E858">
            <v>1</v>
          </cell>
          <cell r="F858" t="str">
            <v>EA</v>
          </cell>
          <cell r="G858">
            <v>310</v>
          </cell>
          <cell r="H858">
            <v>310</v>
          </cell>
          <cell r="I858">
            <v>10353</v>
          </cell>
          <cell r="J858">
            <v>10353</v>
          </cell>
          <cell r="K858">
            <v>0</v>
          </cell>
          <cell r="L858">
            <v>0</v>
          </cell>
        </row>
        <row r="859">
          <cell r="B859">
            <v>105</v>
          </cell>
          <cell r="C859" t="str">
            <v>고정형 CAMERA 브래킷 설치</v>
          </cell>
          <cell r="D859" t="str">
            <v>제작사양</v>
          </cell>
          <cell r="E859">
            <v>1</v>
          </cell>
          <cell r="F859" t="str">
            <v>EA</v>
          </cell>
          <cell r="G859">
            <v>81035</v>
          </cell>
          <cell r="H859">
            <v>81035</v>
          </cell>
          <cell r="I859">
            <v>34514</v>
          </cell>
          <cell r="J859">
            <v>34514</v>
          </cell>
          <cell r="K859">
            <v>0</v>
          </cell>
          <cell r="L859">
            <v>0</v>
          </cell>
        </row>
        <row r="860">
          <cell r="B860">
            <v>106</v>
          </cell>
          <cell r="C860" t="str">
            <v>스피커 설치</v>
          </cell>
          <cell r="D860" t="str">
            <v>20W, 8Ω</v>
          </cell>
          <cell r="E860">
            <v>1</v>
          </cell>
          <cell r="F860" t="str">
            <v>개</v>
          </cell>
          <cell r="G860">
            <v>67035</v>
          </cell>
          <cell r="H860">
            <v>67035</v>
          </cell>
          <cell r="I860">
            <v>34514</v>
          </cell>
          <cell r="J860">
            <v>34514</v>
          </cell>
          <cell r="K860">
            <v>0</v>
          </cell>
          <cell r="L860">
            <v>0</v>
          </cell>
        </row>
        <row r="861">
          <cell r="B861">
            <v>107</v>
          </cell>
          <cell r="C861" t="str">
            <v>스피커 철거</v>
          </cell>
          <cell r="D861">
            <v>0</v>
          </cell>
          <cell r="E861">
            <v>1</v>
          </cell>
          <cell r="F861" t="str">
            <v>개</v>
          </cell>
          <cell r="G861">
            <v>310</v>
          </cell>
          <cell r="H861">
            <v>310</v>
          </cell>
          <cell r="I861">
            <v>10353</v>
          </cell>
          <cell r="J861">
            <v>10353</v>
          </cell>
          <cell r="K861">
            <v>0</v>
          </cell>
          <cell r="L861">
            <v>0</v>
          </cell>
        </row>
        <row r="862">
          <cell r="B862">
            <v>108</v>
          </cell>
          <cell r="C862" t="str">
            <v>경광등 설치</v>
          </cell>
          <cell r="D862" t="str">
            <v>크세논램프 5W, ABS</v>
          </cell>
          <cell r="E862">
            <v>1</v>
          </cell>
          <cell r="F862" t="str">
            <v>개</v>
          </cell>
          <cell r="G862">
            <v>50262</v>
          </cell>
          <cell r="H862">
            <v>50262</v>
          </cell>
          <cell r="I862">
            <v>8737</v>
          </cell>
          <cell r="J862">
            <v>8737</v>
          </cell>
          <cell r="K862">
            <v>0</v>
          </cell>
          <cell r="L862">
            <v>0</v>
          </cell>
        </row>
        <row r="863">
          <cell r="B863">
            <v>109</v>
          </cell>
          <cell r="C863" t="str">
            <v>경광등 철거</v>
          </cell>
          <cell r="D863" t="str">
            <v>크세논램프 5W, ABS</v>
          </cell>
          <cell r="E863">
            <v>1</v>
          </cell>
          <cell r="F863" t="str">
            <v>개</v>
          </cell>
          <cell r="G863">
            <v>131</v>
          </cell>
          <cell r="H863">
            <v>131</v>
          </cell>
          <cell r="I863">
            <v>4368</v>
          </cell>
          <cell r="J863">
            <v>4368</v>
          </cell>
          <cell r="K863">
            <v>0</v>
          </cell>
          <cell r="L863">
            <v>0</v>
          </cell>
        </row>
        <row r="864">
          <cell r="B864">
            <v>112</v>
          </cell>
          <cell r="C864" t="str">
            <v>비상벨 철거</v>
          </cell>
          <cell r="D864">
            <v>0</v>
          </cell>
          <cell r="E864">
            <v>1</v>
          </cell>
          <cell r="F864" t="str">
            <v>개</v>
          </cell>
          <cell r="G864">
            <v>157</v>
          </cell>
          <cell r="H864">
            <v>157</v>
          </cell>
          <cell r="I864">
            <v>5242</v>
          </cell>
          <cell r="J864">
            <v>5242</v>
          </cell>
          <cell r="K864">
            <v>0</v>
          </cell>
          <cell r="L864">
            <v>0</v>
          </cell>
        </row>
        <row r="865">
          <cell r="B865">
            <v>119</v>
          </cell>
          <cell r="C865" t="str">
            <v>써지보호기(영상) 철거</v>
          </cell>
          <cell r="D865">
            <v>0</v>
          </cell>
          <cell r="E865">
            <v>1</v>
          </cell>
          <cell r="F865" t="str">
            <v>EA</v>
          </cell>
          <cell r="G865">
            <v>226</v>
          </cell>
          <cell r="H865">
            <v>226</v>
          </cell>
          <cell r="I865">
            <v>7553</v>
          </cell>
          <cell r="J865">
            <v>7553</v>
          </cell>
          <cell r="K865">
            <v>0</v>
          </cell>
          <cell r="L865">
            <v>0</v>
          </cell>
        </row>
        <row r="866">
          <cell r="B866">
            <v>120</v>
          </cell>
          <cell r="C866" t="str">
            <v>CODEC 철거</v>
          </cell>
          <cell r="D866" t="str">
            <v>MPEF-1/2/4, DUAL ENCODERING</v>
          </cell>
          <cell r="E866">
            <v>1</v>
          </cell>
          <cell r="F866" t="str">
            <v>대</v>
          </cell>
          <cell r="G866">
            <v>517</v>
          </cell>
          <cell r="H866">
            <v>517</v>
          </cell>
          <cell r="I866">
            <v>17256</v>
          </cell>
          <cell r="J866">
            <v>17256</v>
          </cell>
          <cell r="K866">
            <v>0</v>
          </cell>
          <cell r="L866">
            <v>0</v>
          </cell>
        </row>
        <row r="867">
          <cell r="B867">
            <v>121</v>
          </cell>
          <cell r="C867" t="str">
            <v>동보방송장치 철거</v>
          </cell>
          <cell r="D867" t="str">
            <v>AMP 내장(60W)</v>
          </cell>
          <cell r="E867">
            <v>1</v>
          </cell>
          <cell r="F867" t="str">
            <v>SET</v>
          </cell>
          <cell r="G867">
            <v>1051</v>
          </cell>
          <cell r="H867">
            <v>1051</v>
          </cell>
          <cell r="I867">
            <v>35045</v>
          </cell>
          <cell r="J867">
            <v>35045</v>
          </cell>
          <cell r="K867">
            <v>0</v>
          </cell>
          <cell r="L867">
            <v>0</v>
          </cell>
        </row>
        <row r="868">
          <cell r="B868">
            <v>122</v>
          </cell>
          <cell r="C868" t="str">
            <v>시그널컨버터 철거</v>
          </cell>
          <cell r="D868" t="str">
            <v>RS-232/485</v>
          </cell>
          <cell r="E868">
            <v>1</v>
          </cell>
          <cell r="F868" t="str">
            <v>SET</v>
          </cell>
          <cell r="G868">
            <v>687</v>
          </cell>
          <cell r="H868">
            <v>687</v>
          </cell>
          <cell r="I868">
            <v>22902</v>
          </cell>
          <cell r="J868">
            <v>22902</v>
          </cell>
          <cell r="K868">
            <v>0</v>
          </cell>
          <cell r="L868">
            <v>0</v>
          </cell>
        </row>
        <row r="869">
          <cell r="B869">
            <v>316</v>
          </cell>
          <cell r="C869" t="str">
            <v>전원케이블 포설</v>
          </cell>
          <cell r="D869" t="str">
            <v>VCT 1.5sq x 2C x 5열</v>
          </cell>
          <cell r="E869">
            <v>8</v>
          </cell>
          <cell r="F869" t="str">
            <v>m</v>
          </cell>
          <cell r="G869">
            <v>3701</v>
          </cell>
          <cell r="H869">
            <v>29608</v>
          </cell>
          <cell r="I869">
            <v>13670</v>
          </cell>
          <cell r="J869">
            <v>109360</v>
          </cell>
          <cell r="K869">
            <v>0</v>
          </cell>
          <cell r="L869">
            <v>0</v>
          </cell>
        </row>
        <row r="870">
          <cell r="B870">
            <v>317</v>
          </cell>
          <cell r="C870" t="str">
            <v>스피커케이블</v>
          </cell>
          <cell r="D870" t="str">
            <v>SW 2300</v>
          </cell>
          <cell r="E870">
            <v>2.5</v>
          </cell>
          <cell r="F870" t="str">
            <v>m</v>
          </cell>
          <cell r="G870">
            <v>1285</v>
          </cell>
          <cell r="H870">
            <v>3212</v>
          </cell>
          <cell r="I870">
            <v>2621</v>
          </cell>
          <cell r="J870">
            <v>6552</v>
          </cell>
          <cell r="K870">
            <v>0</v>
          </cell>
          <cell r="L870">
            <v>0</v>
          </cell>
        </row>
        <row r="871">
          <cell r="B871">
            <v>318</v>
          </cell>
          <cell r="C871" t="str">
            <v>LAN 케이블 포설</v>
          </cell>
          <cell r="D871" t="str">
            <v>UTP Cat 6 4P x 1열</v>
          </cell>
          <cell r="E871">
            <v>9.5</v>
          </cell>
          <cell r="F871" t="str">
            <v>m</v>
          </cell>
          <cell r="G871">
            <v>557</v>
          </cell>
          <cell r="H871">
            <v>5291</v>
          </cell>
          <cell r="I871">
            <v>4068</v>
          </cell>
          <cell r="J871">
            <v>38646</v>
          </cell>
          <cell r="K871">
            <v>0</v>
          </cell>
          <cell r="L871">
            <v>0</v>
          </cell>
        </row>
        <row r="872">
          <cell r="B872">
            <v>322</v>
          </cell>
          <cell r="C872" t="str">
            <v>LAN 케이블 포설</v>
          </cell>
          <cell r="D872" t="str">
            <v>UTP Cat 6 4P x 5열</v>
          </cell>
          <cell r="E872">
            <v>8</v>
          </cell>
          <cell r="F872" t="str">
            <v>m</v>
          </cell>
          <cell r="G872">
            <v>2690</v>
          </cell>
          <cell r="H872">
            <v>21520</v>
          </cell>
          <cell r="I872">
            <v>17088</v>
          </cell>
          <cell r="J872">
            <v>136704</v>
          </cell>
          <cell r="K872">
            <v>0</v>
          </cell>
          <cell r="L872">
            <v>0</v>
          </cell>
        </row>
        <row r="873">
          <cell r="B873" t="str">
            <v>멀티콘센트접지2구</v>
          </cell>
          <cell r="C873" t="str">
            <v>멀티콘센트</v>
          </cell>
          <cell r="D873" t="str">
            <v>접지2구</v>
          </cell>
          <cell r="E873">
            <v>1</v>
          </cell>
          <cell r="F873" t="str">
            <v>EA</v>
          </cell>
          <cell r="G873">
            <v>6300</v>
          </cell>
          <cell r="H873">
            <v>6300</v>
          </cell>
          <cell r="J873">
            <v>0</v>
          </cell>
          <cell r="L873">
            <v>0</v>
          </cell>
        </row>
        <row r="874">
          <cell r="B874" t="str">
            <v>멀티콘센트접지6구</v>
          </cell>
          <cell r="C874" t="str">
            <v>멀티콘센트</v>
          </cell>
          <cell r="D874" t="str">
            <v>접지6구</v>
          </cell>
          <cell r="E874">
            <v>2</v>
          </cell>
          <cell r="F874" t="str">
            <v>EA</v>
          </cell>
          <cell r="G874">
            <v>12400</v>
          </cell>
          <cell r="H874">
            <v>24800</v>
          </cell>
          <cell r="J874">
            <v>0</v>
          </cell>
          <cell r="L874">
            <v>0</v>
          </cell>
        </row>
        <row r="879">
          <cell r="B879">
            <v>3095</v>
          </cell>
          <cell r="D879" t="str">
            <v>계</v>
          </cell>
          <cell r="H879">
            <v>344551</v>
          </cell>
          <cell r="J879">
            <v>552103</v>
          </cell>
          <cell r="L879">
            <v>0</v>
          </cell>
        </row>
        <row r="880">
          <cell r="B880">
            <v>2096</v>
          </cell>
          <cell r="C880" t="str">
            <v>2.36 기흥구 지곡동 663-1 상동3교 다리 앞 삼거리</v>
          </cell>
        </row>
        <row r="881">
          <cell r="B881">
            <v>101</v>
          </cell>
          <cell r="C881" t="str">
            <v>SPEED DOME CAMERA 철거</v>
          </cell>
          <cell r="D881" t="str">
            <v>41만화소</v>
          </cell>
          <cell r="E881">
            <v>1</v>
          </cell>
          <cell r="F881" t="str">
            <v>EA</v>
          </cell>
          <cell r="G881">
            <v>1064</v>
          </cell>
          <cell r="H881">
            <v>1064</v>
          </cell>
          <cell r="I881">
            <v>35490</v>
          </cell>
          <cell r="J881">
            <v>35490</v>
          </cell>
          <cell r="K881">
            <v>0</v>
          </cell>
          <cell r="L881">
            <v>0</v>
          </cell>
        </row>
        <row r="882">
          <cell r="B882">
            <v>103</v>
          </cell>
          <cell r="C882" t="str">
            <v>돔카메라 고정용 브래킷 설치</v>
          </cell>
          <cell r="D882" t="str">
            <v>제작사양</v>
          </cell>
          <cell r="E882">
            <v>1</v>
          </cell>
          <cell r="F882" t="str">
            <v>EA</v>
          </cell>
          <cell r="G882">
            <v>51035</v>
          </cell>
          <cell r="H882">
            <v>51035</v>
          </cell>
          <cell r="I882">
            <v>34514</v>
          </cell>
          <cell r="J882">
            <v>34514</v>
          </cell>
          <cell r="K882">
            <v>0</v>
          </cell>
          <cell r="L882">
            <v>0</v>
          </cell>
        </row>
        <row r="883">
          <cell r="B883">
            <v>104</v>
          </cell>
          <cell r="C883" t="str">
            <v>돔카메라 고정용 브래킷 철거</v>
          </cell>
          <cell r="D883" t="str">
            <v>제작사양</v>
          </cell>
          <cell r="E883">
            <v>1</v>
          </cell>
          <cell r="F883" t="str">
            <v>EA</v>
          </cell>
          <cell r="G883">
            <v>310</v>
          </cell>
          <cell r="H883">
            <v>310</v>
          </cell>
          <cell r="I883">
            <v>10353</v>
          </cell>
          <cell r="J883">
            <v>10353</v>
          </cell>
          <cell r="K883">
            <v>0</v>
          </cell>
          <cell r="L883">
            <v>0</v>
          </cell>
        </row>
        <row r="884">
          <cell r="B884">
            <v>105</v>
          </cell>
          <cell r="C884" t="str">
            <v>고정형 CAMERA 브래킷 설치</v>
          </cell>
          <cell r="D884" t="str">
            <v>제작사양</v>
          </cell>
          <cell r="E884">
            <v>1</v>
          </cell>
          <cell r="F884" t="str">
            <v>EA</v>
          </cell>
          <cell r="G884">
            <v>81035</v>
          </cell>
          <cell r="H884">
            <v>81035</v>
          </cell>
          <cell r="I884">
            <v>34514</v>
          </cell>
          <cell r="J884">
            <v>34514</v>
          </cell>
          <cell r="K884">
            <v>0</v>
          </cell>
          <cell r="L884">
            <v>0</v>
          </cell>
        </row>
        <row r="885">
          <cell r="B885">
            <v>106</v>
          </cell>
          <cell r="C885" t="str">
            <v>스피커 설치</v>
          </cell>
          <cell r="D885" t="str">
            <v>20W, 8Ω</v>
          </cell>
          <cell r="E885">
            <v>1</v>
          </cell>
          <cell r="F885" t="str">
            <v>개</v>
          </cell>
          <cell r="G885">
            <v>67035</v>
          </cell>
          <cell r="H885">
            <v>67035</v>
          </cell>
          <cell r="I885">
            <v>34514</v>
          </cell>
          <cell r="J885">
            <v>34514</v>
          </cell>
          <cell r="K885">
            <v>0</v>
          </cell>
          <cell r="L885">
            <v>0</v>
          </cell>
        </row>
        <row r="886">
          <cell r="B886">
            <v>107</v>
          </cell>
          <cell r="C886" t="str">
            <v>스피커 철거</v>
          </cell>
          <cell r="D886">
            <v>0</v>
          </cell>
          <cell r="E886">
            <v>1</v>
          </cell>
          <cell r="F886" t="str">
            <v>개</v>
          </cell>
          <cell r="G886">
            <v>310</v>
          </cell>
          <cell r="H886">
            <v>310</v>
          </cell>
          <cell r="I886">
            <v>10353</v>
          </cell>
          <cell r="J886">
            <v>10353</v>
          </cell>
          <cell r="K886">
            <v>0</v>
          </cell>
          <cell r="L886">
            <v>0</v>
          </cell>
        </row>
        <row r="887">
          <cell r="B887">
            <v>108</v>
          </cell>
          <cell r="C887" t="str">
            <v>경광등 설치</v>
          </cell>
          <cell r="D887" t="str">
            <v>크세논램프 5W, ABS</v>
          </cell>
          <cell r="E887">
            <v>1</v>
          </cell>
          <cell r="F887" t="str">
            <v>개</v>
          </cell>
          <cell r="G887">
            <v>50262</v>
          </cell>
          <cell r="H887">
            <v>50262</v>
          </cell>
          <cell r="I887">
            <v>8737</v>
          </cell>
          <cell r="J887">
            <v>8737</v>
          </cell>
          <cell r="K887">
            <v>0</v>
          </cell>
          <cell r="L887">
            <v>0</v>
          </cell>
        </row>
        <row r="888">
          <cell r="B888">
            <v>109</v>
          </cell>
          <cell r="C888" t="str">
            <v>경광등 철거</v>
          </cell>
          <cell r="D888" t="str">
            <v>크세논램프 5W, ABS</v>
          </cell>
          <cell r="E888">
            <v>1</v>
          </cell>
          <cell r="F888" t="str">
            <v>개</v>
          </cell>
          <cell r="G888">
            <v>131</v>
          </cell>
          <cell r="H888">
            <v>131</v>
          </cell>
          <cell r="I888">
            <v>4368</v>
          </cell>
          <cell r="J888">
            <v>4368</v>
          </cell>
          <cell r="K888">
            <v>0</v>
          </cell>
          <cell r="L888">
            <v>0</v>
          </cell>
        </row>
        <row r="889">
          <cell r="B889">
            <v>112</v>
          </cell>
          <cell r="C889" t="str">
            <v>비상벨 철거</v>
          </cell>
          <cell r="D889">
            <v>0</v>
          </cell>
          <cell r="E889">
            <v>1</v>
          </cell>
          <cell r="F889" t="str">
            <v>개</v>
          </cell>
          <cell r="G889">
            <v>157</v>
          </cell>
          <cell r="H889">
            <v>157</v>
          </cell>
          <cell r="I889">
            <v>5242</v>
          </cell>
          <cell r="J889">
            <v>5242</v>
          </cell>
          <cell r="K889">
            <v>0</v>
          </cell>
          <cell r="L889">
            <v>0</v>
          </cell>
        </row>
        <row r="890">
          <cell r="B890">
            <v>119</v>
          </cell>
          <cell r="C890" t="str">
            <v>써지보호기(영상) 철거</v>
          </cell>
          <cell r="D890">
            <v>0</v>
          </cell>
          <cell r="E890">
            <v>1</v>
          </cell>
          <cell r="F890" t="str">
            <v>EA</v>
          </cell>
          <cell r="G890">
            <v>226</v>
          </cell>
          <cell r="H890">
            <v>226</v>
          </cell>
          <cell r="I890">
            <v>7553</v>
          </cell>
          <cell r="J890">
            <v>7553</v>
          </cell>
          <cell r="K890">
            <v>0</v>
          </cell>
          <cell r="L890">
            <v>0</v>
          </cell>
        </row>
        <row r="891">
          <cell r="B891">
            <v>120</v>
          </cell>
          <cell r="C891" t="str">
            <v>CODEC 철거</v>
          </cell>
          <cell r="D891" t="str">
            <v>MPEF-1/2/4, DUAL ENCODERING</v>
          </cell>
          <cell r="E891">
            <v>1</v>
          </cell>
          <cell r="F891" t="str">
            <v>대</v>
          </cell>
          <cell r="G891">
            <v>517</v>
          </cell>
          <cell r="H891">
            <v>517</v>
          </cell>
          <cell r="I891">
            <v>17256</v>
          </cell>
          <cell r="J891">
            <v>17256</v>
          </cell>
          <cell r="K891">
            <v>0</v>
          </cell>
          <cell r="L891">
            <v>0</v>
          </cell>
        </row>
        <row r="892">
          <cell r="B892">
            <v>121</v>
          </cell>
          <cell r="C892" t="str">
            <v>동보방송장치 철거</v>
          </cell>
          <cell r="D892" t="str">
            <v>AMP 내장(60W)</v>
          </cell>
          <cell r="E892">
            <v>1</v>
          </cell>
          <cell r="F892" t="str">
            <v>SET</v>
          </cell>
          <cell r="G892">
            <v>1051</v>
          </cell>
          <cell r="H892">
            <v>1051</v>
          </cell>
          <cell r="I892">
            <v>35045</v>
          </cell>
          <cell r="J892">
            <v>35045</v>
          </cell>
          <cell r="K892">
            <v>0</v>
          </cell>
          <cell r="L892">
            <v>0</v>
          </cell>
        </row>
        <row r="893">
          <cell r="B893">
            <v>122</v>
          </cell>
          <cell r="C893" t="str">
            <v>시그널컨버터 철거</v>
          </cell>
          <cell r="D893" t="str">
            <v>RS-232/485</v>
          </cell>
          <cell r="E893">
            <v>1</v>
          </cell>
          <cell r="F893" t="str">
            <v>SET</v>
          </cell>
          <cell r="G893">
            <v>687</v>
          </cell>
          <cell r="H893">
            <v>687</v>
          </cell>
          <cell r="I893">
            <v>22902</v>
          </cell>
          <cell r="J893">
            <v>22902</v>
          </cell>
          <cell r="K893">
            <v>0</v>
          </cell>
          <cell r="L893">
            <v>0</v>
          </cell>
        </row>
        <row r="894">
          <cell r="B894">
            <v>315</v>
          </cell>
          <cell r="C894" t="str">
            <v>전원케이블 포설</v>
          </cell>
          <cell r="D894" t="str">
            <v>VCT 1.5sq x 2C x 4열</v>
          </cell>
          <cell r="E894">
            <v>9</v>
          </cell>
          <cell r="F894" t="str">
            <v>m</v>
          </cell>
          <cell r="G894">
            <v>2964</v>
          </cell>
          <cell r="H894">
            <v>26676</v>
          </cell>
          <cell r="I894">
            <v>11066</v>
          </cell>
          <cell r="J894">
            <v>99594</v>
          </cell>
          <cell r="K894">
            <v>0</v>
          </cell>
          <cell r="L894">
            <v>0</v>
          </cell>
        </row>
        <row r="895">
          <cell r="B895">
            <v>317</v>
          </cell>
          <cell r="C895" t="str">
            <v>스피커케이블</v>
          </cell>
          <cell r="D895" t="str">
            <v>SW 2300</v>
          </cell>
          <cell r="E895">
            <v>2.5</v>
          </cell>
          <cell r="F895" t="str">
            <v>m</v>
          </cell>
          <cell r="G895">
            <v>1285</v>
          </cell>
          <cell r="H895">
            <v>3212</v>
          </cell>
          <cell r="I895">
            <v>2621</v>
          </cell>
          <cell r="J895">
            <v>6552</v>
          </cell>
          <cell r="K895">
            <v>0</v>
          </cell>
          <cell r="L895">
            <v>0</v>
          </cell>
        </row>
        <row r="896">
          <cell r="B896">
            <v>318</v>
          </cell>
          <cell r="C896" t="str">
            <v>LAN 케이블 포설</v>
          </cell>
          <cell r="D896" t="str">
            <v>UTP Cat 6 4P x 1열</v>
          </cell>
          <cell r="E896">
            <v>10.5</v>
          </cell>
          <cell r="F896" t="str">
            <v>m</v>
          </cell>
          <cell r="G896">
            <v>557</v>
          </cell>
          <cell r="H896">
            <v>5848</v>
          </cell>
          <cell r="I896">
            <v>4068</v>
          </cell>
          <cell r="J896">
            <v>42714</v>
          </cell>
          <cell r="K896">
            <v>0</v>
          </cell>
          <cell r="L896">
            <v>0</v>
          </cell>
        </row>
        <row r="897">
          <cell r="B897">
            <v>321</v>
          </cell>
          <cell r="C897" t="str">
            <v>LAN 케이블 포설</v>
          </cell>
          <cell r="D897" t="str">
            <v>UTP Cat 6 4P x 4열</v>
          </cell>
          <cell r="E897">
            <v>9</v>
          </cell>
          <cell r="F897" t="str">
            <v>m</v>
          </cell>
          <cell r="G897">
            <v>2156</v>
          </cell>
          <cell r="H897">
            <v>19404</v>
          </cell>
          <cell r="I897">
            <v>13833</v>
          </cell>
          <cell r="J897">
            <v>124497</v>
          </cell>
          <cell r="K897">
            <v>0</v>
          </cell>
          <cell r="L897">
            <v>0</v>
          </cell>
        </row>
        <row r="898">
          <cell r="B898" t="str">
            <v>멀티콘센트접지2구</v>
          </cell>
          <cell r="C898" t="str">
            <v>멀티콘센트</v>
          </cell>
          <cell r="D898" t="str">
            <v>접지2구</v>
          </cell>
          <cell r="E898">
            <v>1</v>
          </cell>
          <cell r="F898" t="str">
            <v>EA</v>
          </cell>
          <cell r="G898">
            <v>6300</v>
          </cell>
          <cell r="H898">
            <v>6300</v>
          </cell>
          <cell r="J898">
            <v>0</v>
          </cell>
          <cell r="L898">
            <v>0</v>
          </cell>
        </row>
        <row r="899">
          <cell r="B899" t="str">
            <v>멀티콘센트접지6구</v>
          </cell>
          <cell r="C899" t="str">
            <v>멀티콘센트</v>
          </cell>
          <cell r="D899" t="str">
            <v>접지6구</v>
          </cell>
          <cell r="E899">
            <v>2</v>
          </cell>
          <cell r="F899" t="str">
            <v>EA</v>
          </cell>
          <cell r="G899">
            <v>12400</v>
          </cell>
          <cell r="H899">
            <v>24800</v>
          </cell>
          <cell r="J899">
            <v>0</v>
          </cell>
          <cell r="L899">
            <v>0</v>
          </cell>
        </row>
        <row r="904">
          <cell r="B904">
            <v>3096</v>
          </cell>
          <cell r="D904" t="str">
            <v>계</v>
          </cell>
          <cell r="H904">
            <v>340060</v>
          </cell>
          <cell r="J904">
            <v>534198</v>
          </cell>
          <cell r="L904">
            <v>0</v>
          </cell>
        </row>
        <row r="905">
          <cell r="B905">
            <v>2097</v>
          </cell>
          <cell r="C905" t="str">
            <v>2.37 기흥구 상하동 210-4 진흥더루벤스 2단지 뒤편</v>
          </cell>
        </row>
        <row r="906">
          <cell r="B906">
            <v>101</v>
          </cell>
          <cell r="C906" t="str">
            <v>SPEED DOME CAMERA 철거</v>
          </cell>
          <cell r="D906" t="str">
            <v>41만화소</v>
          </cell>
          <cell r="E906">
            <v>1</v>
          </cell>
          <cell r="F906" t="str">
            <v>EA</v>
          </cell>
          <cell r="G906">
            <v>1064</v>
          </cell>
          <cell r="H906">
            <v>1064</v>
          </cell>
          <cell r="I906">
            <v>35490</v>
          </cell>
          <cell r="J906">
            <v>35490</v>
          </cell>
          <cell r="K906">
            <v>0</v>
          </cell>
          <cell r="L906">
            <v>0</v>
          </cell>
        </row>
        <row r="907">
          <cell r="B907">
            <v>103</v>
          </cell>
          <cell r="C907" t="str">
            <v>돔카메라 고정용 브래킷 설치</v>
          </cell>
          <cell r="D907" t="str">
            <v>제작사양</v>
          </cell>
          <cell r="E907">
            <v>1</v>
          </cell>
          <cell r="F907" t="str">
            <v>EA</v>
          </cell>
          <cell r="G907">
            <v>51035</v>
          </cell>
          <cell r="H907">
            <v>51035</v>
          </cell>
          <cell r="I907">
            <v>34514</v>
          </cell>
          <cell r="J907">
            <v>34514</v>
          </cell>
          <cell r="K907">
            <v>0</v>
          </cell>
          <cell r="L907">
            <v>0</v>
          </cell>
        </row>
        <row r="908">
          <cell r="B908">
            <v>104</v>
          </cell>
          <cell r="C908" t="str">
            <v>돔카메라 고정용 브래킷 철거</v>
          </cell>
          <cell r="D908" t="str">
            <v>제작사양</v>
          </cell>
          <cell r="E908">
            <v>1</v>
          </cell>
          <cell r="F908" t="str">
            <v>EA</v>
          </cell>
          <cell r="G908">
            <v>310</v>
          </cell>
          <cell r="H908">
            <v>310</v>
          </cell>
          <cell r="I908">
            <v>10353</v>
          </cell>
          <cell r="J908">
            <v>10353</v>
          </cell>
          <cell r="K908">
            <v>0</v>
          </cell>
          <cell r="L908">
            <v>0</v>
          </cell>
        </row>
        <row r="909">
          <cell r="B909">
            <v>105</v>
          </cell>
          <cell r="C909" t="str">
            <v>고정형 CAMERA 브래킷 설치</v>
          </cell>
          <cell r="D909" t="str">
            <v>제작사양</v>
          </cell>
          <cell r="E909">
            <v>1</v>
          </cell>
          <cell r="F909" t="str">
            <v>EA</v>
          </cell>
          <cell r="G909">
            <v>81035</v>
          </cell>
          <cell r="H909">
            <v>81035</v>
          </cell>
          <cell r="I909">
            <v>34514</v>
          </cell>
          <cell r="J909">
            <v>34514</v>
          </cell>
          <cell r="K909">
            <v>0</v>
          </cell>
          <cell r="L909">
            <v>0</v>
          </cell>
        </row>
        <row r="910">
          <cell r="B910">
            <v>106</v>
          </cell>
          <cell r="C910" t="str">
            <v>스피커 설치</v>
          </cell>
          <cell r="D910" t="str">
            <v>20W, 8Ω</v>
          </cell>
          <cell r="E910">
            <v>1</v>
          </cell>
          <cell r="F910" t="str">
            <v>개</v>
          </cell>
          <cell r="G910">
            <v>67035</v>
          </cell>
          <cell r="H910">
            <v>67035</v>
          </cell>
          <cell r="I910">
            <v>34514</v>
          </cell>
          <cell r="J910">
            <v>34514</v>
          </cell>
          <cell r="K910">
            <v>0</v>
          </cell>
          <cell r="L910">
            <v>0</v>
          </cell>
        </row>
        <row r="911">
          <cell r="B911">
            <v>107</v>
          </cell>
          <cell r="C911" t="str">
            <v>스피커 철거</v>
          </cell>
          <cell r="D911">
            <v>0</v>
          </cell>
          <cell r="E911">
            <v>1</v>
          </cell>
          <cell r="F911" t="str">
            <v>개</v>
          </cell>
          <cell r="G911">
            <v>310</v>
          </cell>
          <cell r="H911">
            <v>310</v>
          </cell>
          <cell r="I911">
            <v>10353</v>
          </cell>
          <cell r="J911">
            <v>10353</v>
          </cell>
          <cell r="K911">
            <v>0</v>
          </cell>
          <cell r="L911">
            <v>0</v>
          </cell>
        </row>
        <row r="912">
          <cell r="B912">
            <v>108</v>
          </cell>
          <cell r="C912" t="str">
            <v>경광등 설치</v>
          </cell>
          <cell r="D912" t="str">
            <v>크세논램프 5W, ABS</v>
          </cell>
          <cell r="E912">
            <v>1</v>
          </cell>
          <cell r="F912" t="str">
            <v>개</v>
          </cell>
          <cell r="G912">
            <v>50262</v>
          </cell>
          <cell r="H912">
            <v>50262</v>
          </cell>
          <cell r="I912">
            <v>8737</v>
          </cell>
          <cell r="J912">
            <v>8737</v>
          </cell>
          <cell r="K912">
            <v>0</v>
          </cell>
          <cell r="L912">
            <v>0</v>
          </cell>
        </row>
        <row r="913">
          <cell r="B913">
            <v>109</v>
          </cell>
          <cell r="C913" t="str">
            <v>경광등 철거</v>
          </cell>
          <cell r="D913" t="str">
            <v>크세논램프 5W, ABS</v>
          </cell>
          <cell r="E913">
            <v>1</v>
          </cell>
          <cell r="F913" t="str">
            <v>개</v>
          </cell>
          <cell r="G913">
            <v>131</v>
          </cell>
          <cell r="H913">
            <v>131</v>
          </cell>
          <cell r="I913">
            <v>4368</v>
          </cell>
          <cell r="J913">
            <v>4368</v>
          </cell>
          <cell r="K913">
            <v>0</v>
          </cell>
          <cell r="L913">
            <v>0</v>
          </cell>
        </row>
        <row r="914">
          <cell r="B914">
            <v>112</v>
          </cell>
          <cell r="C914" t="str">
            <v>비상벨 철거</v>
          </cell>
          <cell r="D914">
            <v>0</v>
          </cell>
          <cell r="E914">
            <v>1</v>
          </cell>
          <cell r="F914" t="str">
            <v>개</v>
          </cell>
          <cell r="G914">
            <v>157</v>
          </cell>
          <cell r="H914">
            <v>157</v>
          </cell>
          <cell r="I914">
            <v>5242</v>
          </cell>
          <cell r="J914">
            <v>5242</v>
          </cell>
          <cell r="K914">
            <v>0</v>
          </cell>
          <cell r="L914">
            <v>0</v>
          </cell>
        </row>
        <row r="915">
          <cell r="B915">
            <v>119</v>
          </cell>
          <cell r="C915" t="str">
            <v>써지보호기(영상) 철거</v>
          </cell>
          <cell r="D915">
            <v>0</v>
          </cell>
          <cell r="E915">
            <v>1</v>
          </cell>
          <cell r="F915" t="str">
            <v>EA</v>
          </cell>
          <cell r="G915">
            <v>226</v>
          </cell>
          <cell r="H915">
            <v>226</v>
          </cell>
          <cell r="I915">
            <v>7553</v>
          </cell>
          <cell r="J915">
            <v>7553</v>
          </cell>
          <cell r="K915">
            <v>0</v>
          </cell>
          <cell r="L915">
            <v>0</v>
          </cell>
        </row>
        <row r="916">
          <cell r="B916">
            <v>120</v>
          </cell>
          <cell r="C916" t="str">
            <v>CODEC 철거</v>
          </cell>
          <cell r="D916" t="str">
            <v>MPEF-1/2/4, DUAL ENCODERING</v>
          </cell>
          <cell r="E916">
            <v>1</v>
          </cell>
          <cell r="F916" t="str">
            <v>대</v>
          </cell>
          <cell r="G916">
            <v>517</v>
          </cell>
          <cell r="H916">
            <v>517</v>
          </cell>
          <cell r="I916">
            <v>17256</v>
          </cell>
          <cell r="J916">
            <v>17256</v>
          </cell>
          <cell r="K916">
            <v>0</v>
          </cell>
          <cell r="L916">
            <v>0</v>
          </cell>
        </row>
        <row r="917">
          <cell r="B917">
            <v>121</v>
          </cell>
          <cell r="C917" t="str">
            <v>동보방송장치 철거</v>
          </cell>
          <cell r="D917" t="str">
            <v>AMP 내장(60W)</v>
          </cell>
          <cell r="E917">
            <v>1</v>
          </cell>
          <cell r="F917" t="str">
            <v>SET</v>
          </cell>
          <cell r="G917">
            <v>1051</v>
          </cell>
          <cell r="H917">
            <v>1051</v>
          </cell>
          <cell r="I917">
            <v>35045</v>
          </cell>
          <cell r="J917">
            <v>35045</v>
          </cell>
          <cell r="K917">
            <v>0</v>
          </cell>
          <cell r="L917">
            <v>0</v>
          </cell>
        </row>
        <row r="918">
          <cell r="B918">
            <v>122</v>
          </cell>
          <cell r="C918" t="str">
            <v>시그널컨버터 철거</v>
          </cell>
          <cell r="D918" t="str">
            <v>RS-232/485</v>
          </cell>
          <cell r="E918">
            <v>1</v>
          </cell>
          <cell r="F918" t="str">
            <v>SET</v>
          </cell>
          <cell r="G918">
            <v>687</v>
          </cell>
          <cell r="H918">
            <v>687</v>
          </cell>
          <cell r="I918">
            <v>22902</v>
          </cell>
          <cell r="J918">
            <v>22902</v>
          </cell>
          <cell r="K918">
            <v>0</v>
          </cell>
          <cell r="L918">
            <v>0</v>
          </cell>
        </row>
        <row r="919">
          <cell r="B919">
            <v>315</v>
          </cell>
          <cell r="C919" t="str">
            <v>전원케이블 포설</v>
          </cell>
          <cell r="D919" t="str">
            <v>VCT 1.5sq x 2C x 4열</v>
          </cell>
          <cell r="E919">
            <v>8</v>
          </cell>
          <cell r="F919" t="str">
            <v>m</v>
          </cell>
          <cell r="G919">
            <v>2964</v>
          </cell>
          <cell r="H919">
            <v>23712</v>
          </cell>
          <cell r="I919">
            <v>11066</v>
          </cell>
          <cell r="J919">
            <v>88528</v>
          </cell>
          <cell r="K919">
            <v>0</v>
          </cell>
          <cell r="L919">
            <v>0</v>
          </cell>
        </row>
        <row r="920">
          <cell r="B920">
            <v>317</v>
          </cell>
          <cell r="C920" t="str">
            <v>스피커케이블</v>
          </cell>
          <cell r="D920" t="str">
            <v>SW 2300</v>
          </cell>
          <cell r="E920">
            <v>2.5</v>
          </cell>
          <cell r="F920" t="str">
            <v>m</v>
          </cell>
          <cell r="G920">
            <v>1285</v>
          </cell>
          <cell r="H920">
            <v>3212</v>
          </cell>
          <cell r="I920">
            <v>2621</v>
          </cell>
          <cell r="J920">
            <v>6552</v>
          </cell>
          <cell r="K920">
            <v>0</v>
          </cell>
          <cell r="L920">
            <v>0</v>
          </cell>
        </row>
        <row r="921">
          <cell r="B921">
            <v>318</v>
          </cell>
          <cell r="C921" t="str">
            <v>LAN 케이블 포설</v>
          </cell>
          <cell r="D921" t="str">
            <v>UTP Cat 6 4P x 1열</v>
          </cell>
          <cell r="E921">
            <v>9.5</v>
          </cell>
          <cell r="F921" t="str">
            <v>m</v>
          </cell>
          <cell r="G921">
            <v>557</v>
          </cell>
          <cell r="H921">
            <v>5291</v>
          </cell>
          <cell r="I921">
            <v>4068</v>
          </cell>
          <cell r="J921">
            <v>38646</v>
          </cell>
          <cell r="K921">
            <v>0</v>
          </cell>
          <cell r="L921">
            <v>0</v>
          </cell>
        </row>
        <row r="922">
          <cell r="B922">
            <v>321</v>
          </cell>
          <cell r="C922" t="str">
            <v>LAN 케이블 포설</v>
          </cell>
          <cell r="D922" t="str">
            <v>UTP Cat 6 4P x 4열</v>
          </cell>
          <cell r="E922">
            <v>8</v>
          </cell>
          <cell r="F922" t="str">
            <v>m</v>
          </cell>
          <cell r="G922">
            <v>2156</v>
          </cell>
          <cell r="H922">
            <v>17248</v>
          </cell>
          <cell r="I922">
            <v>13833</v>
          </cell>
          <cell r="J922">
            <v>110664</v>
          </cell>
          <cell r="K922">
            <v>0</v>
          </cell>
          <cell r="L922">
            <v>0</v>
          </cell>
        </row>
        <row r="923">
          <cell r="B923" t="str">
            <v>멀티콘센트접지2구</v>
          </cell>
          <cell r="C923" t="str">
            <v>멀티콘센트</v>
          </cell>
          <cell r="D923" t="str">
            <v>접지2구</v>
          </cell>
          <cell r="E923">
            <v>1</v>
          </cell>
          <cell r="F923" t="str">
            <v>EA</v>
          </cell>
          <cell r="G923">
            <v>6300</v>
          </cell>
          <cell r="H923">
            <v>6300</v>
          </cell>
          <cell r="J923">
            <v>0</v>
          </cell>
          <cell r="L923">
            <v>0</v>
          </cell>
        </row>
        <row r="924">
          <cell r="B924" t="str">
            <v>멀티콘센트접지6구</v>
          </cell>
          <cell r="C924" t="str">
            <v>멀티콘센트</v>
          </cell>
          <cell r="D924" t="str">
            <v>접지6구</v>
          </cell>
          <cell r="E924">
            <v>2</v>
          </cell>
          <cell r="F924" t="str">
            <v>EA</v>
          </cell>
          <cell r="G924">
            <v>12400</v>
          </cell>
          <cell r="H924">
            <v>24800</v>
          </cell>
          <cell r="J924">
            <v>0</v>
          </cell>
          <cell r="L924">
            <v>0</v>
          </cell>
        </row>
        <row r="929">
          <cell r="B929">
            <v>3097</v>
          </cell>
          <cell r="D929" t="str">
            <v>계</v>
          </cell>
          <cell r="H929">
            <v>334383</v>
          </cell>
          <cell r="J929">
            <v>505231</v>
          </cell>
          <cell r="L929">
            <v>0</v>
          </cell>
        </row>
        <row r="930">
          <cell r="B930">
            <v>2098</v>
          </cell>
          <cell r="C930" t="str">
            <v>2.38 수지구 동천동 180-20 풍림2차 아파트 앞</v>
          </cell>
        </row>
        <row r="931">
          <cell r="B931">
            <v>101</v>
          </cell>
          <cell r="C931" t="str">
            <v>SPEED DOME CAMERA 철거</v>
          </cell>
          <cell r="D931" t="str">
            <v>41만화소</v>
          </cell>
          <cell r="E931">
            <v>1</v>
          </cell>
          <cell r="F931" t="str">
            <v>EA</v>
          </cell>
          <cell r="G931">
            <v>1064</v>
          </cell>
          <cell r="H931">
            <v>1064</v>
          </cell>
          <cell r="I931">
            <v>35490</v>
          </cell>
          <cell r="J931">
            <v>35490</v>
          </cell>
          <cell r="K931">
            <v>0</v>
          </cell>
          <cell r="L931">
            <v>0</v>
          </cell>
        </row>
        <row r="932">
          <cell r="B932">
            <v>103</v>
          </cell>
          <cell r="C932" t="str">
            <v>돔카메라 고정용 브래킷 설치</v>
          </cell>
          <cell r="D932" t="str">
            <v>제작사양</v>
          </cell>
          <cell r="E932">
            <v>1</v>
          </cell>
          <cell r="F932" t="str">
            <v>EA</v>
          </cell>
          <cell r="G932">
            <v>51035</v>
          </cell>
          <cell r="H932">
            <v>51035</v>
          </cell>
          <cell r="I932">
            <v>34514</v>
          </cell>
          <cell r="J932">
            <v>34514</v>
          </cell>
          <cell r="K932">
            <v>0</v>
          </cell>
          <cell r="L932">
            <v>0</v>
          </cell>
        </row>
        <row r="933">
          <cell r="B933">
            <v>104</v>
          </cell>
          <cell r="C933" t="str">
            <v>돔카메라 고정용 브래킷 철거</v>
          </cell>
          <cell r="D933" t="str">
            <v>제작사양</v>
          </cell>
          <cell r="E933">
            <v>1</v>
          </cell>
          <cell r="F933" t="str">
            <v>EA</v>
          </cell>
          <cell r="G933">
            <v>310</v>
          </cell>
          <cell r="H933">
            <v>310</v>
          </cell>
          <cell r="I933">
            <v>10353</v>
          </cell>
          <cell r="J933">
            <v>10353</v>
          </cell>
          <cell r="K933">
            <v>0</v>
          </cell>
          <cell r="L933">
            <v>0</v>
          </cell>
        </row>
        <row r="934">
          <cell r="B934">
            <v>105</v>
          </cell>
          <cell r="C934" t="str">
            <v>고정형 CAMERA 브래킷 설치</v>
          </cell>
          <cell r="D934" t="str">
            <v>제작사양</v>
          </cell>
          <cell r="E934">
            <v>1</v>
          </cell>
          <cell r="F934" t="str">
            <v>EA</v>
          </cell>
          <cell r="G934">
            <v>81035</v>
          </cell>
          <cell r="H934">
            <v>81035</v>
          </cell>
          <cell r="I934">
            <v>34514</v>
          </cell>
          <cell r="J934">
            <v>34514</v>
          </cell>
          <cell r="K934">
            <v>0</v>
          </cell>
          <cell r="L934">
            <v>0</v>
          </cell>
        </row>
        <row r="935">
          <cell r="B935">
            <v>106</v>
          </cell>
          <cell r="C935" t="str">
            <v>스피커 설치</v>
          </cell>
          <cell r="D935" t="str">
            <v>20W, 8Ω</v>
          </cell>
          <cell r="E935">
            <v>1</v>
          </cell>
          <cell r="F935" t="str">
            <v>개</v>
          </cell>
          <cell r="G935">
            <v>67035</v>
          </cell>
          <cell r="H935">
            <v>67035</v>
          </cell>
          <cell r="I935">
            <v>34514</v>
          </cell>
          <cell r="J935">
            <v>34514</v>
          </cell>
          <cell r="K935">
            <v>0</v>
          </cell>
          <cell r="L935">
            <v>0</v>
          </cell>
        </row>
        <row r="936">
          <cell r="B936">
            <v>107</v>
          </cell>
          <cell r="C936" t="str">
            <v>스피커 철거</v>
          </cell>
          <cell r="D936">
            <v>0</v>
          </cell>
          <cell r="E936">
            <v>1</v>
          </cell>
          <cell r="F936" t="str">
            <v>개</v>
          </cell>
          <cell r="G936">
            <v>310</v>
          </cell>
          <cell r="H936">
            <v>310</v>
          </cell>
          <cell r="I936">
            <v>10353</v>
          </cell>
          <cell r="J936">
            <v>10353</v>
          </cell>
          <cell r="K936">
            <v>0</v>
          </cell>
          <cell r="L936">
            <v>0</v>
          </cell>
        </row>
        <row r="937">
          <cell r="B937">
            <v>108</v>
          </cell>
          <cell r="C937" t="str">
            <v>경광등 설치</v>
          </cell>
          <cell r="D937" t="str">
            <v>크세논램프 5W, ABS</v>
          </cell>
          <cell r="E937">
            <v>1</v>
          </cell>
          <cell r="F937" t="str">
            <v>개</v>
          </cell>
          <cell r="G937">
            <v>50262</v>
          </cell>
          <cell r="H937">
            <v>50262</v>
          </cell>
          <cell r="I937">
            <v>8737</v>
          </cell>
          <cell r="J937">
            <v>8737</v>
          </cell>
          <cell r="K937">
            <v>0</v>
          </cell>
          <cell r="L937">
            <v>0</v>
          </cell>
        </row>
        <row r="938">
          <cell r="B938">
            <v>109</v>
          </cell>
          <cell r="C938" t="str">
            <v>경광등 철거</v>
          </cell>
          <cell r="D938" t="str">
            <v>크세논램프 5W, ABS</v>
          </cell>
          <cell r="E938">
            <v>1</v>
          </cell>
          <cell r="F938" t="str">
            <v>개</v>
          </cell>
          <cell r="G938">
            <v>131</v>
          </cell>
          <cell r="H938">
            <v>131</v>
          </cell>
          <cell r="I938">
            <v>4368</v>
          </cell>
          <cell r="J938">
            <v>4368</v>
          </cell>
          <cell r="K938">
            <v>0</v>
          </cell>
          <cell r="L938">
            <v>0</v>
          </cell>
        </row>
        <row r="939">
          <cell r="B939">
            <v>112</v>
          </cell>
          <cell r="C939" t="str">
            <v>비상벨 철거</v>
          </cell>
          <cell r="D939">
            <v>0</v>
          </cell>
          <cell r="E939">
            <v>1</v>
          </cell>
          <cell r="F939" t="str">
            <v>개</v>
          </cell>
          <cell r="G939">
            <v>157</v>
          </cell>
          <cell r="H939">
            <v>157</v>
          </cell>
          <cell r="I939">
            <v>5242</v>
          </cell>
          <cell r="J939">
            <v>5242</v>
          </cell>
          <cell r="K939">
            <v>0</v>
          </cell>
          <cell r="L939">
            <v>0</v>
          </cell>
        </row>
        <row r="940">
          <cell r="B940">
            <v>119</v>
          </cell>
          <cell r="C940" t="str">
            <v>써지보호기(영상) 철거</v>
          </cell>
          <cell r="D940">
            <v>0</v>
          </cell>
          <cell r="E940">
            <v>1</v>
          </cell>
          <cell r="F940" t="str">
            <v>EA</v>
          </cell>
          <cell r="G940">
            <v>226</v>
          </cell>
          <cell r="H940">
            <v>226</v>
          </cell>
          <cell r="I940">
            <v>7553</v>
          </cell>
          <cell r="J940">
            <v>7553</v>
          </cell>
          <cell r="K940">
            <v>0</v>
          </cell>
          <cell r="L940">
            <v>0</v>
          </cell>
        </row>
        <row r="941">
          <cell r="B941">
            <v>120</v>
          </cell>
          <cell r="C941" t="str">
            <v>CODEC 철거</v>
          </cell>
          <cell r="D941" t="str">
            <v>MPEF-1/2/4, DUAL ENCODERING</v>
          </cell>
          <cell r="E941">
            <v>1</v>
          </cell>
          <cell r="F941" t="str">
            <v>대</v>
          </cell>
          <cell r="G941">
            <v>517</v>
          </cell>
          <cell r="H941">
            <v>517</v>
          </cell>
          <cell r="I941">
            <v>17256</v>
          </cell>
          <cell r="J941">
            <v>17256</v>
          </cell>
          <cell r="K941">
            <v>0</v>
          </cell>
          <cell r="L941">
            <v>0</v>
          </cell>
        </row>
        <row r="942">
          <cell r="B942">
            <v>121</v>
          </cell>
          <cell r="C942" t="str">
            <v>동보방송장치 철거</v>
          </cell>
          <cell r="D942" t="str">
            <v>AMP 내장(60W)</v>
          </cell>
          <cell r="E942">
            <v>1</v>
          </cell>
          <cell r="F942" t="str">
            <v>SET</v>
          </cell>
          <cell r="G942">
            <v>1051</v>
          </cell>
          <cell r="H942">
            <v>1051</v>
          </cell>
          <cell r="I942">
            <v>35045</v>
          </cell>
          <cell r="J942">
            <v>35045</v>
          </cell>
          <cell r="K942">
            <v>0</v>
          </cell>
          <cell r="L942">
            <v>0</v>
          </cell>
        </row>
        <row r="943">
          <cell r="B943">
            <v>122</v>
          </cell>
          <cell r="C943" t="str">
            <v>시그널컨버터 철거</v>
          </cell>
          <cell r="D943" t="str">
            <v>RS-232/485</v>
          </cell>
          <cell r="E943">
            <v>1</v>
          </cell>
          <cell r="F943" t="str">
            <v>SET</v>
          </cell>
          <cell r="G943">
            <v>687</v>
          </cell>
          <cell r="H943">
            <v>687</v>
          </cell>
          <cell r="I943">
            <v>22902</v>
          </cell>
          <cell r="J943">
            <v>22902</v>
          </cell>
          <cell r="K943">
            <v>0</v>
          </cell>
          <cell r="L943">
            <v>0</v>
          </cell>
        </row>
        <row r="944">
          <cell r="B944">
            <v>315</v>
          </cell>
          <cell r="C944" t="str">
            <v>전원케이블 포설</v>
          </cell>
          <cell r="D944" t="str">
            <v>VCT 1.5sq x 2C x 4열</v>
          </cell>
          <cell r="E944">
            <v>7</v>
          </cell>
          <cell r="F944" t="str">
            <v>m</v>
          </cell>
          <cell r="G944">
            <v>2964</v>
          </cell>
          <cell r="H944">
            <v>20748</v>
          </cell>
          <cell r="I944">
            <v>11066</v>
          </cell>
          <cell r="J944">
            <v>77462</v>
          </cell>
          <cell r="K944">
            <v>0</v>
          </cell>
          <cell r="L944">
            <v>0</v>
          </cell>
        </row>
        <row r="945">
          <cell r="B945">
            <v>317</v>
          </cell>
          <cell r="C945" t="str">
            <v>스피커케이블</v>
          </cell>
          <cell r="D945" t="str">
            <v>SW 2300</v>
          </cell>
          <cell r="E945">
            <v>2.5</v>
          </cell>
          <cell r="F945" t="str">
            <v>m</v>
          </cell>
          <cell r="G945">
            <v>1285</v>
          </cell>
          <cell r="H945">
            <v>3212</v>
          </cell>
          <cell r="I945">
            <v>2621</v>
          </cell>
          <cell r="J945">
            <v>6552</v>
          </cell>
          <cell r="K945">
            <v>0</v>
          </cell>
          <cell r="L945">
            <v>0</v>
          </cell>
        </row>
        <row r="946">
          <cell r="B946">
            <v>318</v>
          </cell>
          <cell r="C946" t="str">
            <v>LAN 케이블 포설</v>
          </cell>
          <cell r="D946" t="str">
            <v>UTP Cat 6 4P x 1열</v>
          </cell>
          <cell r="E946">
            <v>8.5</v>
          </cell>
          <cell r="F946" t="str">
            <v>m</v>
          </cell>
          <cell r="G946">
            <v>557</v>
          </cell>
          <cell r="H946">
            <v>4734</v>
          </cell>
          <cell r="I946">
            <v>4068</v>
          </cell>
          <cell r="J946">
            <v>34578</v>
          </cell>
          <cell r="K946">
            <v>0</v>
          </cell>
          <cell r="L946">
            <v>0</v>
          </cell>
        </row>
        <row r="947">
          <cell r="B947">
            <v>321</v>
          </cell>
          <cell r="C947" t="str">
            <v>LAN 케이블 포설</v>
          </cell>
          <cell r="D947" t="str">
            <v>UTP Cat 6 4P x 4열</v>
          </cell>
          <cell r="E947">
            <v>7</v>
          </cell>
          <cell r="F947" t="str">
            <v>m</v>
          </cell>
          <cell r="G947">
            <v>2156</v>
          </cell>
          <cell r="H947">
            <v>15092</v>
          </cell>
          <cell r="I947">
            <v>13833</v>
          </cell>
          <cell r="J947">
            <v>96831</v>
          </cell>
          <cell r="K947">
            <v>0</v>
          </cell>
          <cell r="L947">
            <v>0</v>
          </cell>
        </row>
        <row r="948">
          <cell r="B948" t="str">
            <v>멀티콘센트접지2구</v>
          </cell>
          <cell r="C948" t="str">
            <v>멀티콘센트</v>
          </cell>
          <cell r="D948" t="str">
            <v>접지2구</v>
          </cell>
          <cell r="E948">
            <v>1</v>
          </cell>
          <cell r="F948" t="str">
            <v>EA</v>
          </cell>
          <cell r="G948">
            <v>6300</v>
          </cell>
          <cell r="H948">
            <v>6300</v>
          </cell>
          <cell r="J948">
            <v>0</v>
          </cell>
          <cell r="L948">
            <v>0</v>
          </cell>
        </row>
        <row r="949">
          <cell r="B949" t="str">
            <v>멀티콘센트접지6구</v>
          </cell>
          <cell r="C949" t="str">
            <v>멀티콘센트</v>
          </cell>
          <cell r="D949" t="str">
            <v>접지6구</v>
          </cell>
          <cell r="E949">
            <v>2</v>
          </cell>
          <cell r="F949" t="str">
            <v>EA</v>
          </cell>
          <cell r="G949">
            <v>12400</v>
          </cell>
          <cell r="H949">
            <v>24800</v>
          </cell>
          <cell r="J949">
            <v>0</v>
          </cell>
          <cell r="L949">
            <v>0</v>
          </cell>
        </row>
        <row r="954">
          <cell r="B954">
            <v>3098</v>
          </cell>
          <cell r="D954" t="str">
            <v>계</v>
          </cell>
          <cell r="H954">
            <v>328706</v>
          </cell>
          <cell r="J954">
            <v>476264</v>
          </cell>
          <cell r="L954">
            <v>0</v>
          </cell>
        </row>
        <row r="955">
          <cell r="B955">
            <v>2099</v>
          </cell>
          <cell r="C955" t="str">
            <v>2.39 수지구 동천동 875-9 만남의교회 앞, 용인축협 동천지점 건물 옆</v>
          </cell>
        </row>
        <row r="956">
          <cell r="B956">
            <v>101</v>
          </cell>
          <cell r="C956" t="str">
            <v>SPEED DOME CAMERA 철거</v>
          </cell>
          <cell r="D956" t="str">
            <v>41만화소</v>
          </cell>
          <cell r="E956">
            <v>1</v>
          </cell>
          <cell r="F956" t="str">
            <v>EA</v>
          </cell>
          <cell r="G956">
            <v>1064</v>
          </cell>
          <cell r="H956">
            <v>1064</v>
          </cell>
          <cell r="I956">
            <v>35490</v>
          </cell>
          <cell r="J956">
            <v>35490</v>
          </cell>
          <cell r="K956">
            <v>0</v>
          </cell>
          <cell r="L956">
            <v>0</v>
          </cell>
        </row>
        <row r="957">
          <cell r="B957">
            <v>103</v>
          </cell>
          <cell r="C957" t="str">
            <v>돔카메라 고정용 브래킷 설치</v>
          </cell>
          <cell r="D957" t="str">
            <v>제작사양</v>
          </cell>
          <cell r="E957">
            <v>1</v>
          </cell>
          <cell r="F957" t="str">
            <v>EA</v>
          </cell>
          <cell r="G957">
            <v>51035</v>
          </cell>
          <cell r="H957">
            <v>51035</v>
          </cell>
          <cell r="I957">
            <v>34514</v>
          </cell>
          <cell r="J957">
            <v>34514</v>
          </cell>
          <cell r="K957">
            <v>0</v>
          </cell>
          <cell r="L957">
            <v>0</v>
          </cell>
        </row>
        <row r="958">
          <cell r="B958">
            <v>104</v>
          </cell>
          <cell r="C958" t="str">
            <v>돔카메라 고정용 브래킷 철거</v>
          </cell>
          <cell r="D958" t="str">
            <v>제작사양</v>
          </cell>
          <cell r="E958">
            <v>1</v>
          </cell>
          <cell r="F958" t="str">
            <v>EA</v>
          </cell>
          <cell r="G958">
            <v>310</v>
          </cell>
          <cell r="H958">
            <v>310</v>
          </cell>
          <cell r="I958">
            <v>10353</v>
          </cell>
          <cell r="J958">
            <v>10353</v>
          </cell>
          <cell r="K958">
            <v>0</v>
          </cell>
          <cell r="L958">
            <v>0</v>
          </cell>
        </row>
        <row r="959">
          <cell r="B959">
            <v>105</v>
          </cell>
          <cell r="C959" t="str">
            <v>고정형 CAMERA 브래킷 설치</v>
          </cell>
          <cell r="D959" t="str">
            <v>제작사양</v>
          </cell>
          <cell r="E959">
            <v>1</v>
          </cell>
          <cell r="F959" t="str">
            <v>EA</v>
          </cell>
          <cell r="G959">
            <v>81035</v>
          </cell>
          <cell r="H959">
            <v>81035</v>
          </cell>
          <cell r="I959">
            <v>34514</v>
          </cell>
          <cell r="J959">
            <v>34514</v>
          </cell>
          <cell r="K959">
            <v>0</v>
          </cell>
          <cell r="L959">
            <v>0</v>
          </cell>
        </row>
        <row r="960">
          <cell r="B960">
            <v>106</v>
          </cell>
          <cell r="C960" t="str">
            <v>스피커 설치</v>
          </cell>
          <cell r="D960" t="str">
            <v>20W, 8Ω</v>
          </cell>
          <cell r="E960">
            <v>1</v>
          </cell>
          <cell r="F960" t="str">
            <v>개</v>
          </cell>
          <cell r="G960">
            <v>67035</v>
          </cell>
          <cell r="H960">
            <v>67035</v>
          </cell>
          <cell r="I960">
            <v>34514</v>
          </cell>
          <cell r="J960">
            <v>34514</v>
          </cell>
          <cell r="K960">
            <v>0</v>
          </cell>
          <cell r="L960">
            <v>0</v>
          </cell>
        </row>
        <row r="961">
          <cell r="B961">
            <v>107</v>
          </cell>
          <cell r="C961" t="str">
            <v>스피커 철거</v>
          </cell>
          <cell r="D961">
            <v>0</v>
          </cell>
          <cell r="E961">
            <v>1</v>
          </cell>
          <cell r="F961" t="str">
            <v>개</v>
          </cell>
          <cell r="G961">
            <v>310</v>
          </cell>
          <cell r="H961">
            <v>310</v>
          </cell>
          <cell r="I961">
            <v>10353</v>
          </cell>
          <cell r="J961">
            <v>10353</v>
          </cell>
          <cell r="K961">
            <v>0</v>
          </cell>
          <cell r="L961">
            <v>0</v>
          </cell>
        </row>
        <row r="962">
          <cell r="B962">
            <v>108</v>
          </cell>
          <cell r="C962" t="str">
            <v>경광등 설치</v>
          </cell>
          <cell r="D962" t="str">
            <v>크세논램프 5W, ABS</v>
          </cell>
          <cell r="E962">
            <v>1</v>
          </cell>
          <cell r="F962" t="str">
            <v>개</v>
          </cell>
          <cell r="G962">
            <v>50262</v>
          </cell>
          <cell r="H962">
            <v>50262</v>
          </cell>
          <cell r="I962">
            <v>8737</v>
          </cell>
          <cell r="J962">
            <v>8737</v>
          </cell>
          <cell r="K962">
            <v>0</v>
          </cell>
          <cell r="L962">
            <v>0</v>
          </cell>
        </row>
        <row r="963">
          <cell r="B963">
            <v>109</v>
          </cell>
          <cell r="C963" t="str">
            <v>경광등 철거</v>
          </cell>
          <cell r="D963" t="str">
            <v>크세논램프 5W, ABS</v>
          </cell>
          <cell r="E963">
            <v>1</v>
          </cell>
          <cell r="F963" t="str">
            <v>개</v>
          </cell>
          <cell r="G963">
            <v>131</v>
          </cell>
          <cell r="H963">
            <v>131</v>
          </cell>
          <cell r="I963">
            <v>4368</v>
          </cell>
          <cell r="J963">
            <v>4368</v>
          </cell>
          <cell r="K963">
            <v>0</v>
          </cell>
          <cell r="L963">
            <v>0</v>
          </cell>
        </row>
        <row r="964">
          <cell r="B964">
            <v>112</v>
          </cell>
          <cell r="C964" t="str">
            <v>비상벨 철거</v>
          </cell>
          <cell r="D964">
            <v>0</v>
          </cell>
          <cell r="E964">
            <v>1</v>
          </cell>
          <cell r="F964" t="str">
            <v>개</v>
          </cell>
          <cell r="G964">
            <v>157</v>
          </cell>
          <cell r="H964">
            <v>157</v>
          </cell>
          <cell r="I964">
            <v>5242</v>
          </cell>
          <cell r="J964">
            <v>5242</v>
          </cell>
          <cell r="K964">
            <v>0</v>
          </cell>
          <cell r="L964">
            <v>0</v>
          </cell>
        </row>
        <row r="965">
          <cell r="B965">
            <v>119</v>
          </cell>
          <cell r="C965" t="str">
            <v>써지보호기(영상) 철거</v>
          </cell>
          <cell r="D965">
            <v>0</v>
          </cell>
          <cell r="E965">
            <v>1</v>
          </cell>
          <cell r="F965" t="str">
            <v>EA</v>
          </cell>
          <cell r="G965">
            <v>226</v>
          </cell>
          <cell r="H965">
            <v>226</v>
          </cell>
          <cell r="I965">
            <v>7553</v>
          </cell>
          <cell r="J965">
            <v>7553</v>
          </cell>
          <cell r="K965">
            <v>0</v>
          </cell>
          <cell r="L965">
            <v>0</v>
          </cell>
        </row>
        <row r="966">
          <cell r="B966">
            <v>120</v>
          </cell>
          <cell r="C966" t="str">
            <v>CODEC 철거</v>
          </cell>
          <cell r="D966" t="str">
            <v>MPEF-1/2/4, DUAL ENCODERING</v>
          </cell>
          <cell r="E966">
            <v>1</v>
          </cell>
          <cell r="F966" t="str">
            <v>대</v>
          </cell>
          <cell r="G966">
            <v>517</v>
          </cell>
          <cell r="H966">
            <v>517</v>
          </cell>
          <cell r="I966">
            <v>17256</v>
          </cell>
          <cell r="J966">
            <v>17256</v>
          </cell>
          <cell r="K966">
            <v>0</v>
          </cell>
          <cell r="L966">
            <v>0</v>
          </cell>
        </row>
        <row r="967">
          <cell r="B967">
            <v>121</v>
          </cell>
          <cell r="C967" t="str">
            <v>동보방송장치 철거</v>
          </cell>
          <cell r="D967" t="str">
            <v>AMP 내장(60W)</v>
          </cell>
          <cell r="E967">
            <v>1</v>
          </cell>
          <cell r="F967" t="str">
            <v>SET</v>
          </cell>
          <cell r="G967">
            <v>1051</v>
          </cell>
          <cell r="H967">
            <v>1051</v>
          </cell>
          <cell r="I967">
            <v>35045</v>
          </cell>
          <cell r="J967">
            <v>35045</v>
          </cell>
          <cell r="K967">
            <v>0</v>
          </cell>
          <cell r="L967">
            <v>0</v>
          </cell>
        </row>
        <row r="968">
          <cell r="B968">
            <v>122</v>
          </cell>
          <cell r="C968" t="str">
            <v>시그널컨버터 철거</v>
          </cell>
          <cell r="D968" t="str">
            <v>RS-232/485</v>
          </cell>
          <cell r="E968">
            <v>1</v>
          </cell>
          <cell r="F968" t="str">
            <v>SET</v>
          </cell>
          <cell r="G968">
            <v>687</v>
          </cell>
          <cell r="H968">
            <v>687</v>
          </cell>
          <cell r="I968">
            <v>22902</v>
          </cell>
          <cell r="J968">
            <v>22902</v>
          </cell>
          <cell r="K968">
            <v>0</v>
          </cell>
          <cell r="L968">
            <v>0</v>
          </cell>
        </row>
        <row r="969">
          <cell r="B969">
            <v>315</v>
          </cell>
          <cell r="C969" t="str">
            <v>전원케이블 포설</v>
          </cell>
          <cell r="D969" t="str">
            <v>VCT 1.5sq x 2C x 4열</v>
          </cell>
          <cell r="E969">
            <v>9</v>
          </cell>
          <cell r="F969" t="str">
            <v>m</v>
          </cell>
          <cell r="G969">
            <v>2964</v>
          </cell>
          <cell r="H969">
            <v>26676</v>
          </cell>
          <cell r="I969">
            <v>11066</v>
          </cell>
          <cell r="J969">
            <v>99594</v>
          </cell>
          <cell r="K969">
            <v>0</v>
          </cell>
          <cell r="L969">
            <v>0</v>
          </cell>
        </row>
        <row r="970">
          <cell r="B970">
            <v>317</v>
          </cell>
          <cell r="C970" t="str">
            <v>스피커케이블</v>
          </cell>
          <cell r="D970" t="str">
            <v>SW 2300</v>
          </cell>
          <cell r="E970">
            <v>2.5</v>
          </cell>
          <cell r="F970" t="str">
            <v>m</v>
          </cell>
          <cell r="G970">
            <v>1285</v>
          </cell>
          <cell r="H970">
            <v>3212</v>
          </cell>
          <cell r="I970">
            <v>2621</v>
          </cell>
          <cell r="J970">
            <v>6552</v>
          </cell>
          <cell r="K970">
            <v>0</v>
          </cell>
          <cell r="L970">
            <v>0</v>
          </cell>
        </row>
        <row r="971">
          <cell r="B971">
            <v>318</v>
          </cell>
          <cell r="C971" t="str">
            <v>LAN 케이블 포설</v>
          </cell>
          <cell r="D971" t="str">
            <v>UTP Cat 6 4P x 1열</v>
          </cell>
          <cell r="E971">
            <v>10.5</v>
          </cell>
          <cell r="F971" t="str">
            <v>m</v>
          </cell>
          <cell r="G971">
            <v>557</v>
          </cell>
          <cell r="H971">
            <v>5848</v>
          </cell>
          <cell r="I971">
            <v>4068</v>
          </cell>
          <cell r="J971">
            <v>42714</v>
          </cell>
          <cell r="K971">
            <v>0</v>
          </cell>
          <cell r="L971">
            <v>0</v>
          </cell>
        </row>
        <row r="972">
          <cell r="B972">
            <v>321</v>
          </cell>
          <cell r="C972" t="str">
            <v>LAN 케이블 포설</v>
          </cell>
          <cell r="D972" t="str">
            <v>UTP Cat 6 4P x 4열</v>
          </cell>
          <cell r="E972">
            <v>9</v>
          </cell>
          <cell r="F972" t="str">
            <v>m</v>
          </cell>
          <cell r="G972">
            <v>2156</v>
          </cell>
          <cell r="H972">
            <v>19404</v>
          </cell>
          <cell r="I972">
            <v>13833</v>
          </cell>
          <cell r="J972">
            <v>124497</v>
          </cell>
          <cell r="K972">
            <v>0</v>
          </cell>
          <cell r="L972">
            <v>0</v>
          </cell>
        </row>
        <row r="973">
          <cell r="B973" t="str">
            <v>멀티콘센트접지2구</v>
          </cell>
          <cell r="C973" t="str">
            <v>멀티콘센트</v>
          </cell>
          <cell r="D973" t="str">
            <v>접지2구</v>
          </cell>
          <cell r="E973">
            <v>1</v>
          </cell>
          <cell r="F973" t="str">
            <v>EA</v>
          </cell>
          <cell r="G973">
            <v>6300</v>
          </cell>
          <cell r="H973">
            <v>6300</v>
          </cell>
          <cell r="J973">
            <v>0</v>
          </cell>
          <cell r="L973">
            <v>0</v>
          </cell>
        </row>
        <row r="974">
          <cell r="B974" t="str">
            <v>멀티콘센트접지6구</v>
          </cell>
          <cell r="C974" t="str">
            <v>멀티콘센트</v>
          </cell>
          <cell r="D974" t="str">
            <v>접지6구</v>
          </cell>
          <cell r="E974">
            <v>2</v>
          </cell>
          <cell r="F974" t="str">
            <v>EA</v>
          </cell>
          <cell r="G974">
            <v>12400</v>
          </cell>
          <cell r="H974">
            <v>24800</v>
          </cell>
          <cell r="J974">
            <v>0</v>
          </cell>
          <cell r="L974">
            <v>0</v>
          </cell>
        </row>
        <row r="979">
          <cell r="B979">
            <v>3099</v>
          </cell>
          <cell r="D979" t="str">
            <v>계</v>
          </cell>
          <cell r="H979">
            <v>340060</v>
          </cell>
          <cell r="J979">
            <v>534198</v>
          </cell>
          <cell r="L979">
            <v>0</v>
          </cell>
        </row>
        <row r="980">
          <cell r="B980">
            <v>2100</v>
          </cell>
          <cell r="C980" t="str">
            <v>2.40 수지구 상현동 868-1 (금호베스트빌 5단지 입구 오거리)</v>
          </cell>
        </row>
        <row r="981">
          <cell r="B981">
            <v>101</v>
          </cell>
          <cell r="C981" t="str">
            <v>SPEED DOME CAMERA 철거</v>
          </cell>
          <cell r="D981" t="str">
            <v>41만화소</v>
          </cell>
          <cell r="E981">
            <v>1</v>
          </cell>
          <cell r="F981" t="str">
            <v>EA</v>
          </cell>
          <cell r="G981">
            <v>1064</v>
          </cell>
          <cell r="H981">
            <v>1064</v>
          </cell>
          <cell r="I981">
            <v>35490</v>
          </cell>
          <cell r="J981">
            <v>35490</v>
          </cell>
          <cell r="K981">
            <v>0</v>
          </cell>
          <cell r="L981">
            <v>0</v>
          </cell>
        </row>
        <row r="982">
          <cell r="B982">
            <v>103</v>
          </cell>
          <cell r="C982" t="str">
            <v>돔카메라 고정용 브래킷 설치</v>
          </cell>
          <cell r="D982" t="str">
            <v>제작사양</v>
          </cell>
          <cell r="E982">
            <v>1</v>
          </cell>
          <cell r="F982" t="str">
            <v>EA</v>
          </cell>
          <cell r="G982">
            <v>51035</v>
          </cell>
          <cell r="H982">
            <v>51035</v>
          </cell>
          <cell r="I982">
            <v>34514</v>
          </cell>
          <cell r="J982">
            <v>34514</v>
          </cell>
          <cell r="K982">
            <v>0</v>
          </cell>
          <cell r="L982">
            <v>0</v>
          </cell>
        </row>
        <row r="983">
          <cell r="B983">
            <v>104</v>
          </cell>
          <cell r="C983" t="str">
            <v>돔카메라 고정용 브래킷 철거</v>
          </cell>
          <cell r="D983" t="str">
            <v>제작사양</v>
          </cell>
          <cell r="E983">
            <v>1</v>
          </cell>
          <cell r="F983" t="str">
            <v>EA</v>
          </cell>
          <cell r="G983">
            <v>310</v>
          </cell>
          <cell r="H983">
            <v>310</v>
          </cell>
          <cell r="I983">
            <v>10353</v>
          </cell>
          <cell r="J983">
            <v>10353</v>
          </cell>
          <cell r="K983">
            <v>0</v>
          </cell>
          <cell r="L983">
            <v>0</v>
          </cell>
        </row>
        <row r="984">
          <cell r="B984">
            <v>105</v>
          </cell>
          <cell r="C984" t="str">
            <v>고정형 CAMERA 브래킷 설치</v>
          </cell>
          <cell r="D984" t="str">
            <v>제작사양</v>
          </cell>
          <cell r="E984">
            <v>1</v>
          </cell>
          <cell r="F984" t="str">
            <v>EA</v>
          </cell>
          <cell r="G984">
            <v>81035</v>
          </cell>
          <cell r="H984">
            <v>81035</v>
          </cell>
          <cell r="I984">
            <v>34514</v>
          </cell>
          <cell r="J984">
            <v>34514</v>
          </cell>
          <cell r="K984">
            <v>0</v>
          </cell>
          <cell r="L984">
            <v>0</v>
          </cell>
        </row>
        <row r="985">
          <cell r="B985">
            <v>106</v>
          </cell>
          <cell r="C985" t="str">
            <v>스피커 설치</v>
          </cell>
          <cell r="D985" t="str">
            <v>20W, 8Ω</v>
          </cell>
          <cell r="E985">
            <v>1</v>
          </cell>
          <cell r="F985" t="str">
            <v>개</v>
          </cell>
          <cell r="G985">
            <v>67035</v>
          </cell>
          <cell r="H985">
            <v>67035</v>
          </cell>
          <cell r="I985">
            <v>34514</v>
          </cell>
          <cell r="J985">
            <v>34514</v>
          </cell>
          <cell r="K985">
            <v>0</v>
          </cell>
          <cell r="L985">
            <v>0</v>
          </cell>
        </row>
        <row r="986">
          <cell r="B986">
            <v>107</v>
          </cell>
          <cell r="C986" t="str">
            <v>스피커 철거</v>
          </cell>
          <cell r="D986">
            <v>0</v>
          </cell>
          <cell r="E986">
            <v>1</v>
          </cell>
          <cell r="F986" t="str">
            <v>개</v>
          </cell>
          <cell r="G986">
            <v>310</v>
          </cell>
          <cell r="H986">
            <v>310</v>
          </cell>
          <cell r="I986">
            <v>10353</v>
          </cell>
          <cell r="J986">
            <v>10353</v>
          </cell>
          <cell r="K986">
            <v>0</v>
          </cell>
          <cell r="L986">
            <v>0</v>
          </cell>
        </row>
        <row r="987">
          <cell r="B987">
            <v>108</v>
          </cell>
          <cell r="C987" t="str">
            <v>경광등 설치</v>
          </cell>
          <cell r="D987" t="str">
            <v>크세논램프 5W, ABS</v>
          </cell>
          <cell r="E987">
            <v>1</v>
          </cell>
          <cell r="F987" t="str">
            <v>개</v>
          </cell>
          <cell r="G987">
            <v>50262</v>
          </cell>
          <cell r="H987">
            <v>50262</v>
          </cell>
          <cell r="I987">
            <v>8737</v>
          </cell>
          <cell r="J987">
            <v>8737</v>
          </cell>
          <cell r="K987">
            <v>0</v>
          </cell>
          <cell r="L987">
            <v>0</v>
          </cell>
        </row>
        <row r="988">
          <cell r="B988">
            <v>109</v>
          </cell>
          <cell r="C988" t="str">
            <v>경광등 철거</v>
          </cell>
          <cell r="D988" t="str">
            <v>크세논램프 5W, ABS</v>
          </cell>
          <cell r="E988">
            <v>1</v>
          </cell>
          <cell r="F988" t="str">
            <v>개</v>
          </cell>
          <cell r="G988">
            <v>131</v>
          </cell>
          <cell r="H988">
            <v>131</v>
          </cell>
          <cell r="I988">
            <v>4368</v>
          </cell>
          <cell r="J988">
            <v>4368</v>
          </cell>
          <cell r="K988">
            <v>0</v>
          </cell>
          <cell r="L988">
            <v>0</v>
          </cell>
        </row>
        <row r="989">
          <cell r="B989">
            <v>112</v>
          </cell>
          <cell r="C989" t="str">
            <v>비상벨 철거</v>
          </cell>
          <cell r="D989">
            <v>0</v>
          </cell>
          <cell r="E989">
            <v>1</v>
          </cell>
          <cell r="F989" t="str">
            <v>개</v>
          </cell>
          <cell r="G989">
            <v>157</v>
          </cell>
          <cell r="H989">
            <v>157</v>
          </cell>
          <cell r="I989">
            <v>5242</v>
          </cell>
          <cell r="J989">
            <v>5242</v>
          </cell>
          <cell r="K989">
            <v>0</v>
          </cell>
          <cell r="L989">
            <v>0</v>
          </cell>
        </row>
        <row r="990">
          <cell r="B990">
            <v>119</v>
          </cell>
          <cell r="C990" t="str">
            <v>써지보호기(영상) 철거</v>
          </cell>
          <cell r="D990">
            <v>0</v>
          </cell>
          <cell r="E990">
            <v>1</v>
          </cell>
          <cell r="F990" t="str">
            <v>EA</v>
          </cell>
          <cell r="G990">
            <v>226</v>
          </cell>
          <cell r="H990">
            <v>226</v>
          </cell>
          <cell r="I990">
            <v>7553</v>
          </cell>
          <cell r="J990">
            <v>7553</v>
          </cell>
          <cell r="K990">
            <v>0</v>
          </cell>
          <cell r="L990">
            <v>0</v>
          </cell>
        </row>
        <row r="991">
          <cell r="B991">
            <v>120</v>
          </cell>
          <cell r="C991" t="str">
            <v>CODEC 철거</v>
          </cell>
          <cell r="D991" t="str">
            <v>MPEF-1/2/4, DUAL ENCODERING</v>
          </cell>
          <cell r="E991">
            <v>1</v>
          </cell>
          <cell r="F991" t="str">
            <v>대</v>
          </cell>
          <cell r="G991">
            <v>517</v>
          </cell>
          <cell r="H991">
            <v>517</v>
          </cell>
          <cell r="I991">
            <v>17256</v>
          </cell>
          <cell r="J991">
            <v>17256</v>
          </cell>
          <cell r="K991">
            <v>0</v>
          </cell>
          <cell r="L991">
            <v>0</v>
          </cell>
        </row>
        <row r="992">
          <cell r="B992">
            <v>121</v>
          </cell>
          <cell r="C992" t="str">
            <v>동보방송장치 철거</v>
          </cell>
          <cell r="D992" t="str">
            <v>AMP 내장(60W)</v>
          </cell>
          <cell r="E992">
            <v>1</v>
          </cell>
          <cell r="F992" t="str">
            <v>SET</v>
          </cell>
          <cell r="G992">
            <v>1051</v>
          </cell>
          <cell r="H992">
            <v>1051</v>
          </cell>
          <cell r="I992">
            <v>35045</v>
          </cell>
          <cell r="J992">
            <v>35045</v>
          </cell>
          <cell r="K992">
            <v>0</v>
          </cell>
          <cell r="L992">
            <v>0</v>
          </cell>
        </row>
        <row r="993">
          <cell r="B993">
            <v>122</v>
          </cell>
          <cell r="C993" t="str">
            <v>시그널컨버터 철거</v>
          </cell>
          <cell r="D993" t="str">
            <v>RS-232/485</v>
          </cell>
          <cell r="E993">
            <v>1</v>
          </cell>
          <cell r="F993" t="str">
            <v>SET</v>
          </cell>
          <cell r="G993">
            <v>687</v>
          </cell>
          <cell r="H993">
            <v>687</v>
          </cell>
          <cell r="I993">
            <v>22902</v>
          </cell>
          <cell r="J993">
            <v>22902</v>
          </cell>
          <cell r="K993">
            <v>0</v>
          </cell>
          <cell r="L993">
            <v>0</v>
          </cell>
        </row>
        <row r="994">
          <cell r="B994">
            <v>315</v>
          </cell>
          <cell r="C994" t="str">
            <v>전원케이블 포설</v>
          </cell>
          <cell r="D994" t="str">
            <v>VCT 1.5sq x 2C x 4열</v>
          </cell>
          <cell r="E994">
            <v>9</v>
          </cell>
          <cell r="F994" t="str">
            <v>m</v>
          </cell>
          <cell r="G994">
            <v>2964</v>
          </cell>
          <cell r="H994">
            <v>26676</v>
          </cell>
          <cell r="I994">
            <v>11066</v>
          </cell>
          <cell r="J994">
            <v>99594</v>
          </cell>
          <cell r="K994">
            <v>0</v>
          </cell>
          <cell r="L994">
            <v>0</v>
          </cell>
        </row>
        <row r="995">
          <cell r="B995">
            <v>317</v>
          </cell>
          <cell r="C995" t="str">
            <v>스피커케이블</v>
          </cell>
          <cell r="D995" t="str">
            <v>SW 2300</v>
          </cell>
          <cell r="E995">
            <v>2.5</v>
          </cell>
          <cell r="F995" t="str">
            <v>m</v>
          </cell>
          <cell r="G995">
            <v>1285</v>
          </cell>
          <cell r="H995">
            <v>3212</v>
          </cell>
          <cell r="I995">
            <v>2621</v>
          </cell>
          <cell r="J995">
            <v>6552</v>
          </cell>
          <cell r="K995">
            <v>0</v>
          </cell>
          <cell r="L995">
            <v>0</v>
          </cell>
        </row>
        <row r="996">
          <cell r="B996">
            <v>318</v>
          </cell>
          <cell r="C996" t="str">
            <v>LAN 케이블 포설</v>
          </cell>
          <cell r="D996" t="str">
            <v>UTP Cat 6 4P x 1열</v>
          </cell>
          <cell r="E996">
            <v>10.5</v>
          </cell>
          <cell r="F996" t="str">
            <v>m</v>
          </cell>
          <cell r="G996">
            <v>557</v>
          </cell>
          <cell r="H996">
            <v>5848</v>
          </cell>
          <cell r="I996">
            <v>4068</v>
          </cell>
          <cell r="J996">
            <v>42714</v>
          </cell>
          <cell r="K996">
            <v>0</v>
          </cell>
          <cell r="L996">
            <v>0</v>
          </cell>
        </row>
        <row r="997">
          <cell r="B997">
            <v>321</v>
          </cell>
          <cell r="C997" t="str">
            <v>LAN 케이블 포설</v>
          </cell>
          <cell r="D997" t="str">
            <v>UTP Cat 6 4P x 4열</v>
          </cell>
          <cell r="E997">
            <v>9</v>
          </cell>
          <cell r="F997" t="str">
            <v>m</v>
          </cell>
          <cell r="G997">
            <v>2156</v>
          </cell>
          <cell r="H997">
            <v>19404</v>
          </cell>
          <cell r="I997">
            <v>13833</v>
          </cell>
          <cell r="J997">
            <v>124497</v>
          </cell>
          <cell r="K997">
            <v>0</v>
          </cell>
          <cell r="L997">
            <v>0</v>
          </cell>
        </row>
        <row r="998">
          <cell r="B998" t="str">
            <v>멀티콘센트접지2구</v>
          </cell>
          <cell r="C998" t="str">
            <v>멀티콘센트</v>
          </cell>
          <cell r="D998" t="str">
            <v>접지2구</v>
          </cell>
          <cell r="E998">
            <v>1</v>
          </cell>
          <cell r="F998" t="str">
            <v>EA</v>
          </cell>
          <cell r="G998">
            <v>6300</v>
          </cell>
          <cell r="H998">
            <v>6300</v>
          </cell>
          <cell r="J998">
            <v>0</v>
          </cell>
          <cell r="L998">
            <v>0</v>
          </cell>
        </row>
        <row r="999">
          <cell r="B999" t="str">
            <v>멀티콘센트접지6구</v>
          </cell>
          <cell r="C999" t="str">
            <v>멀티콘센트</v>
          </cell>
          <cell r="D999" t="str">
            <v>접지6구</v>
          </cell>
          <cell r="E999">
            <v>2</v>
          </cell>
          <cell r="F999" t="str">
            <v>EA</v>
          </cell>
          <cell r="G999">
            <v>12400</v>
          </cell>
          <cell r="H999">
            <v>24800</v>
          </cell>
          <cell r="J999">
            <v>0</v>
          </cell>
          <cell r="L999">
            <v>0</v>
          </cell>
        </row>
        <row r="1004">
          <cell r="B1004">
            <v>3100</v>
          </cell>
          <cell r="D1004" t="str">
            <v>계</v>
          </cell>
          <cell r="H1004">
            <v>340060</v>
          </cell>
          <cell r="J1004">
            <v>534198</v>
          </cell>
          <cell r="L1004">
            <v>0</v>
          </cell>
        </row>
        <row r="1005">
          <cell r="B1005">
            <v>2101</v>
          </cell>
          <cell r="C1005" t="str">
            <v>2.41 수지구 상현동 834 (금호베스트빌 2단지 255동 건너편) 지예슬유치원 입구</v>
          </cell>
        </row>
        <row r="1006">
          <cell r="B1006">
            <v>101</v>
          </cell>
          <cell r="C1006" t="str">
            <v>SPEED DOME CAMERA 철거</v>
          </cell>
          <cell r="D1006" t="str">
            <v>41만화소</v>
          </cell>
          <cell r="E1006">
            <v>1</v>
          </cell>
          <cell r="F1006" t="str">
            <v>EA</v>
          </cell>
          <cell r="G1006">
            <v>1064</v>
          </cell>
          <cell r="H1006">
            <v>1064</v>
          </cell>
          <cell r="I1006">
            <v>35490</v>
          </cell>
          <cell r="J1006">
            <v>35490</v>
          </cell>
          <cell r="K1006">
            <v>0</v>
          </cell>
          <cell r="L1006">
            <v>0</v>
          </cell>
        </row>
        <row r="1007">
          <cell r="B1007">
            <v>103</v>
          </cell>
          <cell r="C1007" t="str">
            <v>돔카메라 고정용 브래킷 설치</v>
          </cell>
          <cell r="D1007" t="str">
            <v>제작사양</v>
          </cell>
          <cell r="E1007">
            <v>1</v>
          </cell>
          <cell r="F1007" t="str">
            <v>EA</v>
          </cell>
          <cell r="G1007">
            <v>51035</v>
          </cell>
          <cell r="H1007">
            <v>51035</v>
          </cell>
          <cell r="I1007">
            <v>34514</v>
          </cell>
          <cell r="J1007">
            <v>34514</v>
          </cell>
          <cell r="K1007">
            <v>0</v>
          </cell>
          <cell r="L1007">
            <v>0</v>
          </cell>
        </row>
        <row r="1008">
          <cell r="B1008">
            <v>104</v>
          </cell>
          <cell r="C1008" t="str">
            <v>돔카메라 고정용 브래킷 철거</v>
          </cell>
          <cell r="D1008" t="str">
            <v>제작사양</v>
          </cell>
          <cell r="E1008">
            <v>1</v>
          </cell>
          <cell r="F1008" t="str">
            <v>EA</v>
          </cell>
          <cell r="G1008">
            <v>310</v>
          </cell>
          <cell r="H1008">
            <v>310</v>
          </cell>
          <cell r="I1008">
            <v>10353</v>
          </cell>
          <cell r="J1008">
            <v>10353</v>
          </cell>
          <cell r="K1008">
            <v>0</v>
          </cell>
          <cell r="L1008">
            <v>0</v>
          </cell>
        </row>
        <row r="1009">
          <cell r="B1009">
            <v>105</v>
          </cell>
          <cell r="C1009" t="str">
            <v>고정형 CAMERA 브래킷 설치</v>
          </cell>
          <cell r="D1009" t="str">
            <v>제작사양</v>
          </cell>
          <cell r="E1009">
            <v>1</v>
          </cell>
          <cell r="F1009" t="str">
            <v>EA</v>
          </cell>
          <cell r="G1009">
            <v>81035</v>
          </cell>
          <cell r="H1009">
            <v>81035</v>
          </cell>
          <cell r="I1009">
            <v>34514</v>
          </cell>
          <cell r="J1009">
            <v>34514</v>
          </cell>
          <cell r="K1009">
            <v>0</v>
          </cell>
          <cell r="L1009">
            <v>0</v>
          </cell>
        </row>
        <row r="1010">
          <cell r="B1010">
            <v>106</v>
          </cell>
          <cell r="C1010" t="str">
            <v>스피커 설치</v>
          </cell>
          <cell r="D1010" t="str">
            <v>20W, 8Ω</v>
          </cell>
          <cell r="E1010">
            <v>1</v>
          </cell>
          <cell r="F1010" t="str">
            <v>개</v>
          </cell>
          <cell r="G1010">
            <v>67035</v>
          </cell>
          <cell r="H1010">
            <v>67035</v>
          </cell>
          <cell r="I1010">
            <v>34514</v>
          </cell>
          <cell r="J1010">
            <v>34514</v>
          </cell>
          <cell r="K1010">
            <v>0</v>
          </cell>
          <cell r="L1010">
            <v>0</v>
          </cell>
        </row>
        <row r="1011">
          <cell r="B1011">
            <v>107</v>
          </cell>
          <cell r="C1011" t="str">
            <v>스피커 철거</v>
          </cell>
          <cell r="D1011">
            <v>0</v>
          </cell>
          <cell r="E1011">
            <v>1</v>
          </cell>
          <cell r="F1011" t="str">
            <v>개</v>
          </cell>
          <cell r="G1011">
            <v>310</v>
          </cell>
          <cell r="H1011">
            <v>310</v>
          </cell>
          <cell r="I1011">
            <v>10353</v>
          </cell>
          <cell r="J1011">
            <v>10353</v>
          </cell>
          <cell r="K1011">
            <v>0</v>
          </cell>
          <cell r="L1011">
            <v>0</v>
          </cell>
        </row>
        <row r="1012">
          <cell r="B1012">
            <v>108</v>
          </cell>
          <cell r="C1012" t="str">
            <v>경광등 설치</v>
          </cell>
          <cell r="D1012" t="str">
            <v>크세논램프 5W, ABS</v>
          </cell>
          <cell r="E1012">
            <v>1</v>
          </cell>
          <cell r="F1012" t="str">
            <v>개</v>
          </cell>
          <cell r="G1012">
            <v>50262</v>
          </cell>
          <cell r="H1012">
            <v>50262</v>
          </cell>
          <cell r="I1012">
            <v>8737</v>
          </cell>
          <cell r="J1012">
            <v>8737</v>
          </cell>
          <cell r="K1012">
            <v>0</v>
          </cell>
          <cell r="L1012">
            <v>0</v>
          </cell>
        </row>
        <row r="1013">
          <cell r="B1013">
            <v>109</v>
          </cell>
          <cell r="C1013" t="str">
            <v>경광등 철거</v>
          </cell>
          <cell r="D1013" t="str">
            <v>크세논램프 5W, ABS</v>
          </cell>
          <cell r="E1013">
            <v>1</v>
          </cell>
          <cell r="F1013" t="str">
            <v>개</v>
          </cell>
          <cell r="G1013">
            <v>131</v>
          </cell>
          <cell r="H1013">
            <v>131</v>
          </cell>
          <cell r="I1013">
            <v>4368</v>
          </cell>
          <cell r="J1013">
            <v>4368</v>
          </cell>
          <cell r="K1013">
            <v>0</v>
          </cell>
          <cell r="L1013">
            <v>0</v>
          </cell>
        </row>
        <row r="1014">
          <cell r="B1014">
            <v>112</v>
          </cell>
          <cell r="C1014" t="str">
            <v>비상벨 철거</v>
          </cell>
          <cell r="D1014">
            <v>0</v>
          </cell>
          <cell r="E1014">
            <v>1</v>
          </cell>
          <cell r="F1014" t="str">
            <v>개</v>
          </cell>
          <cell r="G1014">
            <v>157</v>
          </cell>
          <cell r="H1014">
            <v>157</v>
          </cell>
          <cell r="I1014">
            <v>5242</v>
          </cell>
          <cell r="J1014">
            <v>5242</v>
          </cell>
          <cell r="K1014">
            <v>0</v>
          </cell>
          <cell r="L1014">
            <v>0</v>
          </cell>
        </row>
        <row r="1015">
          <cell r="B1015">
            <v>119</v>
          </cell>
          <cell r="C1015" t="str">
            <v>써지보호기(영상) 철거</v>
          </cell>
          <cell r="D1015">
            <v>0</v>
          </cell>
          <cell r="E1015">
            <v>1</v>
          </cell>
          <cell r="F1015" t="str">
            <v>EA</v>
          </cell>
          <cell r="G1015">
            <v>226</v>
          </cell>
          <cell r="H1015">
            <v>226</v>
          </cell>
          <cell r="I1015">
            <v>7553</v>
          </cell>
          <cell r="J1015">
            <v>7553</v>
          </cell>
          <cell r="K1015">
            <v>0</v>
          </cell>
          <cell r="L1015">
            <v>0</v>
          </cell>
        </row>
        <row r="1016">
          <cell r="B1016">
            <v>120</v>
          </cell>
          <cell r="C1016" t="str">
            <v>CODEC 철거</v>
          </cell>
          <cell r="D1016" t="str">
            <v>MPEF-1/2/4, DUAL ENCODERING</v>
          </cell>
          <cell r="E1016">
            <v>1</v>
          </cell>
          <cell r="F1016" t="str">
            <v>대</v>
          </cell>
          <cell r="G1016">
            <v>517</v>
          </cell>
          <cell r="H1016">
            <v>517</v>
          </cell>
          <cell r="I1016">
            <v>17256</v>
          </cell>
          <cell r="J1016">
            <v>17256</v>
          </cell>
          <cell r="K1016">
            <v>0</v>
          </cell>
          <cell r="L1016">
            <v>0</v>
          </cell>
        </row>
        <row r="1017">
          <cell r="B1017">
            <v>121</v>
          </cell>
          <cell r="C1017" t="str">
            <v>동보방송장치 철거</v>
          </cell>
          <cell r="D1017" t="str">
            <v>AMP 내장(60W)</v>
          </cell>
          <cell r="E1017">
            <v>1</v>
          </cell>
          <cell r="F1017" t="str">
            <v>SET</v>
          </cell>
          <cell r="G1017">
            <v>1051</v>
          </cell>
          <cell r="H1017">
            <v>1051</v>
          </cell>
          <cell r="I1017">
            <v>35045</v>
          </cell>
          <cell r="J1017">
            <v>35045</v>
          </cell>
          <cell r="K1017">
            <v>0</v>
          </cell>
          <cell r="L1017">
            <v>0</v>
          </cell>
        </row>
        <row r="1018">
          <cell r="B1018">
            <v>122</v>
          </cell>
          <cell r="C1018" t="str">
            <v>시그널컨버터 철거</v>
          </cell>
          <cell r="D1018" t="str">
            <v>RS-232/485</v>
          </cell>
          <cell r="E1018">
            <v>1</v>
          </cell>
          <cell r="F1018" t="str">
            <v>SET</v>
          </cell>
          <cell r="G1018">
            <v>687</v>
          </cell>
          <cell r="H1018">
            <v>687</v>
          </cell>
          <cell r="I1018">
            <v>22902</v>
          </cell>
          <cell r="J1018">
            <v>22902</v>
          </cell>
          <cell r="K1018">
            <v>0</v>
          </cell>
          <cell r="L1018">
            <v>0</v>
          </cell>
        </row>
        <row r="1019">
          <cell r="B1019">
            <v>315</v>
          </cell>
          <cell r="C1019" t="str">
            <v>전원케이블 포설</v>
          </cell>
          <cell r="D1019" t="str">
            <v>VCT 1.5sq x 2C x 4열</v>
          </cell>
          <cell r="E1019">
            <v>9</v>
          </cell>
          <cell r="F1019" t="str">
            <v>m</v>
          </cell>
          <cell r="G1019">
            <v>2964</v>
          </cell>
          <cell r="H1019">
            <v>26676</v>
          </cell>
          <cell r="I1019">
            <v>11066</v>
          </cell>
          <cell r="J1019">
            <v>99594</v>
          </cell>
          <cell r="K1019">
            <v>0</v>
          </cell>
          <cell r="L1019">
            <v>0</v>
          </cell>
        </row>
        <row r="1020">
          <cell r="B1020">
            <v>317</v>
          </cell>
          <cell r="C1020" t="str">
            <v>스피커케이블</v>
          </cell>
          <cell r="D1020" t="str">
            <v>SW 2300</v>
          </cell>
          <cell r="E1020">
            <v>2.5</v>
          </cell>
          <cell r="F1020" t="str">
            <v>m</v>
          </cell>
          <cell r="G1020">
            <v>1285</v>
          </cell>
          <cell r="H1020">
            <v>3212</v>
          </cell>
          <cell r="I1020">
            <v>2621</v>
          </cell>
          <cell r="J1020">
            <v>6552</v>
          </cell>
          <cell r="K1020">
            <v>0</v>
          </cell>
          <cell r="L1020">
            <v>0</v>
          </cell>
        </row>
        <row r="1021">
          <cell r="B1021">
            <v>318</v>
          </cell>
          <cell r="C1021" t="str">
            <v>LAN 케이블 포설</v>
          </cell>
          <cell r="D1021" t="str">
            <v>UTP Cat 6 4P x 1열</v>
          </cell>
          <cell r="E1021">
            <v>10.5</v>
          </cell>
          <cell r="F1021" t="str">
            <v>m</v>
          </cell>
          <cell r="G1021">
            <v>557</v>
          </cell>
          <cell r="H1021">
            <v>5848</v>
          </cell>
          <cell r="I1021">
            <v>4068</v>
          </cell>
          <cell r="J1021">
            <v>42714</v>
          </cell>
          <cell r="K1021">
            <v>0</v>
          </cell>
          <cell r="L1021">
            <v>0</v>
          </cell>
        </row>
        <row r="1022">
          <cell r="B1022">
            <v>321</v>
          </cell>
          <cell r="C1022" t="str">
            <v>LAN 케이블 포설</v>
          </cell>
          <cell r="D1022" t="str">
            <v>UTP Cat 6 4P x 4열</v>
          </cell>
          <cell r="E1022">
            <v>9</v>
          </cell>
          <cell r="F1022" t="str">
            <v>m</v>
          </cell>
          <cell r="G1022">
            <v>2156</v>
          </cell>
          <cell r="H1022">
            <v>19404</v>
          </cell>
          <cell r="I1022">
            <v>13833</v>
          </cell>
          <cell r="J1022">
            <v>124497</v>
          </cell>
          <cell r="K1022">
            <v>0</v>
          </cell>
          <cell r="L1022">
            <v>0</v>
          </cell>
        </row>
        <row r="1023">
          <cell r="B1023" t="str">
            <v>멀티콘센트접지2구</v>
          </cell>
          <cell r="C1023" t="str">
            <v>멀티콘센트</v>
          </cell>
          <cell r="D1023" t="str">
            <v>접지2구</v>
          </cell>
          <cell r="E1023">
            <v>1</v>
          </cell>
          <cell r="F1023" t="str">
            <v>EA</v>
          </cell>
          <cell r="G1023">
            <v>6300</v>
          </cell>
          <cell r="H1023">
            <v>6300</v>
          </cell>
          <cell r="J1023">
            <v>0</v>
          </cell>
          <cell r="L1023">
            <v>0</v>
          </cell>
        </row>
        <row r="1024">
          <cell r="B1024" t="str">
            <v>멀티콘센트접지6구</v>
          </cell>
          <cell r="C1024" t="str">
            <v>멀티콘센트</v>
          </cell>
          <cell r="D1024" t="str">
            <v>접지6구</v>
          </cell>
          <cell r="E1024">
            <v>2</v>
          </cell>
          <cell r="F1024" t="str">
            <v>EA</v>
          </cell>
          <cell r="G1024">
            <v>12400</v>
          </cell>
          <cell r="H1024">
            <v>24800</v>
          </cell>
          <cell r="J1024">
            <v>0</v>
          </cell>
          <cell r="L1024">
            <v>0</v>
          </cell>
        </row>
        <row r="1029">
          <cell r="B1029">
            <v>3101</v>
          </cell>
          <cell r="D1029" t="str">
            <v>계</v>
          </cell>
          <cell r="H1029">
            <v>340060</v>
          </cell>
          <cell r="J1029">
            <v>534198</v>
          </cell>
          <cell r="L1029">
            <v>0</v>
          </cell>
        </row>
        <row r="1030">
          <cell r="B1030">
            <v>2102</v>
          </cell>
          <cell r="C1030" t="str">
            <v>2.42 수지구 상현동 305-4 (갈릴리 교회 앞) 328 지예슬유치원 입구</v>
          </cell>
        </row>
        <row r="1031">
          <cell r="B1031">
            <v>101</v>
          </cell>
          <cell r="C1031" t="str">
            <v>SPEED DOME CAMERA 철거</v>
          </cell>
          <cell r="D1031" t="str">
            <v>41만화소</v>
          </cell>
          <cell r="E1031">
            <v>1</v>
          </cell>
          <cell r="F1031" t="str">
            <v>EA</v>
          </cell>
          <cell r="G1031">
            <v>1064</v>
          </cell>
          <cell r="H1031">
            <v>1064</v>
          </cell>
          <cell r="I1031">
            <v>35490</v>
          </cell>
          <cell r="J1031">
            <v>35490</v>
          </cell>
          <cell r="K1031">
            <v>0</v>
          </cell>
          <cell r="L1031">
            <v>0</v>
          </cell>
        </row>
        <row r="1032">
          <cell r="B1032">
            <v>103</v>
          </cell>
          <cell r="C1032" t="str">
            <v>돔카메라 고정용 브래킷 설치</v>
          </cell>
          <cell r="D1032" t="str">
            <v>제작사양</v>
          </cell>
          <cell r="E1032">
            <v>1</v>
          </cell>
          <cell r="F1032" t="str">
            <v>EA</v>
          </cell>
          <cell r="G1032">
            <v>51035</v>
          </cell>
          <cell r="H1032">
            <v>51035</v>
          </cell>
          <cell r="I1032">
            <v>34514</v>
          </cell>
          <cell r="J1032">
            <v>34514</v>
          </cell>
          <cell r="K1032">
            <v>0</v>
          </cell>
          <cell r="L1032">
            <v>0</v>
          </cell>
        </row>
        <row r="1033">
          <cell r="B1033">
            <v>104</v>
          </cell>
          <cell r="C1033" t="str">
            <v>돔카메라 고정용 브래킷 철거</v>
          </cell>
          <cell r="D1033" t="str">
            <v>제작사양</v>
          </cell>
          <cell r="E1033">
            <v>1</v>
          </cell>
          <cell r="F1033" t="str">
            <v>EA</v>
          </cell>
          <cell r="G1033">
            <v>310</v>
          </cell>
          <cell r="H1033">
            <v>310</v>
          </cell>
          <cell r="I1033">
            <v>10353</v>
          </cell>
          <cell r="J1033">
            <v>10353</v>
          </cell>
          <cell r="K1033">
            <v>0</v>
          </cell>
          <cell r="L1033">
            <v>0</v>
          </cell>
        </row>
        <row r="1034">
          <cell r="B1034">
            <v>105</v>
          </cell>
          <cell r="C1034" t="str">
            <v>고정형 CAMERA 브래킷 설치</v>
          </cell>
          <cell r="D1034" t="str">
            <v>제작사양</v>
          </cell>
          <cell r="E1034">
            <v>1</v>
          </cell>
          <cell r="F1034" t="str">
            <v>EA</v>
          </cell>
          <cell r="G1034">
            <v>81035</v>
          </cell>
          <cell r="H1034">
            <v>81035</v>
          </cell>
          <cell r="I1034">
            <v>34514</v>
          </cell>
          <cell r="J1034">
            <v>34514</v>
          </cell>
          <cell r="K1034">
            <v>0</v>
          </cell>
          <cell r="L1034">
            <v>0</v>
          </cell>
        </row>
        <row r="1035">
          <cell r="B1035">
            <v>106</v>
          </cell>
          <cell r="C1035" t="str">
            <v>스피커 설치</v>
          </cell>
          <cell r="D1035" t="str">
            <v>20W, 8Ω</v>
          </cell>
          <cell r="E1035">
            <v>1</v>
          </cell>
          <cell r="F1035" t="str">
            <v>개</v>
          </cell>
          <cell r="G1035">
            <v>67035</v>
          </cell>
          <cell r="H1035">
            <v>67035</v>
          </cell>
          <cell r="I1035">
            <v>34514</v>
          </cell>
          <cell r="J1035">
            <v>34514</v>
          </cell>
          <cell r="K1035">
            <v>0</v>
          </cell>
          <cell r="L1035">
            <v>0</v>
          </cell>
        </row>
        <row r="1036">
          <cell r="B1036">
            <v>107</v>
          </cell>
          <cell r="C1036" t="str">
            <v>스피커 철거</v>
          </cell>
          <cell r="D1036">
            <v>0</v>
          </cell>
          <cell r="E1036">
            <v>1</v>
          </cell>
          <cell r="F1036" t="str">
            <v>개</v>
          </cell>
          <cell r="G1036">
            <v>310</v>
          </cell>
          <cell r="H1036">
            <v>310</v>
          </cell>
          <cell r="I1036">
            <v>10353</v>
          </cell>
          <cell r="J1036">
            <v>10353</v>
          </cell>
          <cell r="K1036">
            <v>0</v>
          </cell>
          <cell r="L1036">
            <v>0</v>
          </cell>
        </row>
        <row r="1037">
          <cell r="B1037">
            <v>108</v>
          </cell>
          <cell r="C1037" t="str">
            <v>경광등 설치</v>
          </cell>
          <cell r="D1037" t="str">
            <v>크세논램프 5W, ABS</v>
          </cell>
          <cell r="E1037">
            <v>1</v>
          </cell>
          <cell r="F1037" t="str">
            <v>개</v>
          </cell>
          <cell r="G1037">
            <v>50262</v>
          </cell>
          <cell r="H1037">
            <v>50262</v>
          </cell>
          <cell r="I1037">
            <v>8737</v>
          </cell>
          <cell r="J1037">
            <v>8737</v>
          </cell>
          <cell r="K1037">
            <v>0</v>
          </cell>
          <cell r="L1037">
            <v>0</v>
          </cell>
        </row>
        <row r="1038">
          <cell r="B1038">
            <v>109</v>
          </cell>
          <cell r="C1038" t="str">
            <v>경광등 철거</v>
          </cell>
          <cell r="D1038" t="str">
            <v>크세논램프 5W, ABS</v>
          </cell>
          <cell r="E1038">
            <v>1</v>
          </cell>
          <cell r="F1038" t="str">
            <v>개</v>
          </cell>
          <cell r="G1038">
            <v>131</v>
          </cell>
          <cell r="H1038">
            <v>131</v>
          </cell>
          <cell r="I1038">
            <v>4368</v>
          </cell>
          <cell r="J1038">
            <v>4368</v>
          </cell>
          <cell r="K1038">
            <v>0</v>
          </cell>
          <cell r="L1038">
            <v>0</v>
          </cell>
        </row>
        <row r="1039">
          <cell r="B1039">
            <v>112</v>
          </cell>
          <cell r="C1039" t="str">
            <v>비상벨 철거</v>
          </cell>
          <cell r="D1039">
            <v>0</v>
          </cell>
          <cell r="E1039">
            <v>1</v>
          </cell>
          <cell r="F1039" t="str">
            <v>개</v>
          </cell>
          <cell r="G1039">
            <v>157</v>
          </cell>
          <cell r="H1039">
            <v>157</v>
          </cell>
          <cell r="I1039">
            <v>5242</v>
          </cell>
          <cell r="J1039">
            <v>5242</v>
          </cell>
          <cell r="K1039">
            <v>0</v>
          </cell>
          <cell r="L1039">
            <v>0</v>
          </cell>
        </row>
        <row r="1040">
          <cell r="B1040">
            <v>119</v>
          </cell>
          <cell r="C1040" t="str">
            <v>써지보호기(영상) 철거</v>
          </cell>
          <cell r="D1040">
            <v>0</v>
          </cell>
          <cell r="E1040">
            <v>1</v>
          </cell>
          <cell r="F1040" t="str">
            <v>EA</v>
          </cell>
          <cell r="G1040">
            <v>226</v>
          </cell>
          <cell r="H1040">
            <v>226</v>
          </cell>
          <cell r="I1040">
            <v>7553</v>
          </cell>
          <cell r="J1040">
            <v>7553</v>
          </cell>
          <cell r="K1040">
            <v>0</v>
          </cell>
          <cell r="L1040">
            <v>0</v>
          </cell>
        </row>
        <row r="1041">
          <cell r="B1041">
            <v>120</v>
          </cell>
          <cell r="C1041" t="str">
            <v>CODEC 철거</v>
          </cell>
          <cell r="D1041" t="str">
            <v>MPEF-1/2/4, DUAL ENCODERING</v>
          </cell>
          <cell r="E1041">
            <v>1</v>
          </cell>
          <cell r="F1041" t="str">
            <v>대</v>
          </cell>
          <cell r="G1041">
            <v>517</v>
          </cell>
          <cell r="H1041">
            <v>517</v>
          </cell>
          <cell r="I1041">
            <v>17256</v>
          </cell>
          <cell r="J1041">
            <v>17256</v>
          </cell>
          <cell r="K1041">
            <v>0</v>
          </cell>
          <cell r="L1041">
            <v>0</v>
          </cell>
        </row>
        <row r="1042">
          <cell r="B1042">
            <v>121</v>
          </cell>
          <cell r="C1042" t="str">
            <v>동보방송장치 철거</v>
          </cell>
          <cell r="D1042" t="str">
            <v>AMP 내장(60W)</v>
          </cell>
          <cell r="E1042">
            <v>1</v>
          </cell>
          <cell r="F1042" t="str">
            <v>SET</v>
          </cell>
          <cell r="G1042">
            <v>1051</v>
          </cell>
          <cell r="H1042">
            <v>1051</v>
          </cell>
          <cell r="I1042">
            <v>35045</v>
          </cell>
          <cell r="J1042">
            <v>35045</v>
          </cell>
          <cell r="K1042">
            <v>0</v>
          </cell>
          <cell r="L1042">
            <v>0</v>
          </cell>
        </row>
        <row r="1043">
          <cell r="B1043">
            <v>122</v>
          </cell>
          <cell r="C1043" t="str">
            <v>시그널컨버터 철거</v>
          </cell>
          <cell r="D1043" t="str">
            <v>RS-232/485</v>
          </cell>
          <cell r="E1043">
            <v>1</v>
          </cell>
          <cell r="F1043" t="str">
            <v>SET</v>
          </cell>
          <cell r="G1043">
            <v>687</v>
          </cell>
          <cell r="H1043">
            <v>687</v>
          </cell>
          <cell r="I1043">
            <v>22902</v>
          </cell>
          <cell r="J1043">
            <v>22902</v>
          </cell>
          <cell r="K1043">
            <v>0</v>
          </cell>
          <cell r="L1043">
            <v>0</v>
          </cell>
        </row>
        <row r="1044">
          <cell r="B1044">
            <v>316</v>
          </cell>
          <cell r="C1044" t="str">
            <v>전원케이블 포설</v>
          </cell>
          <cell r="D1044" t="str">
            <v>VCT 1.5sq x 2C x 5열</v>
          </cell>
          <cell r="E1044">
            <v>7</v>
          </cell>
          <cell r="F1044" t="str">
            <v>m</v>
          </cell>
          <cell r="G1044">
            <v>3701</v>
          </cell>
          <cell r="H1044">
            <v>25907</v>
          </cell>
          <cell r="I1044">
            <v>13670</v>
          </cell>
          <cell r="J1044">
            <v>95690</v>
          </cell>
          <cell r="K1044">
            <v>0</v>
          </cell>
          <cell r="L1044">
            <v>0</v>
          </cell>
        </row>
        <row r="1045">
          <cell r="B1045">
            <v>317</v>
          </cell>
          <cell r="C1045" t="str">
            <v>스피커케이블</v>
          </cell>
          <cell r="D1045" t="str">
            <v>SW 2300</v>
          </cell>
          <cell r="E1045">
            <v>2.5</v>
          </cell>
          <cell r="F1045" t="str">
            <v>m</v>
          </cell>
          <cell r="G1045">
            <v>1285</v>
          </cell>
          <cell r="H1045">
            <v>3212</v>
          </cell>
          <cell r="I1045">
            <v>2621</v>
          </cell>
          <cell r="J1045">
            <v>6552</v>
          </cell>
          <cell r="K1045">
            <v>0</v>
          </cell>
          <cell r="L1045">
            <v>0</v>
          </cell>
        </row>
        <row r="1046">
          <cell r="B1046">
            <v>318</v>
          </cell>
          <cell r="C1046" t="str">
            <v>LAN 케이블 포설</v>
          </cell>
          <cell r="D1046" t="str">
            <v>UTP Cat 6 4P x 1열</v>
          </cell>
          <cell r="E1046">
            <v>8.5</v>
          </cell>
          <cell r="F1046" t="str">
            <v>m</v>
          </cell>
          <cell r="G1046">
            <v>557</v>
          </cell>
          <cell r="H1046">
            <v>4734</v>
          </cell>
          <cell r="I1046">
            <v>4068</v>
          </cell>
          <cell r="J1046">
            <v>34578</v>
          </cell>
          <cell r="K1046">
            <v>0</v>
          </cell>
          <cell r="L1046">
            <v>0</v>
          </cell>
        </row>
        <row r="1047">
          <cell r="B1047">
            <v>322</v>
          </cell>
          <cell r="C1047" t="str">
            <v>LAN 케이블 포설</v>
          </cell>
          <cell r="D1047" t="str">
            <v>UTP Cat 6 4P x 5열</v>
          </cell>
          <cell r="E1047">
            <v>7</v>
          </cell>
          <cell r="F1047" t="str">
            <v>m</v>
          </cell>
          <cell r="G1047">
            <v>2690</v>
          </cell>
          <cell r="H1047">
            <v>18830</v>
          </cell>
          <cell r="I1047">
            <v>17088</v>
          </cell>
          <cell r="J1047">
            <v>119616</v>
          </cell>
          <cell r="K1047">
            <v>0</v>
          </cell>
          <cell r="L1047">
            <v>0</v>
          </cell>
        </row>
        <row r="1048">
          <cell r="B1048" t="str">
            <v>멀티콘센트접지2구</v>
          </cell>
          <cell r="C1048" t="str">
            <v>멀티콘센트</v>
          </cell>
          <cell r="D1048" t="str">
            <v>접지2구</v>
          </cell>
          <cell r="E1048">
            <v>1</v>
          </cell>
          <cell r="F1048" t="str">
            <v>EA</v>
          </cell>
          <cell r="G1048">
            <v>6300</v>
          </cell>
          <cell r="H1048">
            <v>6300</v>
          </cell>
          <cell r="J1048">
            <v>0</v>
          </cell>
          <cell r="L1048">
            <v>0</v>
          </cell>
        </row>
        <row r="1049">
          <cell r="B1049" t="str">
            <v>멀티콘센트접지6구</v>
          </cell>
          <cell r="C1049" t="str">
            <v>멀티콘센트</v>
          </cell>
          <cell r="D1049" t="str">
            <v>접지6구</v>
          </cell>
          <cell r="E1049">
            <v>2</v>
          </cell>
          <cell r="F1049" t="str">
            <v>EA</v>
          </cell>
          <cell r="G1049">
            <v>12400</v>
          </cell>
          <cell r="H1049">
            <v>24800</v>
          </cell>
          <cell r="J1049">
            <v>0</v>
          </cell>
          <cell r="L1049">
            <v>0</v>
          </cell>
        </row>
        <row r="1054">
          <cell r="B1054">
            <v>3102</v>
          </cell>
          <cell r="D1054" t="str">
            <v>계</v>
          </cell>
          <cell r="H1054">
            <v>337603</v>
          </cell>
          <cell r="J1054">
            <v>517277</v>
          </cell>
          <cell r="L1054">
            <v>0</v>
          </cell>
        </row>
        <row r="1055">
          <cell r="B1055">
            <v>2103</v>
          </cell>
          <cell r="C1055" t="str">
            <v>2.43 수지구 성복동 397-2 동명주택 앞 사거리, 수지포스힐 앞, 402-18</v>
          </cell>
        </row>
        <row r="1056">
          <cell r="B1056">
            <v>101</v>
          </cell>
          <cell r="C1056" t="str">
            <v>SPEED DOME CAMERA 철거</v>
          </cell>
          <cell r="D1056" t="str">
            <v>41만화소</v>
          </cell>
          <cell r="E1056">
            <v>1</v>
          </cell>
          <cell r="F1056" t="str">
            <v>EA</v>
          </cell>
          <cell r="G1056">
            <v>1064</v>
          </cell>
          <cell r="H1056">
            <v>1064</v>
          </cell>
          <cell r="I1056">
            <v>35490</v>
          </cell>
          <cell r="J1056">
            <v>35490</v>
          </cell>
          <cell r="K1056">
            <v>0</v>
          </cell>
          <cell r="L1056">
            <v>0</v>
          </cell>
        </row>
        <row r="1057">
          <cell r="B1057">
            <v>103</v>
          </cell>
          <cell r="C1057" t="str">
            <v>돔카메라 고정용 브래킷 설치</v>
          </cell>
          <cell r="D1057" t="str">
            <v>제작사양</v>
          </cell>
          <cell r="E1057">
            <v>1</v>
          </cell>
          <cell r="F1057" t="str">
            <v>EA</v>
          </cell>
          <cell r="G1057">
            <v>51035</v>
          </cell>
          <cell r="H1057">
            <v>51035</v>
          </cell>
          <cell r="I1057">
            <v>34514</v>
          </cell>
          <cell r="J1057">
            <v>34514</v>
          </cell>
          <cell r="K1057">
            <v>0</v>
          </cell>
          <cell r="L1057">
            <v>0</v>
          </cell>
        </row>
        <row r="1058">
          <cell r="B1058">
            <v>104</v>
          </cell>
          <cell r="C1058" t="str">
            <v>돔카메라 고정용 브래킷 철거</v>
          </cell>
          <cell r="D1058" t="str">
            <v>제작사양</v>
          </cell>
          <cell r="E1058">
            <v>1</v>
          </cell>
          <cell r="F1058" t="str">
            <v>EA</v>
          </cell>
          <cell r="G1058">
            <v>310</v>
          </cell>
          <cell r="H1058">
            <v>310</v>
          </cell>
          <cell r="I1058">
            <v>10353</v>
          </cell>
          <cell r="J1058">
            <v>10353</v>
          </cell>
          <cell r="K1058">
            <v>0</v>
          </cell>
          <cell r="L1058">
            <v>0</v>
          </cell>
        </row>
        <row r="1059">
          <cell r="B1059">
            <v>105</v>
          </cell>
          <cell r="C1059" t="str">
            <v>고정형 CAMERA 브래킷 설치</v>
          </cell>
          <cell r="D1059" t="str">
            <v>제작사양</v>
          </cell>
          <cell r="E1059">
            <v>1</v>
          </cell>
          <cell r="F1059" t="str">
            <v>EA</v>
          </cell>
          <cell r="G1059">
            <v>81035</v>
          </cell>
          <cell r="H1059">
            <v>81035</v>
          </cell>
          <cell r="I1059">
            <v>34514</v>
          </cell>
          <cell r="J1059">
            <v>34514</v>
          </cell>
          <cell r="K1059">
            <v>0</v>
          </cell>
          <cell r="L1059">
            <v>0</v>
          </cell>
        </row>
        <row r="1060">
          <cell r="B1060">
            <v>106</v>
          </cell>
          <cell r="C1060" t="str">
            <v>스피커 설치</v>
          </cell>
          <cell r="D1060" t="str">
            <v>20W, 8Ω</v>
          </cell>
          <cell r="E1060">
            <v>1</v>
          </cell>
          <cell r="F1060" t="str">
            <v>개</v>
          </cell>
          <cell r="G1060">
            <v>67035</v>
          </cell>
          <cell r="H1060">
            <v>67035</v>
          </cell>
          <cell r="I1060">
            <v>34514</v>
          </cell>
          <cell r="J1060">
            <v>34514</v>
          </cell>
          <cell r="K1060">
            <v>0</v>
          </cell>
          <cell r="L1060">
            <v>0</v>
          </cell>
        </row>
        <row r="1061">
          <cell r="B1061">
            <v>107</v>
          </cell>
          <cell r="C1061" t="str">
            <v>스피커 철거</v>
          </cell>
          <cell r="D1061">
            <v>0</v>
          </cell>
          <cell r="E1061">
            <v>1</v>
          </cell>
          <cell r="F1061" t="str">
            <v>개</v>
          </cell>
          <cell r="G1061">
            <v>310</v>
          </cell>
          <cell r="H1061">
            <v>310</v>
          </cell>
          <cell r="I1061">
            <v>10353</v>
          </cell>
          <cell r="J1061">
            <v>10353</v>
          </cell>
          <cell r="K1061">
            <v>0</v>
          </cell>
          <cell r="L1061">
            <v>0</v>
          </cell>
        </row>
        <row r="1062">
          <cell r="B1062">
            <v>108</v>
          </cell>
          <cell r="C1062" t="str">
            <v>경광등 설치</v>
          </cell>
          <cell r="D1062" t="str">
            <v>크세논램프 5W, ABS</v>
          </cell>
          <cell r="E1062">
            <v>1</v>
          </cell>
          <cell r="F1062" t="str">
            <v>개</v>
          </cell>
          <cell r="G1062">
            <v>50262</v>
          </cell>
          <cell r="H1062">
            <v>50262</v>
          </cell>
          <cell r="I1062">
            <v>8737</v>
          </cell>
          <cell r="J1062">
            <v>8737</v>
          </cell>
          <cell r="K1062">
            <v>0</v>
          </cell>
          <cell r="L1062">
            <v>0</v>
          </cell>
        </row>
        <row r="1063">
          <cell r="B1063">
            <v>109</v>
          </cell>
          <cell r="C1063" t="str">
            <v>경광등 철거</v>
          </cell>
          <cell r="D1063" t="str">
            <v>크세논램프 5W, ABS</v>
          </cell>
          <cell r="E1063">
            <v>1</v>
          </cell>
          <cell r="F1063" t="str">
            <v>개</v>
          </cell>
          <cell r="G1063">
            <v>131</v>
          </cell>
          <cell r="H1063">
            <v>131</v>
          </cell>
          <cell r="I1063">
            <v>4368</v>
          </cell>
          <cell r="J1063">
            <v>4368</v>
          </cell>
          <cell r="K1063">
            <v>0</v>
          </cell>
          <cell r="L1063">
            <v>0</v>
          </cell>
        </row>
        <row r="1064">
          <cell r="B1064">
            <v>112</v>
          </cell>
          <cell r="C1064" t="str">
            <v>비상벨 철거</v>
          </cell>
          <cell r="D1064">
            <v>0</v>
          </cell>
          <cell r="E1064">
            <v>1</v>
          </cell>
          <cell r="F1064" t="str">
            <v>개</v>
          </cell>
          <cell r="G1064">
            <v>157</v>
          </cell>
          <cell r="H1064">
            <v>157</v>
          </cell>
          <cell r="I1064">
            <v>5242</v>
          </cell>
          <cell r="J1064">
            <v>5242</v>
          </cell>
          <cell r="K1064">
            <v>0</v>
          </cell>
          <cell r="L1064">
            <v>0</v>
          </cell>
        </row>
        <row r="1065">
          <cell r="B1065">
            <v>119</v>
          </cell>
          <cell r="C1065" t="str">
            <v>써지보호기(영상) 철거</v>
          </cell>
          <cell r="D1065">
            <v>0</v>
          </cell>
          <cell r="E1065">
            <v>1</v>
          </cell>
          <cell r="F1065" t="str">
            <v>EA</v>
          </cell>
          <cell r="G1065">
            <v>226</v>
          </cell>
          <cell r="H1065">
            <v>226</v>
          </cell>
          <cell r="I1065">
            <v>7553</v>
          </cell>
          <cell r="J1065">
            <v>7553</v>
          </cell>
          <cell r="K1065">
            <v>0</v>
          </cell>
          <cell r="L1065">
            <v>0</v>
          </cell>
        </row>
        <row r="1066">
          <cell r="B1066">
            <v>120</v>
          </cell>
          <cell r="C1066" t="str">
            <v>CODEC 철거</v>
          </cell>
          <cell r="D1066" t="str">
            <v>MPEF-1/2/4, DUAL ENCODERING</v>
          </cell>
          <cell r="E1066">
            <v>1</v>
          </cell>
          <cell r="F1066" t="str">
            <v>대</v>
          </cell>
          <cell r="G1066">
            <v>517</v>
          </cell>
          <cell r="H1066">
            <v>517</v>
          </cell>
          <cell r="I1066">
            <v>17256</v>
          </cell>
          <cell r="J1066">
            <v>17256</v>
          </cell>
          <cell r="K1066">
            <v>0</v>
          </cell>
          <cell r="L1066">
            <v>0</v>
          </cell>
        </row>
        <row r="1067">
          <cell r="B1067">
            <v>121</v>
          </cell>
          <cell r="C1067" t="str">
            <v>동보방송장치 철거</v>
          </cell>
          <cell r="D1067" t="str">
            <v>AMP 내장(60W)</v>
          </cell>
          <cell r="E1067">
            <v>1</v>
          </cell>
          <cell r="F1067" t="str">
            <v>SET</v>
          </cell>
          <cell r="G1067">
            <v>1051</v>
          </cell>
          <cell r="H1067">
            <v>1051</v>
          </cell>
          <cell r="I1067">
            <v>35045</v>
          </cell>
          <cell r="J1067">
            <v>35045</v>
          </cell>
          <cell r="K1067">
            <v>0</v>
          </cell>
          <cell r="L1067">
            <v>0</v>
          </cell>
        </row>
        <row r="1068">
          <cell r="B1068">
            <v>122</v>
          </cell>
          <cell r="C1068" t="str">
            <v>시그널컨버터 철거</v>
          </cell>
          <cell r="D1068" t="str">
            <v>RS-232/485</v>
          </cell>
          <cell r="E1068">
            <v>1</v>
          </cell>
          <cell r="F1068" t="str">
            <v>SET</v>
          </cell>
          <cell r="G1068">
            <v>687</v>
          </cell>
          <cell r="H1068">
            <v>687</v>
          </cell>
          <cell r="I1068">
            <v>22902</v>
          </cell>
          <cell r="J1068">
            <v>22902</v>
          </cell>
          <cell r="K1068">
            <v>0</v>
          </cell>
          <cell r="L1068">
            <v>0</v>
          </cell>
        </row>
        <row r="1069">
          <cell r="B1069">
            <v>315</v>
          </cell>
          <cell r="C1069" t="str">
            <v>전원케이블 포설</v>
          </cell>
          <cell r="D1069" t="str">
            <v>VCT 1.5sq x 2C x 4열</v>
          </cell>
          <cell r="E1069">
            <v>9</v>
          </cell>
          <cell r="F1069" t="str">
            <v>m</v>
          </cell>
          <cell r="G1069">
            <v>2964</v>
          </cell>
          <cell r="H1069">
            <v>26676</v>
          </cell>
          <cell r="I1069">
            <v>11066</v>
          </cell>
          <cell r="J1069">
            <v>99594</v>
          </cell>
          <cell r="K1069">
            <v>0</v>
          </cell>
          <cell r="L1069">
            <v>0</v>
          </cell>
        </row>
        <row r="1070">
          <cell r="B1070">
            <v>317</v>
          </cell>
          <cell r="C1070" t="str">
            <v>스피커케이블</v>
          </cell>
          <cell r="D1070" t="str">
            <v>SW 2300</v>
          </cell>
          <cell r="E1070">
            <v>2.5</v>
          </cell>
          <cell r="F1070" t="str">
            <v>m</v>
          </cell>
          <cell r="G1070">
            <v>1285</v>
          </cell>
          <cell r="H1070">
            <v>3212</v>
          </cell>
          <cell r="I1070">
            <v>2621</v>
          </cell>
          <cell r="J1070">
            <v>6552</v>
          </cell>
          <cell r="K1070">
            <v>0</v>
          </cell>
          <cell r="L1070">
            <v>0</v>
          </cell>
        </row>
        <row r="1071">
          <cell r="B1071">
            <v>318</v>
          </cell>
          <cell r="C1071" t="str">
            <v>LAN 케이블 포설</v>
          </cell>
          <cell r="D1071" t="str">
            <v>UTP Cat 6 4P x 1열</v>
          </cell>
          <cell r="E1071">
            <v>10.5</v>
          </cell>
          <cell r="F1071" t="str">
            <v>m</v>
          </cell>
          <cell r="G1071">
            <v>557</v>
          </cell>
          <cell r="H1071">
            <v>5848</v>
          </cell>
          <cell r="I1071">
            <v>4068</v>
          </cell>
          <cell r="J1071">
            <v>42714</v>
          </cell>
          <cell r="K1071">
            <v>0</v>
          </cell>
          <cell r="L1071">
            <v>0</v>
          </cell>
        </row>
        <row r="1072">
          <cell r="B1072">
            <v>321</v>
          </cell>
          <cell r="C1072" t="str">
            <v>LAN 케이블 포설</v>
          </cell>
          <cell r="D1072" t="str">
            <v>UTP Cat 6 4P x 4열</v>
          </cell>
          <cell r="E1072">
            <v>9</v>
          </cell>
          <cell r="F1072" t="str">
            <v>m</v>
          </cell>
          <cell r="G1072">
            <v>2156</v>
          </cell>
          <cell r="H1072">
            <v>19404</v>
          </cell>
          <cell r="I1072">
            <v>13833</v>
          </cell>
          <cell r="J1072">
            <v>124497</v>
          </cell>
          <cell r="K1072">
            <v>0</v>
          </cell>
          <cell r="L1072">
            <v>0</v>
          </cell>
        </row>
        <row r="1073">
          <cell r="B1073" t="str">
            <v>멀티콘센트접지2구</v>
          </cell>
          <cell r="C1073" t="str">
            <v>멀티콘센트</v>
          </cell>
          <cell r="D1073" t="str">
            <v>접지2구</v>
          </cell>
          <cell r="E1073">
            <v>1</v>
          </cell>
          <cell r="F1073" t="str">
            <v>EA</v>
          </cell>
          <cell r="G1073">
            <v>6300</v>
          </cell>
          <cell r="H1073">
            <v>6300</v>
          </cell>
          <cell r="J1073">
            <v>0</v>
          </cell>
          <cell r="L1073">
            <v>0</v>
          </cell>
        </row>
        <row r="1074">
          <cell r="B1074" t="str">
            <v>멀티콘센트접지6구</v>
          </cell>
          <cell r="C1074" t="str">
            <v>멀티콘센트</v>
          </cell>
          <cell r="D1074" t="str">
            <v>접지6구</v>
          </cell>
          <cell r="E1074">
            <v>2</v>
          </cell>
          <cell r="F1074" t="str">
            <v>EA</v>
          </cell>
          <cell r="G1074">
            <v>12400</v>
          </cell>
          <cell r="H1074">
            <v>24800</v>
          </cell>
          <cell r="J1074">
            <v>0</v>
          </cell>
          <cell r="L1074">
            <v>0</v>
          </cell>
        </row>
        <row r="1079">
          <cell r="B1079">
            <v>3103</v>
          </cell>
          <cell r="D1079" t="str">
            <v>계</v>
          </cell>
          <cell r="H1079">
            <v>340060</v>
          </cell>
          <cell r="J1079">
            <v>534198</v>
          </cell>
          <cell r="L1079">
            <v>0</v>
          </cell>
        </row>
        <row r="1080">
          <cell r="B1080">
            <v>2104</v>
          </cell>
          <cell r="C1080" t="str">
            <v>2.44 수지구 성복동 557-23 서수지 IC 주변, 16번 마을버스 입구</v>
          </cell>
        </row>
        <row r="1081">
          <cell r="B1081">
            <v>101</v>
          </cell>
          <cell r="C1081" t="str">
            <v>SPEED DOME CAMERA 철거</v>
          </cell>
          <cell r="D1081" t="str">
            <v>41만화소</v>
          </cell>
          <cell r="E1081">
            <v>1</v>
          </cell>
          <cell r="F1081" t="str">
            <v>EA</v>
          </cell>
          <cell r="G1081">
            <v>1064</v>
          </cell>
          <cell r="H1081">
            <v>1064</v>
          </cell>
          <cell r="I1081">
            <v>35490</v>
          </cell>
          <cell r="J1081">
            <v>35490</v>
          </cell>
          <cell r="K1081">
            <v>0</v>
          </cell>
          <cell r="L1081">
            <v>0</v>
          </cell>
        </row>
        <row r="1082">
          <cell r="B1082">
            <v>103</v>
          </cell>
          <cell r="C1082" t="str">
            <v>돔카메라 고정용 브래킷 설치</v>
          </cell>
          <cell r="D1082" t="str">
            <v>제작사양</v>
          </cell>
          <cell r="E1082">
            <v>1</v>
          </cell>
          <cell r="F1082" t="str">
            <v>EA</v>
          </cell>
          <cell r="G1082">
            <v>51035</v>
          </cell>
          <cell r="H1082">
            <v>51035</v>
          </cell>
          <cell r="I1082">
            <v>34514</v>
          </cell>
          <cell r="J1082">
            <v>34514</v>
          </cell>
          <cell r="K1082">
            <v>0</v>
          </cell>
          <cell r="L1082">
            <v>0</v>
          </cell>
        </row>
        <row r="1083">
          <cell r="B1083">
            <v>104</v>
          </cell>
          <cell r="C1083" t="str">
            <v>돔카메라 고정용 브래킷 철거</v>
          </cell>
          <cell r="D1083" t="str">
            <v>제작사양</v>
          </cell>
          <cell r="E1083">
            <v>1</v>
          </cell>
          <cell r="F1083" t="str">
            <v>EA</v>
          </cell>
          <cell r="G1083">
            <v>310</v>
          </cell>
          <cell r="H1083">
            <v>310</v>
          </cell>
          <cell r="I1083">
            <v>10353</v>
          </cell>
          <cell r="J1083">
            <v>10353</v>
          </cell>
          <cell r="K1083">
            <v>0</v>
          </cell>
          <cell r="L1083">
            <v>0</v>
          </cell>
        </row>
        <row r="1084">
          <cell r="B1084">
            <v>105</v>
          </cell>
          <cell r="C1084" t="str">
            <v>고정형 CAMERA 브래킷 설치</v>
          </cell>
          <cell r="D1084" t="str">
            <v>제작사양</v>
          </cell>
          <cell r="E1084">
            <v>1</v>
          </cell>
          <cell r="F1084" t="str">
            <v>EA</v>
          </cell>
          <cell r="G1084">
            <v>81035</v>
          </cell>
          <cell r="H1084">
            <v>81035</v>
          </cell>
          <cell r="I1084">
            <v>34514</v>
          </cell>
          <cell r="J1084">
            <v>34514</v>
          </cell>
          <cell r="K1084">
            <v>0</v>
          </cell>
          <cell r="L1084">
            <v>0</v>
          </cell>
        </row>
        <row r="1085">
          <cell r="B1085">
            <v>106</v>
          </cell>
          <cell r="C1085" t="str">
            <v>스피커 설치</v>
          </cell>
          <cell r="D1085" t="str">
            <v>20W, 8Ω</v>
          </cell>
          <cell r="E1085">
            <v>1</v>
          </cell>
          <cell r="F1085" t="str">
            <v>개</v>
          </cell>
          <cell r="G1085">
            <v>67035</v>
          </cell>
          <cell r="H1085">
            <v>67035</v>
          </cell>
          <cell r="I1085">
            <v>34514</v>
          </cell>
          <cell r="J1085">
            <v>34514</v>
          </cell>
          <cell r="K1085">
            <v>0</v>
          </cell>
          <cell r="L1085">
            <v>0</v>
          </cell>
        </row>
        <row r="1086">
          <cell r="B1086">
            <v>107</v>
          </cell>
          <cell r="C1086" t="str">
            <v>스피커 철거</v>
          </cell>
          <cell r="D1086">
            <v>0</v>
          </cell>
          <cell r="E1086">
            <v>1</v>
          </cell>
          <cell r="F1086" t="str">
            <v>개</v>
          </cell>
          <cell r="G1086">
            <v>310</v>
          </cell>
          <cell r="H1086">
            <v>310</v>
          </cell>
          <cell r="I1086">
            <v>10353</v>
          </cell>
          <cell r="J1086">
            <v>10353</v>
          </cell>
          <cell r="K1086">
            <v>0</v>
          </cell>
          <cell r="L1086">
            <v>0</v>
          </cell>
        </row>
        <row r="1087">
          <cell r="B1087">
            <v>108</v>
          </cell>
          <cell r="C1087" t="str">
            <v>경광등 설치</v>
          </cell>
          <cell r="D1087" t="str">
            <v>크세논램프 5W, ABS</v>
          </cell>
          <cell r="E1087">
            <v>1</v>
          </cell>
          <cell r="F1087" t="str">
            <v>개</v>
          </cell>
          <cell r="G1087">
            <v>50262</v>
          </cell>
          <cell r="H1087">
            <v>50262</v>
          </cell>
          <cell r="I1087">
            <v>8737</v>
          </cell>
          <cell r="J1087">
            <v>8737</v>
          </cell>
          <cell r="K1087">
            <v>0</v>
          </cell>
          <cell r="L1087">
            <v>0</v>
          </cell>
        </row>
        <row r="1088">
          <cell r="B1088">
            <v>109</v>
          </cell>
          <cell r="C1088" t="str">
            <v>경광등 철거</v>
          </cell>
          <cell r="D1088" t="str">
            <v>크세논램프 5W, ABS</v>
          </cell>
          <cell r="E1088">
            <v>1</v>
          </cell>
          <cell r="F1088" t="str">
            <v>개</v>
          </cell>
          <cell r="G1088">
            <v>131</v>
          </cell>
          <cell r="H1088">
            <v>131</v>
          </cell>
          <cell r="I1088">
            <v>4368</v>
          </cell>
          <cell r="J1088">
            <v>4368</v>
          </cell>
          <cell r="K1088">
            <v>0</v>
          </cell>
          <cell r="L1088">
            <v>0</v>
          </cell>
        </row>
        <row r="1089">
          <cell r="B1089">
            <v>112</v>
          </cell>
          <cell r="C1089" t="str">
            <v>비상벨 철거</v>
          </cell>
          <cell r="D1089">
            <v>0</v>
          </cell>
          <cell r="E1089">
            <v>1</v>
          </cell>
          <cell r="F1089" t="str">
            <v>개</v>
          </cell>
          <cell r="G1089">
            <v>157</v>
          </cell>
          <cell r="H1089">
            <v>157</v>
          </cell>
          <cell r="I1089">
            <v>5242</v>
          </cell>
          <cell r="J1089">
            <v>5242</v>
          </cell>
          <cell r="K1089">
            <v>0</v>
          </cell>
          <cell r="L1089">
            <v>0</v>
          </cell>
        </row>
        <row r="1090">
          <cell r="B1090">
            <v>119</v>
          </cell>
          <cell r="C1090" t="str">
            <v>써지보호기(영상) 철거</v>
          </cell>
          <cell r="D1090">
            <v>0</v>
          </cell>
          <cell r="E1090">
            <v>1</v>
          </cell>
          <cell r="F1090" t="str">
            <v>EA</v>
          </cell>
          <cell r="G1090">
            <v>226</v>
          </cell>
          <cell r="H1090">
            <v>226</v>
          </cell>
          <cell r="I1090">
            <v>7553</v>
          </cell>
          <cell r="J1090">
            <v>7553</v>
          </cell>
          <cell r="K1090">
            <v>0</v>
          </cell>
          <cell r="L1090">
            <v>0</v>
          </cell>
        </row>
        <row r="1091">
          <cell r="B1091">
            <v>120</v>
          </cell>
          <cell r="C1091" t="str">
            <v>CODEC 철거</v>
          </cell>
          <cell r="D1091" t="str">
            <v>MPEF-1/2/4, DUAL ENCODERING</v>
          </cell>
          <cell r="E1091">
            <v>1</v>
          </cell>
          <cell r="F1091" t="str">
            <v>대</v>
          </cell>
          <cell r="G1091">
            <v>517</v>
          </cell>
          <cell r="H1091">
            <v>517</v>
          </cell>
          <cell r="I1091">
            <v>17256</v>
          </cell>
          <cell r="J1091">
            <v>17256</v>
          </cell>
          <cell r="K1091">
            <v>0</v>
          </cell>
          <cell r="L1091">
            <v>0</v>
          </cell>
        </row>
        <row r="1092">
          <cell r="B1092">
            <v>121</v>
          </cell>
          <cell r="C1092" t="str">
            <v>동보방송장치 철거</v>
          </cell>
          <cell r="D1092" t="str">
            <v>AMP 내장(60W)</v>
          </cell>
          <cell r="E1092">
            <v>1</v>
          </cell>
          <cell r="F1092" t="str">
            <v>SET</v>
          </cell>
          <cell r="G1092">
            <v>1051</v>
          </cell>
          <cell r="H1092">
            <v>1051</v>
          </cell>
          <cell r="I1092">
            <v>35045</v>
          </cell>
          <cell r="J1092">
            <v>35045</v>
          </cell>
          <cell r="K1092">
            <v>0</v>
          </cell>
          <cell r="L1092">
            <v>0</v>
          </cell>
        </row>
        <row r="1093">
          <cell r="B1093">
            <v>122</v>
          </cell>
          <cell r="C1093" t="str">
            <v>시그널컨버터 철거</v>
          </cell>
          <cell r="D1093" t="str">
            <v>RS-232/485</v>
          </cell>
          <cell r="E1093">
            <v>1</v>
          </cell>
          <cell r="F1093" t="str">
            <v>SET</v>
          </cell>
          <cell r="G1093">
            <v>687</v>
          </cell>
          <cell r="H1093">
            <v>687</v>
          </cell>
          <cell r="I1093">
            <v>22902</v>
          </cell>
          <cell r="J1093">
            <v>22902</v>
          </cell>
          <cell r="K1093">
            <v>0</v>
          </cell>
          <cell r="L1093">
            <v>0</v>
          </cell>
        </row>
        <row r="1094">
          <cell r="B1094">
            <v>315</v>
          </cell>
          <cell r="C1094" t="str">
            <v>전원케이블 포설</v>
          </cell>
          <cell r="D1094" t="str">
            <v>VCT 1.5sq x 2C x 4열</v>
          </cell>
          <cell r="E1094">
            <v>7</v>
          </cell>
          <cell r="F1094" t="str">
            <v>m</v>
          </cell>
          <cell r="G1094">
            <v>2964</v>
          </cell>
          <cell r="H1094">
            <v>20748</v>
          </cell>
          <cell r="I1094">
            <v>11066</v>
          </cell>
          <cell r="J1094">
            <v>77462</v>
          </cell>
          <cell r="K1094">
            <v>0</v>
          </cell>
          <cell r="L1094">
            <v>0</v>
          </cell>
        </row>
        <row r="1095">
          <cell r="B1095">
            <v>317</v>
          </cell>
          <cell r="C1095" t="str">
            <v>스피커케이블</v>
          </cell>
          <cell r="D1095" t="str">
            <v>SW 2300</v>
          </cell>
          <cell r="E1095">
            <v>2.5</v>
          </cell>
          <cell r="F1095" t="str">
            <v>m</v>
          </cell>
          <cell r="G1095">
            <v>1285</v>
          </cell>
          <cell r="H1095">
            <v>3212</v>
          </cell>
          <cell r="I1095">
            <v>2621</v>
          </cell>
          <cell r="J1095">
            <v>6552</v>
          </cell>
          <cell r="K1095">
            <v>0</v>
          </cell>
          <cell r="L1095">
            <v>0</v>
          </cell>
        </row>
        <row r="1096">
          <cell r="B1096">
            <v>318</v>
          </cell>
          <cell r="C1096" t="str">
            <v>LAN 케이블 포설</v>
          </cell>
          <cell r="D1096" t="str">
            <v>UTP Cat 6 4P x 1열</v>
          </cell>
          <cell r="E1096">
            <v>8.5</v>
          </cell>
          <cell r="F1096" t="str">
            <v>m</v>
          </cell>
          <cell r="G1096">
            <v>557</v>
          </cell>
          <cell r="H1096">
            <v>4734</v>
          </cell>
          <cell r="I1096">
            <v>4068</v>
          </cell>
          <cell r="J1096">
            <v>34578</v>
          </cell>
          <cell r="K1096">
            <v>0</v>
          </cell>
          <cell r="L1096">
            <v>0</v>
          </cell>
        </row>
        <row r="1097">
          <cell r="B1097">
            <v>321</v>
          </cell>
          <cell r="C1097" t="str">
            <v>LAN 케이블 포설</v>
          </cell>
          <cell r="D1097" t="str">
            <v>UTP Cat 6 4P x 4열</v>
          </cell>
          <cell r="E1097">
            <v>7</v>
          </cell>
          <cell r="F1097" t="str">
            <v>m</v>
          </cell>
          <cell r="G1097">
            <v>2156</v>
          </cell>
          <cell r="H1097">
            <v>15092</v>
          </cell>
          <cell r="I1097">
            <v>13833</v>
          </cell>
          <cell r="J1097">
            <v>96831</v>
          </cell>
          <cell r="K1097">
            <v>0</v>
          </cell>
          <cell r="L1097">
            <v>0</v>
          </cell>
        </row>
        <row r="1098">
          <cell r="B1098" t="str">
            <v>멀티콘센트접지2구</v>
          </cell>
          <cell r="C1098" t="str">
            <v>멀티콘센트</v>
          </cell>
          <cell r="D1098" t="str">
            <v>접지2구</v>
          </cell>
          <cell r="E1098">
            <v>1</v>
          </cell>
          <cell r="F1098" t="str">
            <v>EA</v>
          </cell>
          <cell r="G1098">
            <v>6300</v>
          </cell>
          <cell r="H1098">
            <v>6300</v>
          </cell>
          <cell r="J1098">
            <v>0</v>
          </cell>
          <cell r="L1098">
            <v>0</v>
          </cell>
        </row>
        <row r="1099">
          <cell r="B1099" t="str">
            <v>멀티콘센트접지6구</v>
          </cell>
          <cell r="C1099" t="str">
            <v>멀티콘센트</v>
          </cell>
          <cell r="D1099" t="str">
            <v>접지6구</v>
          </cell>
          <cell r="E1099">
            <v>2</v>
          </cell>
          <cell r="F1099" t="str">
            <v>EA</v>
          </cell>
          <cell r="G1099">
            <v>12400</v>
          </cell>
          <cell r="H1099">
            <v>24800</v>
          </cell>
          <cell r="J1099">
            <v>0</v>
          </cell>
          <cell r="L1099">
            <v>0</v>
          </cell>
        </row>
        <row r="1104">
          <cell r="B1104">
            <v>3104</v>
          </cell>
          <cell r="D1104" t="str">
            <v>계</v>
          </cell>
          <cell r="H1104">
            <v>328706</v>
          </cell>
          <cell r="J1104">
            <v>476264</v>
          </cell>
          <cell r="L1104">
            <v>0</v>
          </cell>
        </row>
        <row r="1105">
          <cell r="B1105">
            <v>2105</v>
          </cell>
          <cell r="C1105" t="str">
            <v>2.45 수지구 성복동 602-2 풍천장어집 앞, 성복가든 부근</v>
          </cell>
        </row>
        <row r="1106">
          <cell r="B1106">
            <v>101</v>
          </cell>
          <cell r="C1106" t="str">
            <v>SPEED DOME CAMERA 철거</v>
          </cell>
          <cell r="D1106" t="str">
            <v>41만화소</v>
          </cell>
          <cell r="E1106">
            <v>1</v>
          </cell>
          <cell r="F1106" t="str">
            <v>EA</v>
          </cell>
          <cell r="G1106">
            <v>1064</v>
          </cell>
          <cell r="H1106">
            <v>1064</v>
          </cell>
          <cell r="I1106">
            <v>35490</v>
          </cell>
          <cell r="J1106">
            <v>35490</v>
          </cell>
          <cell r="K1106">
            <v>0</v>
          </cell>
          <cell r="L1106">
            <v>0</v>
          </cell>
        </row>
        <row r="1107">
          <cell r="B1107">
            <v>103</v>
          </cell>
          <cell r="C1107" t="str">
            <v>돔카메라 고정용 브래킷 설치</v>
          </cell>
          <cell r="D1107" t="str">
            <v>제작사양</v>
          </cell>
          <cell r="E1107">
            <v>1</v>
          </cell>
          <cell r="F1107" t="str">
            <v>EA</v>
          </cell>
          <cell r="G1107">
            <v>51035</v>
          </cell>
          <cell r="H1107">
            <v>51035</v>
          </cell>
          <cell r="I1107">
            <v>34514</v>
          </cell>
          <cell r="J1107">
            <v>34514</v>
          </cell>
          <cell r="K1107">
            <v>0</v>
          </cell>
          <cell r="L1107">
            <v>0</v>
          </cell>
        </row>
        <row r="1108">
          <cell r="B1108">
            <v>104</v>
          </cell>
          <cell r="C1108" t="str">
            <v>돔카메라 고정용 브래킷 철거</v>
          </cell>
          <cell r="D1108" t="str">
            <v>제작사양</v>
          </cell>
          <cell r="E1108">
            <v>1</v>
          </cell>
          <cell r="F1108" t="str">
            <v>EA</v>
          </cell>
          <cell r="G1108">
            <v>310</v>
          </cell>
          <cell r="H1108">
            <v>310</v>
          </cell>
          <cell r="I1108">
            <v>10353</v>
          </cell>
          <cell r="J1108">
            <v>10353</v>
          </cell>
          <cell r="K1108">
            <v>0</v>
          </cell>
          <cell r="L1108">
            <v>0</v>
          </cell>
        </row>
        <row r="1109">
          <cell r="B1109">
            <v>105</v>
          </cell>
          <cell r="C1109" t="str">
            <v>고정형 CAMERA 브래킷 설치</v>
          </cell>
          <cell r="D1109" t="str">
            <v>제작사양</v>
          </cell>
          <cell r="E1109">
            <v>1</v>
          </cell>
          <cell r="F1109" t="str">
            <v>EA</v>
          </cell>
          <cell r="G1109">
            <v>81035</v>
          </cell>
          <cell r="H1109">
            <v>81035</v>
          </cell>
          <cell r="I1109">
            <v>34514</v>
          </cell>
          <cell r="J1109">
            <v>34514</v>
          </cell>
          <cell r="K1109">
            <v>0</v>
          </cell>
          <cell r="L1109">
            <v>0</v>
          </cell>
        </row>
        <row r="1110">
          <cell r="B1110">
            <v>106</v>
          </cell>
          <cell r="C1110" t="str">
            <v>스피커 설치</v>
          </cell>
          <cell r="D1110" t="str">
            <v>20W, 8Ω</v>
          </cell>
          <cell r="E1110">
            <v>1</v>
          </cell>
          <cell r="F1110" t="str">
            <v>개</v>
          </cell>
          <cell r="G1110">
            <v>67035</v>
          </cell>
          <cell r="H1110">
            <v>67035</v>
          </cell>
          <cell r="I1110">
            <v>34514</v>
          </cell>
          <cell r="J1110">
            <v>34514</v>
          </cell>
          <cell r="K1110">
            <v>0</v>
          </cell>
          <cell r="L1110">
            <v>0</v>
          </cell>
        </row>
        <row r="1111">
          <cell r="B1111">
            <v>107</v>
          </cell>
          <cell r="C1111" t="str">
            <v>스피커 철거</v>
          </cell>
          <cell r="D1111">
            <v>0</v>
          </cell>
          <cell r="E1111">
            <v>1</v>
          </cell>
          <cell r="F1111" t="str">
            <v>개</v>
          </cell>
          <cell r="G1111">
            <v>310</v>
          </cell>
          <cell r="H1111">
            <v>310</v>
          </cell>
          <cell r="I1111">
            <v>10353</v>
          </cell>
          <cell r="J1111">
            <v>10353</v>
          </cell>
          <cell r="K1111">
            <v>0</v>
          </cell>
          <cell r="L1111">
            <v>0</v>
          </cell>
        </row>
        <row r="1112">
          <cell r="B1112">
            <v>108</v>
          </cell>
          <cell r="C1112" t="str">
            <v>경광등 설치</v>
          </cell>
          <cell r="D1112" t="str">
            <v>크세논램프 5W, ABS</v>
          </cell>
          <cell r="E1112">
            <v>1</v>
          </cell>
          <cell r="F1112" t="str">
            <v>개</v>
          </cell>
          <cell r="G1112">
            <v>50262</v>
          </cell>
          <cell r="H1112">
            <v>50262</v>
          </cell>
          <cell r="I1112">
            <v>8737</v>
          </cell>
          <cell r="J1112">
            <v>8737</v>
          </cell>
          <cell r="K1112">
            <v>0</v>
          </cell>
          <cell r="L1112">
            <v>0</v>
          </cell>
        </row>
        <row r="1113">
          <cell r="B1113">
            <v>109</v>
          </cell>
          <cell r="C1113" t="str">
            <v>경광등 철거</v>
          </cell>
          <cell r="D1113" t="str">
            <v>크세논램프 5W, ABS</v>
          </cell>
          <cell r="E1113">
            <v>1</v>
          </cell>
          <cell r="F1113" t="str">
            <v>개</v>
          </cell>
          <cell r="G1113">
            <v>131</v>
          </cell>
          <cell r="H1113">
            <v>131</v>
          </cell>
          <cell r="I1113">
            <v>4368</v>
          </cell>
          <cell r="J1113">
            <v>4368</v>
          </cell>
          <cell r="K1113">
            <v>0</v>
          </cell>
          <cell r="L1113">
            <v>0</v>
          </cell>
        </row>
        <row r="1114">
          <cell r="B1114">
            <v>112</v>
          </cell>
          <cell r="C1114" t="str">
            <v>비상벨 철거</v>
          </cell>
          <cell r="D1114">
            <v>0</v>
          </cell>
          <cell r="E1114">
            <v>1</v>
          </cell>
          <cell r="F1114" t="str">
            <v>개</v>
          </cell>
          <cell r="G1114">
            <v>157</v>
          </cell>
          <cell r="H1114">
            <v>157</v>
          </cell>
          <cell r="I1114">
            <v>5242</v>
          </cell>
          <cell r="J1114">
            <v>5242</v>
          </cell>
          <cell r="K1114">
            <v>0</v>
          </cell>
          <cell r="L1114">
            <v>0</v>
          </cell>
        </row>
        <row r="1115">
          <cell r="B1115">
            <v>119</v>
          </cell>
          <cell r="C1115" t="str">
            <v>써지보호기(영상) 철거</v>
          </cell>
          <cell r="D1115">
            <v>0</v>
          </cell>
          <cell r="E1115">
            <v>1</v>
          </cell>
          <cell r="F1115" t="str">
            <v>EA</v>
          </cell>
          <cell r="G1115">
            <v>226</v>
          </cell>
          <cell r="H1115">
            <v>226</v>
          </cell>
          <cell r="I1115">
            <v>7553</v>
          </cell>
          <cell r="J1115">
            <v>7553</v>
          </cell>
          <cell r="K1115">
            <v>0</v>
          </cell>
          <cell r="L1115">
            <v>0</v>
          </cell>
        </row>
        <row r="1116">
          <cell r="B1116">
            <v>120</v>
          </cell>
          <cell r="C1116" t="str">
            <v>CODEC 철거</v>
          </cell>
          <cell r="D1116" t="str">
            <v>MPEF-1/2/4, DUAL ENCODERING</v>
          </cell>
          <cell r="E1116">
            <v>1</v>
          </cell>
          <cell r="F1116" t="str">
            <v>대</v>
          </cell>
          <cell r="G1116">
            <v>517</v>
          </cell>
          <cell r="H1116">
            <v>517</v>
          </cell>
          <cell r="I1116">
            <v>17256</v>
          </cell>
          <cell r="J1116">
            <v>17256</v>
          </cell>
          <cell r="K1116">
            <v>0</v>
          </cell>
          <cell r="L1116">
            <v>0</v>
          </cell>
        </row>
        <row r="1117">
          <cell r="B1117">
            <v>121</v>
          </cell>
          <cell r="C1117" t="str">
            <v>동보방송장치 철거</v>
          </cell>
          <cell r="D1117" t="str">
            <v>AMP 내장(60W)</v>
          </cell>
          <cell r="E1117">
            <v>1</v>
          </cell>
          <cell r="F1117" t="str">
            <v>SET</v>
          </cell>
          <cell r="G1117">
            <v>1051</v>
          </cell>
          <cell r="H1117">
            <v>1051</v>
          </cell>
          <cell r="I1117">
            <v>35045</v>
          </cell>
          <cell r="J1117">
            <v>35045</v>
          </cell>
          <cell r="K1117">
            <v>0</v>
          </cell>
          <cell r="L1117">
            <v>0</v>
          </cell>
        </row>
        <row r="1118">
          <cell r="B1118">
            <v>122</v>
          </cell>
          <cell r="C1118" t="str">
            <v>시그널컨버터 철거</v>
          </cell>
          <cell r="D1118" t="str">
            <v>RS-232/485</v>
          </cell>
          <cell r="E1118">
            <v>1</v>
          </cell>
          <cell r="F1118" t="str">
            <v>SET</v>
          </cell>
          <cell r="G1118">
            <v>687</v>
          </cell>
          <cell r="H1118">
            <v>687</v>
          </cell>
          <cell r="I1118">
            <v>22902</v>
          </cell>
          <cell r="J1118">
            <v>22902</v>
          </cell>
          <cell r="K1118">
            <v>0</v>
          </cell>
          <cell r="L1118">
            <v>0</v>
          </cell>
        </row>
        <row r="1119">
          <cell r="B1119">
            <v>315</v>
          </cell>
          <cell r="C1119" t="str">
            <v>전원케이블 포설</v>
          </cell>
          <cell r="D1119" t="str">
            <v>VCT 1.5sq x 2C x 4열</v>
          </cell>
          <cell r="E1119">
            <v>9</v>
          </cell>
          <cell r="F1119" t="str">
            <v>m</v>
          </cell>
          <cell r="G1119">
            <v>2964</v>
          </cell>
          <cell r="H1119">
            <v>26676</v>
          </cell>
          <cell r="I1119">
            <v>11066</v>
          </cell>
          <cell r="J1119">
            <v>99594</v>
          </cell>
          <cell r="K1119">
            <v>0</v>
          </cell>
          <cell r="L1119">
            <v>0</v>
          </cell>
        </row>
        <row r="1120">
          <cell r="B1120">
            <v>317</v>
          </cell>
          <cell r="C1120" t="str">
            <v>스피커케이블</v>
          </cell>
          <cell r="D1120" t="str">
            <v>SW 2300</v>
          </cell>
          <cell r="E1120">
            <v>2.5</v>
          </cell>
          <cell r="F1120" t="str">
            <v>m</v>
          </cell>
          <cell r="G1120">
            <v>1285</v>
          </cell>
          <cell r="H1120">
            <v>3212</v>
          </cell>
          <cell r="I1120">
            <v>2621</v>
          </cell>
          <cell r="J1120">
            <v>6552</v>
          </cell>
          <cell r="K1120">
            <v>0</v>
          </cell>
          <cell r="L1120">
            <v>0</v>
          </cell>
        </row>
        <row r="1121">
          <cell r="B1121">
            <v>318</v>
          </cell>
          <cell r="C1121" t="str">
            <v>LAN 케이블 포설</v>
          </cell>
          <cell r="D1121" t="str">
            <v>UTP Cat 6 4P x 1열</v>
          </cell>
          <cell r="E1121">
            <v>10.5</v>
          </cell>
          <cell r="F1121" t="str">
            <v>m</v>
          </cell>
          <cell r="G1121">
            <v>557</v>
          </cell>
          <cell r="H1121">
            <v>5848</v>
          </cell>
          <cell r="I1121">
            <v>4068</v>
          </cell>
          <cell r="J1121">
            <v>42714</v>
          </cell>
          <cell r="K1121">
            <v>0</v>
          </cell>
          <cell r="L1121">
            <v>0</v>
          </cell>
        </row>
        <row r="1122">
          <cell r="B1122">
            <v>321</v>
          </cell>
          <cell r="C1122" t="str">
            <v>LAN 케이블 포설</v>
          </cell>
          <cell r="D1122" t="str">
            <v>UTP Cat 6 4P x 4열</v>
          </cell>
          <cell r="E1122">
            <v>9</v>
          </cell>
          <cell r="F1122" t="str">
            <v>m</v>
          </cell>
          <cell r="G1122">
            <v>2156</v>
          </cell>
          <cell r="H1122">
            <v>19404</v>
          </cell>
          <cell r="I1122">
            <v>13833</v>
          </cell>
          <cell r="J1122">
            <v>124497</v>
          </cell>
          <cell r="K1122">
            <v>0</v>
          </cell>
          <cell r="L1122">
            <v>0</v>
          </cell>
        </row>
        <row r="1123">
          <cell r="B1123" t="str">
            <v>멀티콘센트접지2구</v>
          </cell>
          <cell r="C1123" t="str">
            <v>멀티콘센트</v>
          </cell>
          <cell r="D1123" t="str">
            <v>접지2구</v>
          </cell>
          <cell r="E1123">
            <v>1</v>
          </cell>
          <cell r="F1123" t="str">
            <v>EA</v>
          </cell>
          <cell r="G1123">
            <v>6300</v>
          </cell>
          <cell r="H1123">
            <v>6300</v>
          </cell>
          <cell r="J1123">
            <v>0</v>
          </cell>
          <cell r="L1123">
            <v>0</v>
          </cell>
        </row>
        <row r="1124">
          <cell r="B1124" t="str">
            <v>멀티콘센트접지6구</v>
          </cell>
          <cell r="C1124" t="str">
            <v>멀티콘센트</v>
          </cell>
          <cell r="D1124" t="str">
            <v>접지6구</v>
          </cell>
          <cell r="E1124">
            <v>2</v>
          </cell>
          <cell r="F1124" t="str">
            <v>EA</v>
          </cell>
          <cell r="G1124">
            <v>12400</v>
          </cell>
          <cell r="H1124">
            <v>24800</v>
          </cell>
          <cell r="J1124">
            <v>0</v>
          </cell>
          <cell r="L1124">
            <v>0</v>
          </cell>
        </row>
        <row r="1129">
          <cell r="B1129">
            <v>3105</v>
          </cell>
          <cell r="D1129" t="str">
            <v>계</v>
          </cell>
          <cell r="H1129">
            <v>340060</v>
          </cell>
          <cell r="J1129">
            <v>534198</v>
          </cell>
          <cell r="L1129">
            <v>0</v>
          </cell>
        </row>
        <row r="1130">
          <cell r="B1130">
            <v>2106</v>
          </cell>
          <cell r="C1130" t="str">
            <v>2.46 수지구 신봉동 889 (신리초교 와 홍천고교 사이 삼거리)</v>
          </cell>
        </row>
        <row r="1131">
          <cell r="B1131">
            <v>101</v>
          </cell>
          <cell r="C1131" t="str">
            <v>SPEED DOME CAMERA 철거</v>
          </cell>
          <cell r="D1131" t="str">
            <v>41만화소</v>
          </cell>
          <cell r="E1131">
            <v>1</v>
          </cell>
          <cell r="F1131" t="str">
            <v>EA</v>
          </cell>
          <cell r="G1131">
            <v>1064</v>
          </cell>
          <cell r="H1131">
            <v>1064</v>
          </cell>
          <cell r="I1131">
            <v>35490</v>
          </cell>
          <cell r="J1131">
            <v>35490</v>
          </cell>
          <cell r="K1131">
            <v>0</v>
          </cell>
          <cell r="L1131">
            <v>0</v>
          </cell>
        </row>
        <row r="1132">
          <cell r="B1132">
            <v>103</v>
          </cell>
          <cell r="C1132" t="str">
            <v>돔카메라 고정용 브래킷 설치</v>
          </cell>
          <cell r="D1132" t="str">
            <v>제작사양</v>
          </cell>
          <cell r="E1132">
            <v>1</v>
          </cell>
          <cell r="F1132" t="str">
            <v>EA</v>
          </cell>
          <cell r="G1132">
            <v>51035</v>
          </cell>
          <cell r="H1132">
            <v>51035</v>
          </cell>
          <cell r="I1132">
            <v>34514</v>
          </cell>
          <cell r="J1132">
            <v>34514</v>
          </cell>
          <cell r="K1132">
            <v>0</v>
          </cell>
          <cell r="L1132">
            <v>0</v>
          </cell>
        </row>
        <row r="1133">
          <cell r="B1133">
            <v>104</v>
          </cell>
          <cell r="C1133" t="str">
            <v>돔카메라 고정용 브래킷 철거</v>
          </cell>
          <cell r="D1133" t="str">
            <v>제작사양</v>
          </cell>
          <cell r="E1133">
            <v>1</v>
          </cell>
          <cell r="F1133" t="str">
            <v>EA</v>
          </cell>
          <cell r="G1133">
            <v>310</v>
          </cell>
          <cell r="H1133">
            <v>310</v>
          </cell>
          <cell r="I1133">
            <v>10353</v>
          </cell>
          <cell r="J1133">
            <v>10353</v>
          </cell>
          <cell r="K1133">
            <v>0</v>
          </cell>
          <cell r="L1133">
            <v>0</v>
          </cell>
        </row>
        <row r="1134">
          <cell r="B1134">
            <v>105</v>
          </cell>
          <cell r="C1134" t="str">
            <v>고정형 CAMERA 브래킷 설치</v>
          </cell>
          <cell r="D1134" t="str">
            <v>제작사양</v>
          </cell>
          <cell r="E1134">
            <v>1</v>
          </cell>
          <cell r="F1134" t="str">
            <v>EA</v>
          </cell>
          <cell r="G1134">
            <v>81035</v>
          </cell>
          <cell r="H1134">
            <v>81035</v>
          </cell>
          <cell r="I1134">
            <v>34514</v>
          </cell>
          <cell r="J1134">
            <v>34514</v>
          </cell>
          <cell r="K1134">
            <v>0</v>
          </cell>
          <cell r="L1134">
            <v>0</v>
          </cell>
        </row>
        <row r="1135">
          <cell r="B1135">
            <v>106</v>
          </cell>
          <cell r="C1135" t="str">
            <v>스피커 설치</v>
          </cell>
          <cell r="D1135" t="str">
            <v>20W, 8Ω</v>
          </cell>
          <cell r="E1135">
            <v>1</v>
          </cell>
          <cell r="F1135" t="str">
            <v>개</v>
          </cell>
          <cell r="G1135">
            <v>67035</v>
          </cell>
          <cell r="H1135">
            <v>67035</v>
          </cell>
          <cell r="I1135">
            <v>34514</v>
          </cell>
          <cell r="J1135">
            <v>34514</v>
          </cell>
          <cell r="K1135">
            <v>0</v>
          </cell>
          <cell r="L1135">
            <v>0</v>
          </cell>
        </row>
        <row r="1136">
          <cell r="B1136">
            <v>107</v>
          </cell>
          <cell r="C1136" t="str">
            <v>스피커 철거</v>
          </cell>
          <cell r="D1136">
            <v>0</v>
          </cell>
          <cell r="E1136">
            <v>1</v>
          </cell>
          <cell r="F1136" t="str">
            <v>개</v>
          </cell>
          <cell r="G1136">
            <v>310</v>
          </cell>
          <cell r="H1136">
            <v>310</v>
          </cell>
          <cell r="I1136">
            <v>10353</v>
          </cell>
          <cell r="J1136">
            <v>10353</v>
          </cell>
          <cell r="K1136">
            <v>0</v>
          </cell>
          <cell r="L1136">
            <v>0</v>
          </cell>
        </row>
        <row r="1137">
          <cell r="B1137">
            <v>108</v>
          </cell>
          <cell r="C1137" t="str">
            <v>경광등 설치</v>
          </cell>
          <cell r="D1137" t="str">
            <v>크세논램프 5W, ABS</v>
          </cell>
          <cell r="E1137">
            <v>1</v>
          </cell>
          <cell r="F1137" t="str">
            <v>개</v>
          </cell>
          <cell r="G1137">
            <v>50262</v>
          </cell>
          <cell r="H1137">
            <v>50262</v>
          </cell>
          <cell r="I1137">
            <v>8737</v>
          </cell>
          <cell r="J1137">
            <v>8737</v>
          </cell>
          <cell r="K1137">
            <v>0</v>
          </cell>
          <cell r="L1137">
            <v>0</v>
          </cell>
        </row>
        <row r="1138">
          <cell r="B1138">
            <v>109</v>
          </cell>
          <cell r="C1138" t="str">
            <v>경광등 철거</v>
          </cell>
          <cell r="D1138" t="str">
            <v>크세논램프 5W, ABS</v>
          </cell>
          <cell r="E1138">
            <v>1</v>
          </cell>
          <cell r="F1138" t="str">
            <v>개</v>
          </cell>
          <cell r="G1138">
            <v>131</v>
          </cell>
          <cell r="H1138">
            <v>131</v>
          </cell>
          <cell r="I1138">
            <v>4368</v>
          </cell>
          <cell r="J1138">
            <v>4368</v>
          </cell>
          <cell r="K1138">
            <v>0</v>
          </cell>
          <cell r="L1138">
            <v>0</v>
          </cell>
        </row>
        <row r="1139">
          <cell r="B1139">
            <v>112</v>
          </cell>
          <cell r="C1139" t="str">
            <v>비상벨 철거</v>
          </cell>
          <cell r="D1139">
            <v>0</v>
          </cell>
          <cell r="E1139">
            <v>1</v>
          </cell>
          <cell r="F1139" t="str">
            <v>개</v>
          </cell>
          <cell r="G1139">
            <v>157</v>
          </cell>
          <cell r="H1139">
            <v>157</v>
          </cell>
          <cell r="I1139">
            <v>5242</v>
          </cell>
          <cell r="J1139">
            <v>5242</v>
          </cell>
          <cell r="K1139">
            <v>0</v>
          </cell>
          <cell r="L1139">
            <v>0</v>
          </cell>
        </row>
        <row r="1140">
          <cell r="B1140">
            <v>119</v>
          </cell>
          <cell r="C1140" t="str">
            <v>써지보호기(영상) 철거</v>
          </cell>
          <cell r="D1140">
            <v>0</v>
          </cell>
          <cell r="E1140">
            <v>1</v>
          </cell>
          <cell r="F1140" t="str">
            <v>EA</v>
          </cell>
          <cell r="G1140">
            <v>226</v>
          </cell>
          <cell r="H1140">
            <v>226</v>
          </cell>
          <cell r="I1140">
            <v>7553</v>
          </cell>
          <cell r="J1140">
            <v>7553</v>
          </cell>
          <cell r="K1140">
            <v>0</v>
          </cell>
          <cell r="L1140">
            <v>0</v>
          </cell>
        </row>
        <row r="1141">
          <cell r="B1141">
            <v>120</v>
          </cell>
          <cell r="C1141" t="str">
            <v>CODEC 철거</v>
          </cell>
          <cell r="D1141" t="str">
            <v>MPEF-1/2/4, DUAL ENCODERING</v>
          </cell>
          <cell r="E1141">
            <v>1</v>
          </cell>
          <cell r="F1141" t="str">
            <v>대</v>
          </cell>
          <cell r="G1141">
            <v>517</v>
          </cell>
          <cell r="H1141">
            <v>517</v>
          </cell>
          <cell r="I1141">
            <v>17256</v>
          </cell>
          <cell r="J1141">
            <v>17256</v>
          </cell>
          <cell r="K1141">
            <v>0</v>
          </cell>
          <cell r="L1141">
            <v>0</v>
          </cell>
        </row>
        <row r="1142">
          <cell r="B1142">
            <v>121</v>
          </cell>
          <cell r="C1142" t="str">
            <v>동보방송장치 철거</v>
          </cell>
          <cell r="D1142" t="str">
            <v>AMP 내장(60W)</v>
          </cell>
          <cell r="E1142">
            <v>1</v>
          </cell>
          <cell r="F1142" t="str">
            <v>SET</v>
          </cell>
          <cell r="G1142">
            <v>1051</v>
          </cell>
          <cell r="H1142">
            <v>1051</v>
          </cell>
          <cell r="I1142">
            <v>35045</v>
          </cell>
          <cell r="J1142">
            <v>35045</v>
          </cell>
          <cell r="K1142">
            <v>0</v>
          </cell>
          <cell r="L1142">
            <v>0</v>
          </cell>
        </row>
        <row r="1143">
          <cell r="B1143">
            <v>122</v>
          </cell>
          <cell r="C1143" t="str">
            <v>시그널컨버터 철거</v>
          </cell>
          <cell r="D1143" t="str">
            <v>RS-232/485</v>
          </cell>
          <cell r="E1143">
            <v>1</v>
          </cell>
          <cell r="F1143" t="str">
            <v>SET</v>
          </cell>
          <cell r="G1143">
            <v>687</v>
          </cell>
          <cell r="H1143">
            <v>687</v>
          </cell>
          <cell r="I1143">
            <v>22902</v>
          </cell>
          <cell r="J1143">
            <v>22902</v>
          </cell>
          <cell r="K1143">
            <v>0</v>
          </cell>
          <cell r="L1143">
            <v>0</v>
          </cell>
        </row>
        <row r="1144">
          <cell r="B1144">
            <v>315</v>
          </cell>
          <cell r="C1144" t="str">
            <v>전원케이블 포설</v>
          </cell>
          <cell r="D1144" t="str">
            <v>VCT 1.5sq x 2C x 4열</v>
          </cell>
          <cell r="E1144">
            <v>9</v>
          </cell>
          <cell r="F1144" t="str">
            <v>m</v>
          </cell>
          <cell r="G1144">
            <v>2964</v>
          </cell>
          <cell r="H1144">
            <v>26676</v>
          </cell>
          <cell r="I1144">
            <v>11066</v>
          </cell>
          <cell r="J1144">
            <v>99594</v>
          </cell>
          <cell r="K1144">
            <v>0</v>
          </cell>
          <cell r="L1144">
            <v>0</v>
          </cell>
        </row>
        <row r="1145">
          <cell r="B1145">
            <v>317</v>
          </cell>
          <cell r="C1145" t="str">
            <v>스피커케이블</v>
          </cell>
          <cell r="D1145" t="str">
            <v>SW 2300</v>
          </cell>
          <cell r="E1145">
            <v>2.5</v>
          </cell>
          <cell r="F1145" t="str">
            <v>m</v>
          </cell>
          <cell r="G1145">
            <v>1285</v>
          </cell>
          <cell r="H1145">
            <v>3212</v>
          </cell>
          <cell r="I1145">
            <v>2621</v>
          </cell>
          <cell r="J1145">
            <v>6552</v>
          </cell>
          <cell r="K1145">
            <v>0</v>
          </cell>
          <cell r="L1145">
            <v>0</v>
          </cell>
        </row>
        <row r="1146">
          <cell r="B1146">
            <v>318</v>
          </cell>
          <cell r="C1146" t="str">
            <v>LAN 케이블 포설</v>
          </cell>
          <cell r="D1146" t="str">
            <v>UTP Cat 6 4P x 1열</v>
          </cell>
          <cell r="E1146">
            <v>10.5</v>
          </cell>
          <cell r="F1146" t="str">
            <v>m</v>
          </cell>
          <cell r="G1146">
            <v>557</v>
          </cell>
          <cell r="H1146">
            <v>5848</v>
          </cell>
          <cell r="I1146">
            <v>4068</v>
          </cell>
          <cell r="J1146">
            <v>42714</v>
          </cell>
          <cell r="K1146">
            <v>0</v>
          </cell>
          <cell r="L1146">
            <v>0</v>
          </cell>
        </row>
        <row r="1147">
          <cell r="B1147">
            <v>321</v>
          </cell>
          <cell r="C1147" t="str">
            <v>LAN 케이블 포설</v>
          </cell>
          <cell r="D1147" t="str">
            <v>UTP Cat 6 4P x 4열</v>
          </cell>
          <cell r="E1147">
            <v>9</v>
          </cell>
          <cell r="F1147" t="str">
            <v>m</v>
          </cell>
          <cell r="G1147">
            <v>2156</v>
          </cell>
          <cell r="H1147">
            <v>19404</v>
          </cell>
          <cell r="I1147">
            <v>13833</v>
          </cell>
          <cell r="J1147">
            <v>124497</v>
          </cell>
          <cell r="K1147">
            <v>0</v>
          </cell>
          <cell r="L1147">
            <v>0</v>
          </cell>
        </row>
        <row r="1148">
          <cell r="B1148" t="str">
            <v>멀티콘센트접지2구</v>
          </cell>
          <cell r="C1148" t="str">
            <v>멀티콘센트</v>
          </cell>
          <cell r="D1148" t="str">
            <v>접지2구</v>
          </cell>
          <cell r="E1148">
            <v>1</v>
          </cell>
          <cell r="F1148" t="str">
            <v>EA</v>
          </cell>
          <cell r="G1148">
            <v>6300</v>
          </cell>
          <cell r="H1148">
            <v>6300</v>
          </cell>
          <cell r="J1148">
            <v>0</v>
          </cell>
          <cell r="L1148">
            <v>0</v>
          </cell>
        </row>
        <row r="1149">
          <cell r="B1149" t="str">
            <v>멀티콘센트접지6구</v>
          </cell>
          <cell r="C1149" t="str">
            <v>멀티콘센트</v>
          </cell>
          <cell r="D1149" t="str">
            <v>접지6구</v>
          </cell>
          <cell r="E1149">
            <v>2</v>
          </cell>
          <cell r="F1149" t="str">
            <v>EA</v>
          </cell>
          <cell r="G1149">
            <v>12400</v>
          </cell>
          <cell r="H1149">
            <v>24800</v>
          </cell>
          <cell r="J1149">
            <v>0</v>
          </cell>
          <cell r="L1149">
            <v>0</v>
          </cell>
        </row>
        <row r="1154">
          <cell r="B1154">
            <v>3106</v>
          </cell>
          <cell r="D1154" t="str">
            <v>계</v>
          </cell>
          <cell r="H1154">
            <v>340060</v>
          </cell>
          <cell r="J1154">
            <v>534198</v>
          </cell>
          <cell r="L1154">
            <v>0</v>
          </cell>
        </row>
        <row r="1155">
          <cell r="B1155">
            <v>2107</v>
          </cell>
          <cell r="C1155" t="str">
            <v>2.47 수지구 신봉동 496-1 (신봉성당 입구)</v>
          </cell>
        </row>
        <row r="1156">
          <cell r="B1156">
            <v>101</v>
          </cell>
          <cell r="C1156" t="str">
            <v>SPEED DOME CAMERA 철거</v>
          </cell>
          <cell r="D1156" t="str">
            <v>41만화소</v>
          </cell>
          <cell r="E1156">
            <v>1</v>
          </cell>
          <cell r="F1156" t="str">
            <v>EA</v>
          </cell>
          <cell r="G1156">
            <v>1064</v>
          </cell>
          <cell r="H1156">
            <v>1064</v>
          </cell>
          <cell r="I1156">
            <v>35490</v>
          </cell>
          <cell r="J1156">
            <v>35490</v>
          </cell>
          <cell r="K1156">
            <v>0</v>
          </cell>
          <cell r="L1156">
            <v>0</v>
          </cell>
        </row>
        <row r="1157">
          <cell r="B1157">
            <v>103</v>
          </cell>
          <cell r="C1157" t="str">
            <v>돔카메라 고정용 브래킷 설치</v>
          </cell>
          <cell r="D1157" t="str">
            <v>제작사양</v>
          </cell>
          <cell r="E1157">
            <v>1</v>
          </cell>
          <cell r="F1157" t="str">
            <v>EA</v>
          </cell>
          <cell r="G1157">
            <v>51035</v>
          </cell>
          <cell r="H1157">
            <v>51035</v>
          </cell>
          <cell r="I1157">
            <v>34514</v>
          </cell>
          <cell r="J1157">
            <v>34514</v>
          </cell>
          <cell r="K1157">
            <v>0</v>
          </cell>
          <cell r="L1157">
            <v>0</v>
          </cell>
        </row>
        <row r="1158">
          <cell r="B1158">
            <v>104</v>
          </cell>
          <cell r="C1158" t="str">
            <v>돔카메라 고정용 브래킷 철거</v>
          </cell>
          <cell r="D1158" t="str">
            <v>제작사양</v>
          </cell>
          <cell r="E1158">
            <v>1</v>
          </cell>
          <cell r="F1158" t="str">
            <v>EA</v>
          </cell>
          <cell r="G1158">
            <v>310</v>
          </cell>
          <cell r="H1158">
            <v>310</v>
          </cell>
          <cell r="I1158">
            <v>10353</v>
          </cell>
          <cell r="J1158">
            <v>10353</v>
          </cell>
          <cell r="K1158">
            <v>0</v>
          </cell>
          <cell r="L1158">
            <v>0</v>
          </cell>
        </row>
        <row r="1159">
          <cell r="B1159">
            <v>105</v>
          </cell>
          <cell r="C1159" t="str">
            <v>고정형 CAMERA 브래킷 설치</v>
          </cell>
          <cell r="D1159" t="str">
            <v>제작사양</v>
          </cell>
          <cell r="E1159">
            <v>1</v>
          </cell>
          <cell r="F1159" t="str">
            <v>EA</v>
          </cell>
          <cell r="G1159">
            <v>81035</v>
          </cell>
          <cell r="H1159">
            <v>81035</v>
          </cell>
          <cell r="I1159">
            <v>34514</v>
          </cell>
          <cell r="J1159">
            <v>34514</v>
          </cell>
          <cell r="K1159">
            <v>0</v>
          </cell>
          <cell r="L1159">
            <v>0</v>
          </cell>
        </row>
        <row r="1160">
          <cell r="B1160">
            <v>106</v>
          </cell>
          <cell r="C1160" t="str">
            <v>스피커 설치</v>
          </cell>
          <cell r="D1160" t="str">
            <v>20W, 8Ω</v>
          </cell>
          <cell r="E1160">
            <v>1</v>
          </cell>
          <cell r="F1160" t="str">
            <v>개</v>
          </cell>
          <cell r="G1160">
            <v>67035</v>
          </cell>
          <cell r="H1160">
            <v>67035</v>
          </cell>
          <cell r="I1160">
            <v>34514</v>
          </cell>
          <cell r="J1160">
            <v>34514</v>
          </cell>
          <cell r="K1160">
            <v>0</v>
          </cell>
          <cell r="L1160">
            <v>0</v>
          </cell>
        </row>
        <row r="1161">
          <cell r="B1161">
            <v>107</v>
          </cell>
          <cell r="C1161" t="str">
            <v>스피커 철거</v>
          </cell>
          <cell r="D1161">
            <v>0</v>
          </cell>
          <cell r="E1161">
            <v>1</v>
          </cell>
          <cell r="F1161" t="str">
            <v>개</v>
          </cell>
          <cell r="G1161">
            <v>310</v>
          </cell>
          <cell r="H1161">
            <v>310</v>
          </cell>
          <cell r="I1161">
            <v>10353</v>
          </cell>
          <cell r="J1161">
            <v>10353</v>
          </cell>
          <cell r="K1161">
            <v>0</v>
          </cell>
          <cell r="L1161">
            <v>0</v>
          </cell>
        </row>
        <row r="1162">
          <cell r="B1162">
            <v>108</v>
          </cell>
          <cell r="C1162" t="str">
            <v>경광등 설치</v>
          </cell>
          <cell r="D1162" t="str">
            <v>크세논램프 5W, ABS</v>
          </cell>
          <cell r="E1162">
            <v>1</v>
          </cell>
          <cell r="F1162" t="str">
            <v>개</v>
          </cell>
          <cell r="G1162">
            <v>50262</v>
          </cell>
          <cell r="H1162">
            <v>50262</v>
          </cell>
          <cell r="I1162">
            <v>8737</v>
          </cell>
          <cell r="J1162">
            <v>8737</v>
          </cell>
          <cell r="K1162">
            <v>0</v>
          </cell>
          <cell r="L1162">
            <v>0</v>
          </cell>
        </row>
        <row r="1163">
          <cell r="B1163">
            <v>109</v>
          </cell>
          <cell r="C1163" t="str">
            <v>경광등 철거</v>
          </cell>
          <cell r="D1163" t="str">
            <v>크세논램프 5W, ABS</v>
          </cell>
          <cell r="E1163">
            <v>1</v>
          </cell>
          <cell r="F1163" t="str">
            <v>개</v>
          </cell>
          <cell r="G1163">
            <v>131</v>
          </cell>
          <cell r="H1163">
            <v>131</v>
          </cell>
          <cell r="I1163">
            <v>4368</v>
          </cell>
          <cell r="J1163">
            <v>4368</v>
          </cell>
          <cell r="K1163">
            <v>0</v>
          </cell>
          <cell r="L1163">
            <v>0</v>
          </cell>
        </row>
        <row r="1164">
          <cell r="B1164">
            <v>112</v>
          </cell>
          <cell r="C1164" t="str">
            <v>비상벨 철거</v>
          </cell>
          <cell r="D1164">
            <v>0</v>
          </cell>
          <cell r="E1164">
            <v>1</v>
          </cell>
          <cell r="F1164" t="str">
            <v>개</v>
          </cell>
          <cell r="G1164">
            <v>157</v>
          </cell>
          <cell r="H1164">
            <v>157</v>
          </cell>
          <cell r="I1164">
            <v>5242</v>
          </cell>
          <cell r="J1164">
            <v>5242</v>
          </cell>
          <cell r="K1164">
            <v>0</v>
          </cell>
          <cell r="L1164">
            <v>0</v>
          </cell>
        </row>
        <row r="1165">
          <cell r="B1165">
            <v>119</v>
          </cell>
          <cell r="C1165" t="str">
            <v>써지보호기(영상) 철거</v>
          </cell>
          <cell r="D1165">
            <v>0</v>
          </cell>
          <cell r="E1165">
            <v>1</v>
          </cell>
          <cell r="F1165" t="str">
            <v>EA</v>
          </cell>
          <cell r="G1165">
            <v>226</v>
          </cell>
          <cell r="H1165">
            <v>226</v>
          </cell>
          <cell r="I1165">
            <v>7553</v>
          </cell>
          <cell r="J1165">
            <v>7553</v>
          </cell>
          <cell r="K1165">
            <v>0</v>
          </cell>
          <cell r="L1165">
            <v>0</v>
          </cell>
        </row>
        <row r="1166">
          <cell r="B1166">
            <v>120</v>
          </cell>
          <cell r="C1166" t="str">
            <v>CODEC 철거</v>
          </cell>
          <cell r="D1166" t="str">
            <v>MPEF-1/2/4, DUAL ENCODERING</v>
          </cell>
          <cell r="E1166">
            <v>1</v>
          </cell>
          <cell r="F1166" t="str">
            <v>대</v>
          </cell>
          <cell r="G1166">
            <v>517</v>
          </cell>
          <cell r="H1166">
            <v>517</v>
          </cell>
          <cell r="I1166">
            <v>17256</v>
          </cell>
          <cell r="J1166">
            <v>17256</v>
          </cell>
          <cell r="K1166">
            <v>0</v>
          </cell>
          <cell r="L1166">
            <v>0</v>
          </cell>
        </row>
        <row r="1167">
          <cell r="B1167">
            <v>121</v>
          </cell>
          <cell r="C1167" t="str">
            <v>동보방송장치 철거</v>
          </cell>
          <cell r="D1167" t="str">
            <v>AMP 내장(60W)</v>
          </cell>
          <cell r="E1167">
            <v>1</v>
          </cell>
          <cell r="F1167" t="str">
            <v>SET</v>
          </cell>
          <cell r="G1167">
            <v>1051</v>
          </cell>
          <cell r="H1167">
            <v>1051</v>
          </cell>
          <cell r="I1167">
            <v>35045</v>
          </cell>
          <cell r="J1167">
            <v>35045</v>
          </cell>
          <cell r="K1167">
            <v>0</v>
          </cell>
          <cell r="L1167">
            <v>0</v>
          </cell>
        </row>
        <row r="1168">
          <cell r="B1168">
            <v>122</v>
          </cell>
          <cell r="C1168" t="str">
            <v>시그널컨버터 철거</v>
          </cell>
          <cell r="D1168" t="str">
            <v>RS-232/485</v>
          </cell>
          <cell r="E1168">
            <v>1</v>
          </cell>
          <cell r="F1168" t="str">
            <v>SET</v>
          </cell>
          <cell r="G1168">
            <v>687</v>
          </cell>
          <cell r="H1168">
            <v>687</v>
          </cell>
          <cell r="I1168">
            <v>22902</v>
          </cell>
          <cell r="J1168">
            <v>22902</v>
          </cell>
          <cell r="K1168">
            <v>0</v>
          </cell>
          <cell r="L1168">
            <v>0</v>
          </cell>
        </row>
        <row r="1169">
          <cell r="B1169">
            <v>316</v>
          </cell>
          <cell r="C1169" t="str">
            <v>전원케이블 포설</v>
          </cell>
          <cell r="D1169" t="str">
            <v>VCT 1.5sq x 2C x 5열</v>
          </cell>
          <cell r="E1169">
            <v>9</v>
          </cell>
          <cell r="F1169" t="str">
            <v>m</v>
          </cell>
          <cell r="G1169">
            <v>3701</v>
          </cell>
          <cell r="H1169">
            <v>33309</v>
          </cell>
          <cell r="I1169">
            <v>13670</v>
          </cell>
          <cell r="J1169">
            <v>123030</v>
          </cell>
          <cell r="K1169">
            <v>0</v>
          </cell>
          <cell r="L1169">
            <v>0</v>
          </cell>
        </row>
        <row r="1170">
          <cell r="B1170">
            <v>317</v>
          </cell>
          <cell r="C1170" t="str">
            <v>스피커케이블</v>
          </cell>
          <cell r="D1170" t="str">
            <v>SW 2300</v>
          </cell>
          <cell r="E1170">
            <v>2.5</v>
          </cell>
          <cell r="F1170" t="str">
            <v>m</v>
          </cell>
          <cell r="G1170">
            <v>1285</v>
          </cell>
          <cell r="H1170">
            <v>3212</v>
          </cell>
          <cell r="I1170">
            <v>2621</v>
          </cell>
          <cell r="J1170">
            <v>6552</v>
          </cell>
          <cell r="K1170">
            <v>0</v>
          </cell>
          <cell r="L1170">
            <v>0</v>
          </cell>
        </row>
        <row r="1171">
          <cell r="B1171">
            <v>318</v>
          </cell>
          <cell r="C1171" t="str">
            <v>LAN 케이블 포설</v>
          </cell>
          <cell r="D1171" t="str">
            <v>UTP Cat 6 4P x 1열</v>
          </cell>
          <cell r="E1171">
            <v>10.5</v>
          </cell>
          <cell r="F1171" t="str">
            <v>m</v>
          </cell>
          <cell r="G1171">
            <v>557</v>
          </cell>
          <cell r="H1171">
            <v>5848</v>
          </cell>
          <cell r="I1171">
            <v>4068</v>
          </cell>
          <cell r="J1171">
            <v>42714</v>
          </cell>
          <cell r="K1171">
            <v>0</v>
          </cell>
          <cell r="L1171">
            <v>0</v>
          </cell>
        </row>
        <row r="1172">
          <cell r="B1172">
            <v>322</v>
          </cell>
          <cell r="C1172" t="str">
            <v>LAN 케이블 포설</v>
          </cell>
          <cell r="D1172" t="str">
            <v>UTP Cat 6 4P x 5열</v>
          </cell>
          <cell r="E1172">
            <v>9</v>
          </cell>
          <cell r="F1172" t="str">
            <v>m</v>
          </cell>
          <cell r="G1172">
            <v>2690</v>
          </cell>
          <cell r="H1172">
            <v>24210</v>
          </cell>
          <cell r="I1172">
            <v>17088</v>
          </cell>
          <cell r="J1172">
            <v>153792</v>
          </cell>
          <cell r="K1172">
            <v>0</v>
          </cell>
          <cell r="L1172">
            <v>0</v>
          </cell>
        </row>
        <row r="1173">
          <cell r="B1173" t="str">
            <v>멀티콘센트접지2구</v>
          </cell>
          <cell r="C1173" t="str">
            <v>멀티콘센트</v>
          </cell>
          <cell r="D1173" t="str">
            <v>접지2구</v>
          </cell>
          <cell r="E1173">
            <v>1</v>
          </cell>
          <cell r="F1173" t="str">
            <v>EA</v>
          </cell>
          <cell r="G1173">
            <v>6300</v>
          </cell>
          <cell r="H1173">
            <v>6300</v>
          </cell>
          <cell r="J1173">
            <v>0</v>
          </cell>
          <cell r="L1173">
            <v>0</v>
          </cell>
        </row>
        <row r="1174">
          <cell r="B1174" t="str">
            <v>멀티콘센트접지6구</v>
          </cell>
          <cell r="C1174" t="str">
            <v>멀티콘센트</v>
          </cell>
          <cell r="D1174" t="str">
            <v>접지6구</v>
          </cell>
          <cell r="E1174">
            <v>2</v>
          </cell>
          <cell r="F1174" t="str">
            <v>EA</v>
          </cell>
          <cell r="G1174">
            <v>12400</v>
          </cell>
          <cell r="H1174">
            <v>24800</v>
          </cell>
          <cell r="J1174">
            <v>0</v>
          </cell>
          <cell r="L1174">
            <v>0</v>
          </cell>
        </row>
        <row r="1179">
          <cell r="B1179">
            <v>3107</v>
          </cell>
          <cell r="D1179" t="str">
            <v>계</v>
          </cell>
          <cell r="H1179">
            <v>351499</v>
          </cell>
          <cell r="J1179">
            <v>586929</v>
          </cell>
          <cell r="L1179">
            <v>0</v>
          </cell>
        </row>
        <row r="1180">
          <cell r="B1180">
            <v>2108</v>
          </cell>
          <cell r="C1180" t="str">
            <v>2.48 수지구 신봉동 402-2 (자율방범 초소 삼거리 뒷편 삼거리)</v>
          </cell>
        </row>
        <row r="1181">
          <cell r="B1181">
            <v>101</v>
          </cell>
          <cell r="C1181" t="str">
            <v>SPEED DOME CAMERA 철거</v>
          </cell>
          <cell r="D1181" t="str">
            <v>41만화소</v>
          </cell>
          <cell r="E1181">
            <v>1</v>
          </cell>
          <cell r="F1181" t="str">
            <v>EA</v>
          </cell>
          <cell r="G1181">
            <v>1064</v>
          </cell>
          <cell r="H1181">
            <v>1064</v>
          </cell>
          <cell r="I1181">
            <v>35490</v>
          </cell>
          <cell r="J1181">
            <v>35490</v>
          </cell>
          <cell r="K1181">
            <v>0</v>
          </cell>
          <cell r="L1181">
            <v>0</v>
          </cell>
        </row>
        <row r="1182">
          <cell r="B1182">
            <v>103</v>
          </cell>
          <cell r="C1182" t="str">
            <v>돔카메라 고정용 브래킷 설치</v>
          </cell>
          <cell r="D1182" t="str">
            <v>제작사양</v>
          </cell>
          <cell r="E1182">
            <v>1</v>
          </cell>
          <cell r="F1182" t="str">
            <v>EA</v>
          </cell>
          <cell r="G1182">
            <v>51035</v>
          </cell>
          <cell r="H1182">
            <v>51035</v>
          </cell>
          <cell r="I1182">
            <v>34514</v>
          </cell>
          <cell r="J1182">
            <v>34514</v>
          </cell>
          <cell r="K1182">
            <v>0</v>
          </cell>
          <cell r="L1182">
            <v>0</v>
          </cell>
        </row>
        <row r="1183">
          <cell r="B1183">
            <v>104</v>
          </cell>
          <cell r="C1183" t="str">
            <v>돔카메라 고정용 브래킷 철거</v>
          </cell>
          <cell r="D1183" t="str">
            <v>제작사양</v>
          </cell>
          <cell r="E1183">
            <v>1</v>
          </cell>
          <cell r="F1183" t="str">
            <v>EA</v>
          </cell>
          <cell r="G1183">
            <v>310</v>
          </cell>
          <cell r="H1183">
            <v>310</v>
          </cell>
          <cell r="I1183">
            <v>10353</v>
          </cell>
          <cell r="J1183">
            <v>10353</v>
          </cell>
          <cell r="K1183">
            <v>0</v>
          </cell>
          <cell r="L1183">
            <v>0</v>
          </cell>
        </row>
        <row r="1184">
          <cell r="B1184">
            <v>105</v>
          </cell>
          <cell r="C1184" t="str">
            <v>고정형 CAMERA 브래킷 설치</v>
          </cell>
          <cell r="D1184" t="str">
            <v>제작사양</v>
          </cell>
          <cell r="E1184">
            <v>1</v>
          </cell>
          <cell r="F1184" t="str">
            <v>EA</v>
          </cell>
          <cell r="G1184">
            <v>81035</v>
          </cell>
          <cell r="H1184">
            <v>81035</v>
          </cell>
          <cell r="I1184">
            <v>34514</v>
          </cell>
          <cell r="J1184">
            <v>34514</v>
          </cell>
          <cell r="K1184">
            <v>0</v>
          </cell>
          <cell r="L1184">
            <v>0</v>
          </cell>
        </row>
        <row r="1185">
          <cell r="B1185">
            <v>106</v>
          </cell>
          <cell r="C1185" t="str">
            <v>스피커 설치</v>
          </cell>
          <cell r="D1185" t="str">
            <v>20W, 8Ω</v>
          </cell>
          <cell r="E1185">
            <v>1</v>
          </cell>
          <cell r="F1185" t="str">
            <v>개</v>
          </cell>
          <cell r="G1185">
            <v>67035</v>
          </cell>
          <cell r="H1185">
            <v>67035</v>
          </cell>
          <cell r="I1185">
            <v>34514</v>
          </cell>
          <cell r="J1185">
            <v>34514</v>
          </cell>
          <cell r="K1185">
            <v>0</v>
          </cell>
          <cell r="L1185">
            <v>0</v>
          </cell>
        </row>
        <row r="1186">
          <cell r="B1186">
            <v>107</v>
          </cell>
          <cell r="C1186" t="str">
            <v>스피커 철거</v>
          </cell>
          <cell r="D1186">
            <v>0</v>
          </cell>
          <cell r="E1186">
            <v>1</v>
          </cell>
          <cell r="F1186" t="str">
            <v>개</v>
          </cell>
          <cell r="G1186">
            <v>310</v>
          </cell>
          <cell r="H1186">
            <v>310</v>
          </cell>
          <cell r="I1186">
            <v>10353</v>
          </cell>
          <cell r="J1186">
            <v>10353</v>
          </cell>
          <cell r="K1186">
            <v>0</v>
          </cell>
          <cell r="L1186">
            <v>0</v>
          </cell>
        </row>
        <row r="1187">
          <cell r="B1187">
            <v>108</v>
          </cell>
          <cell r="C1187" t="str">
            <v>경광등 설치</v>
          </cell>
          <cell r="D1187" t="str">
            <v>크세논램프 5W, ABS</v>
          </cell>
          <cell r="E1187">
            <v>1</v>
          </cell>
          <cell r="F1187" t="str">
            <v>개</v>
          </cell>
          <cell r="G1187">
            <v>50262</v>
          </cell>
          <cell r="H1187">
            <v>50262</v>
          </cell>
          <cell r="I1187">
            <v>8737</v>
          </cell>
          <cell r="J1187">
            <v>8737</v>
          </cell>
          <cell r="K1187">
            <v>0</v>
          </cell>
          <cell r="L1187">
            <v>0</v>
          </cell>
        </row>
        <row r="1188">
          <cell r="B1188">
            <v>109</v>
          </cell>
          <cell r="C1188" t="str">
            <v>경광등 철거</v>
          </cell>
          <cell r="D1188" t="str">
            <v>크세논램프 5W, ABS</v>
          </cell>
          <cell r="E1188">
            <v>1</v>
          </cell>
          <cell r="F1188" t="str">
            <v>개</v>
          </cell>
          <cell r="G1188">
            <v>131</v>
          </cell>
          <cell r="H1188">
            <v>131</v>
          </cell>
          <cell r="I1188">
            <v>4368</v>
          </cell>
          <cell r="J1188">
            <v>4368</v>
          </cell>
          <cell r="K1188">
            <v>0</v>
          </cell>
          <cell r="L1188">
            <v>0</v>
          </cell>
        </row>
        <row r="1189">
          <cell r="B1189">
            <v>112</v>
          </cell>
          <cell r="C1189" t="str">
            <v>비상벨 철거</v>
          </cell>
          <cell r="D1189">
            <v>0</v>
          </cell>
          <cell r="E1189">
            <v>1</v>
          </cell>
          <cell r="F1189" t="str">
            <v>개</v>
          </cell>
          <cell r="G1189">
            <v>157</v>
          </cell>
          <cell r="H1189">
            <v>157</v>
          </cell>
          <cell r="I1189">
            <v>5242</v>
          </cell>
          <cell r="J1189">
            <v>5242</v>
          </cell>
          <cell r="K1189">
            <v>0</v>
          </cell>
          <cell r="L1189">
            <v>0</v>
          </cell>
        </row>
        <row r="1190">
          <cell r="B1190">
            <v>119</v>
          </cell>
          <cell r="C1190" t="str">
            <v>써지보호기(영상) 철거</v>
          </cell>
          <cell r="D1190">
            <v>0</v>
          </cell>
          <cell r="E1190">
            <v>1</v>
          </cell>
          <cell r="F1190" t="str">
            <v>EA</v>
          </cell>
          <cell r="G1190">
            <v>226</v>
          </cell>
          <cell r="H1190">
            <v>226</v>
          </cell>
          <cell r="I1190">
            <v>7553</v>
          </cell>
          <cell r="J1190">
            <v>7553</v>
          </cell>
          <cell r="K1190">
            <v>0</v>
          </cell>
          <cell r="L1190">
            <v>0</v>
          </cell>
        </row>
        <row r="1191">
          <cell r="B1191">
            <v>120</v>
          </cell>
          <cell r="C1191" t="str">
            <v>CODEC 철거</v>
          </cell>
          <cell r="D1191" t="str">
            <v>MPEF-1/2/4, DUAL ENCODERING</v>
          </cell>
          <cell r="E1191">
            <v>1</v>
          </cell>
          <cell r="F1191" t="str">
            <v>대</v>
          </cell>
          <cell r="G1191">
            <v>517</v>
          </cell>
          <cell r="H1191">
            <v>517</v>
          </cell>
          <cell r="I1191">
            <v>17256</v>
          </cell>
          <cell r="J1191">
            <v>17256</v>
          </cell>
          <cell r="K1191">
            <v>0</v>
          </cell>
          <cell r="L1191">
            <v>0</v>
          </cell>
        </row>
        <row r="1192">
          <cell r="B1192">
            <v>121</v>
          </cell>
          <cell r="C1192" t="str">
            <v>동보방송장치 철거</v>
          </cell>
          <cell r="D1192" t="str">
            <v>AMP 내장(60W)</v>
          </cell>
          <cell r="E1192">
            <v>1</v>
          </cell>
          <cell r="F1192" t="str">
            <v>SET</v>
          </cell>
          <cell r="G1192">
            <v>1051</v>
          </cell>
          <cell r="H1192">
            <v>1051</v>
          </cell>
          <cell r="I1192">
            <v>35045</v>
          </cell>
          <cell r="J1192">
            <v>35045</v>
          </cell>
          <cell r="K1192">
            <v>0</v>
          </cell>
          <cell r="L1192">
            <v>0</v>
          </cell>
        </row>
        <row r="1193">
          <cell r="B1193">
            <v>122</v>
          </cell>
          <cell r="C1193" t="str">
            <v>시그널컨버터 철거</v>
          </cell>
          <cell r="D1193" t="str">
            <v>RS-232/485</v>
          </cell>
          <cell r="E1193">
            <v>1</v>
          </cell>
          <cell r="F1193" t="str">
            <v>SET</v>
          </cell>
          <cell r="G1193">
            <v>687</v>
          </cell>
          <cell r="H1193">
            <v>687</v>
          </cell>
          <cell r="I1193">
            <v>22902</v>
          </cell>
          <cell r="J1193">
            <v>22902</v>
          </cell>
          <cell r="K1193">
            <v>0</v>
          </cell>
          <cell r="L1193">
            <v>0</v>
          </cell>
        </row>
        <row r="1194">
          <cell r="B1194">
            <v>316</v>
          </cell>
          <cell r="C1194" t="str">
            <v>전원케이블 포설</v>
          </cell>
          <cell r="D1194" t="str">
            <v>VCT 1.5sq x 2C x 5열</v>
          </cell>
          <cell r="E1194">
            <v>9</v>
          </cell>
          <cell r="F1194" t="str">
            <v>m</v>
          </cell>
          <cell r="G1194">
            <v>3701</v>
          </cell>
          <cell r="H1194">
            <v>33309</v>
          </cell>
          <cell r="I1194">
            <v>13670</v>
          </cell>
          <cell r="J1194">
            <v>123030</v>
          </cell>
          <cell r="K1194">
            <v>0</v>
          </cell>
          <cell r="L1194">
            <v>0</v>
          </cell>
        </row>
        <row r="1195">
          <cell r="B1195">
            <v>317</v>
          </cell>
          <cell r="C1195" t="str">
            <v>스피커케이블</v>
          </cell>
          <cell r="D1195" t="str">
            <v>SW 2300</v>
          </cell>
          <cell r="E1195">
            <v>2.5</v>
          </cell>
          <cell r="F1195" t="str">
            <v>m</v>
          </cell>
          <cell r="G1195">
            <v>1285</v>
          </cell>
          <cell r="H1195">
            <v>3212</v>
          </cell>
          <cell r="I1195">
            <v>2621</v>
          </cell>
          <cell r="J1195">
            <v>6552</v>
          </cell>
          <cell r="K1195">
            <v>0</v>
          </cell>
          <cell r="L1195">
            <v>0</v>
          </cell>
        </row>
        <row r="1196">
          <cell r="B1196">
            <v>318</v>
          </cell>
          <cell r="C1196" t="str">
            <v>LAN 케이블 포설</v>
          </cell>
          <cell r="D1196" t="str">
            <v>UTP Cat 6 4P x 1열</v>
          </cell>
          <cell r="E1196">
            <v>10.5</v>
          </cell>
          <cell r="F1196" t="str">
            <v>m</v>
          </cell>
          <cell r="G1196">
            <v>557</v>
          </cell>
          <cell r="H1196">
            <v>5848</v>
          </cell>
          <cell r="I1196">
            <v>4068</v>
          </cell>
          <cell r="J1196">
            <v>42714</v>
          </cell>
          <cell r="K1196">
            <v>0</v>
          </cell>
          <cell r="L1196">
            <v>0</v>
          </cell>
        </row>
        <row r="1197">
          <cell r="B1197">
            <v>322</v>
          </cell>
          <cell r="C1197" t="str">
            <v>LAN 케이블 포설</v>
          </cell>
          <cell r="D1197" t="str">
            <v>UTP Cat 6 4P x 5열</v>
          </cell>
          <cell r="E1197">
            <v>9</v>
          </cell>
          <cell r="F1197" t="str">
            <v>m</v>
          </cell>
          <cell r="G1197">
            <v>2690</v>
          </cell>
          <cell r="H1197">
            <v>24210</v>
          </cell>
          <cell r="I1197">
            <v>17088</v>
          </cell>
          <cell r="J1197">
            <v>153792</v>
          </cell>
          <cell r="K1197">
            <v>0</v>
          </cell>
          <cell r="L1197">
            <v>0</v>
          </cell>
        </row>
        <row r="1198">
          <cell r="B1198" t="str">
            <v>멀티콘센트접지2구</v>
          </cell>
          <cell r="C1198" t="str">
            <v>멀티콘센트</v>
          </cell>
          <cell r="D1198" t="str">
            <v>접지2구</v>
          </cell>
          <cell r="E1198">
            <v>1</v>
          </cell>
          <cell r="F1198" t="str">
            <v>EA</v>
          </cell>
          <cell r="G1198">
            <v>6300</v>
          </cell>
          <cell r="H1198">
            <v>6300</v>
          </cell>
          <cell r="J1198">
            <v>0</v>
          </cell>
          <cell r="L1198">
            <v>0</v>
          </cell>
        </row>
        <row r="1199">
          <cell r="B1199" t="str">
            <v>멀티콘센트접지6구</v>
          </cell>
          <cell r="C1199" t="str">
            <v>멀티콘센트</v>
          </cell>
          <cell r="D1199" t="str">
            <v>접지6구</v>
          </cell>
          <cell r="E1199">
            <v>2</v>
          </cell>
          <cell r="F1199" t="str">
            <v>EA</v>
          </cell>
          <cell r="G1199">
            <v>12400</v>
          </cell>
          <cell r="H1199">
            <v>24800</v>
          </cell>
          <cell r="J1199">
            <v>0</v>
          </cell>
          <cell r="L1199">
            <v>0</v>
          </cell>
        </row>
        <row r="1204">
          <cell r="B1204">
            <v>3108</v>
          </cell>
          <cell r="D1204" t="str">
            <v>계</v>
          </cell>
          <cell r="H1204">
            <v>351499</v>
          </cell>
          <cell r="J1204">
            <v>586929</v>
          </cell>
          <cell r="L1204">
            <v>0</v>
          </cell>
        </row>
        <row r="1205">
          <cell r="B1205">
            <v>2109</v>
          </cell>
          <cell r="C1205" t="str">
            <v>2.49 수지구 죽전동 1173-2 (MVP 카센타 앞)</v>
          </cell>
        </row>
        <row r="1206">
          <cell r="B1206">
            <v>101</v>
          </cell>
          <cell r="C1206" t="str">
            <v>SPEED DOME CAMERA 철거</v>
          </cell>
          <cell r="D1206" t="str">
            <v>41만화소</v>
          </cell>
          <cell r="E1206">
            <v>1</v>
          </cell>
          <cell r="F1206" t="str">
            <v>EA</v>
          </cell>
          <cell r="G1206">
            <v>1064</v>
          </cell>
          <cell r="H1206">
            <v>1064</v>
          </cell>
          <cell r="I1206">
            <v>35490</v>
          </cell>
          <cell r="J1206">
            <v>35490</v>
          </cell>
          <cell r="K1206">
            <v>0</v>
          </cell>
          <cell r="L1206">
            <v>0</v>
          </cell>
        </row>
        <row r="1207">
          <cell r="B1207">
            <v>103</v>
          </cell>
          <cell r="C1207" t="str">
            <v>돔카메라 고정용 브래킷 설치</v>
          </cell>
          <cell r="D1207" t="str">
            <v>제작사양</v>
          </cell>
          <cell r="E1207">
            <v>1</v>
          </cell>
          <cell r="F1207" t="str">
            <v>EA</v>
          </cell>
          <cell r="G1207">
            <v>51035</v>
          </cell>
          <cell r="H1207">
            <v>51035</v>
          </cell>
          <cell r="I1207">
            <v>34514</v>
          </cell>
          <cell r="J1207">
            <v>34514</v>
          </cell>
          <cell r="K1207">
            <v>0</v>
          </cell>
          <cell r="L1207">
            <v>0</v>
          </cell>
        </row>
        <row r="1208">
          <cell r="B1208">
            <v>104</v>
          </cell>
          <cell r="C1208" t="str">
            <v>돔카메라 고정용 브래킷 철거</v>
          </cell>
          <cell r="D1208" t="str">
            <v>제작사양</v>
          </cell>
          <cell r="E1208">
            <v>1</v>
          </cell>
          <cell r="F1208" t="str">
            <v>EA</v>
          </cell>
          <cell r="G1208">
            <v>310</v>
          </cell>
          <cell r="H1208">
            <v>310</v>
          </cell>
          <cell r="I1208">
            <v>10353</v>
          </cell>
          <cell r="J1208">
            <v>10353</v>
          </cell>
          <cell r="K1208">
            <v>0</v>
          </cell>
          <cell r="L1208">
            <v>0</v>
          </cell>
        </row>
        <row r="1209">
          <cell r="B1209">
            <v>105</v>
          </cell>
          <cell r="C1209" t="str">
            <v>고정형 CAMERA 브래킷 설치</v>
          </cell>
          <cell r="D1209" t="str">
            <v>제작사양</v>
          </cell>
          <cell r="E1209">
            <v>1</v>
          </cell>
          <cell r="F1209" t="str">
            <v>EA</v>
          </cell>
          <cell r="G1209">
            <v>81035</v>
          </cell>
          <cell r="H1209">
            <v>81035</v>
          </cell>
          <cell r="I1209">
            <v>34514</v>
          </cell>
          <cell r="J1209">
            <v>34514</v>
          </cell>
          <cell r="K1209">
            <v>0</v>
          </cell>
          <cell r="L1209">
            <v>0</v>
          </cell>
        </row>
        <row r="1210">
          <cell r="B1210">
            <v>106</v>
          </cell>
          <cell r="C1210" t="str">
            <v>스피커 설치</v>
          </cell>
          <cell r="D1210" t="str">
            <v>20W, 8Ω</v>
          </cell>
          <cell r="E1210">
            <v>1</v>
          </cell>
          <cell r="F1210" t="str">
            <v>개</v>
          </cell>
          <cell r="G1210">
            <v>67035</v>
          </cell>
          <cell r="H1210">
            <v>67035</v>
          </cell>
          <cell r="I1210">
            <v>34514</v>
          </cell>
          <cell r="J1210">
            <v>34514</v>
          </cell>
          <cell r="K1210">
            <v>0</v>
          </cell>
          <cell r="L1210">
            <v>0</v>
          </cell>
        </row>
        <row r="1211">
          <cell r="B1211">
            <v>107</v>
          </cell>
          <cell r="C1211" t="str">
            <v>스피커 철거</v>
          </cell>
          <cell r="D1211">
            <v>0</v>
          </cell>
          <cell r="E1211">
            <v>1</v>
          </cell>
          <cell r="F1211" t="str">
            <v>개</v>
          </cell>
          <cell r="G1211">
            <v>310</v>
          </cell>
          <cell r="H1211">
            <v>310</v>
          </cell>
          <cell r="I1211">
            <v>10353</v>
          </cell>
          <cell r="J1211">
            <v>10353</v>
          </cell>
          <cell r="K1211">
            <v>0</v>
          </cell>
          <cell r="L1211">
            <v>0</v>
          </cell>
        </row>
        <row r="1212">
          <cell r="B1212">
            <v>108</v>
          </cell>
          <cell r="C1212" t="str">
            <v>경광등 설치</v>
          </cell>
          <cell r="D1212" t="str">
            <v>크세논램프 5W, ABS</v>
          </cell>
          <cell r="E1212">
            <v>1</v>
          </cell>
          <cell r="F1212" t="str">
            <v>개</v>
          </cell>
          <cell r="G1212">
            <v>50262</v>
          </cell>
          <cell r="H1212">
            <v>50262</v>
          </cell>
          <cell r="I1212">
            <v>8737</v>
          </cell>
          <cell r="J1212">
            <v>8737</v>
          </cell>
          <cell r="K1212">
            <v>0</v>
          </cell>
          <cell r="L1212">
            <v>0</v>
          </cell>
        </row>
        <row r="1213">
          <cell r="B1213">
            <v>109</v>
          </cell>
          <cell r="C1213" t="str">
            <v>경광등 철거</v>
          </cell>
          <cell r="D1213" t="str">
            <v>크세논램프 5W, ABS</v>
          </cell>
          <cell r="E1213">
            <v>1</v>
          </cell>
          <cell r="F1213" t="str">
            <v>개</v>
          </cell>
          <cell r="G1213">
            <v>131</v>
          </cell>
          <cell r="H1213">
            <v>131</v>
          </cell>
          <cell r="I1213">
            <v>4368</v>
          </cell>
          <cell r="J1213">
            <v>4368</v>
          </cell>
          <cell r="K1213">
            <v>0</v>
          </cell>
          <cell r="L1213">
            <v>0</v>
          </cell>
        </row>
        <row r="1214">
          <cell r="B1214">
            <v>112</v>
          </cell>
          <cell r="C1214" t="str">
            <v>비상벨 철거</v>
          </cell>
          <cell r="D1214">
            <v>0</v>
          </cell>
          <cell r="E1214">
            <v>1</v>
          </cell>
          <cell r="F1214" t="str">
            <v>개</v>
          </cell>
          <cell r="G1214">
            <v>157</v>
          </cell>
          <cell r="H1214">
            <v>157</v>
          </cell>
          <cell r="I1214">
            <v>5242</v>
          </cell>
          <cell r="J1214">
            <v>5242</v>
          </cell>
          <cell r="K1214">
            <v>0</v>
          </cell>
          <cell r="L1214">
            <v>0</v>
          </cell>
        </row>
        <row r="1215">
          <cell r="B1215">
            <v>119</v>
          </cell>
          <cell r="C1215" t="str">
            <v>써지보호기(영상) 철거</v>
          </cell>
          <cell r="D1215">
            <v>0</v>
          </cell>
          <cell r="E1215">
            <v>1</v>
          </cell>
          <cell r="F1215" t="str">
            <v>EA</v>
          </cell>
          <cell r="G1215">
            <v>226</v>
          </cell>
          <cell r="H1215">
            <v>226</v>
          </cell>
          <cell r="I1215">
            <v>7553</v>
          </cell>
          <cell r="J1215">
            <v>7553</v>
          </cell>
          <cell r="K1215">
            <v>0</v>
          </cell>
          <cell r="L1215">
            <v>0</v>
          </cell>
        </row>
        <row r="1216">
          <cell r="B1216">
            <v>120</v>
          </cell>
          <cell r="C1216" t="str">
            <v>CODEC 철거</v>
          </cell>
          <cell r="D1216" t="str">
            <v>MPEF-1/2/4, DUAL ENCODERING</v>
          </cell>
          <cell r="E1216">
            <v>1</v>
          </cell>
          <cell r="F1216" t="str">
            <v>대</v>
          </cell>
          <cell r="G1216">
            <v>517</v>
          </cell>
          <cell r="H1216">
            <v>517</v>
          </cell>
          <cell r="I1216">
            <v>17256</v>
          </cell>
          <cell r="J1216">
            <v>17256</v>
          </cell>
          <cell r="K1216">
            <v>0</v>
          </cell>
          <cell r="L1216">
            <v>0</v>
          </cell>
        </row>
        <row r="1217">
          <cell r="B1217">
            <v>121</v>
          </cell>
          <cell r="C1217" t="str">
            <v>동보방송장치 철거</v>
          </cell>
          <cell r="D1217" t="str">
            <v>AMP 내장(60W)</v>
          </cell>
          <cell r="E1217">
            <v>1</v>
          </cell>
          <cell r="F1217" t="str">
            <v>SET</v>
          </cell>
          <cell r="G1217">
            <v>1051</v>
          </cell>
          <cell r="H1217">
            <v>1051</v>
          </cell>
          <cell r="I1217">
            <v>35045</v>
          </cell>
          <cell r="J1217">
            <v>35045</v>
          </cell>
          <cell r="K1217">
            <v>0</v>
          </cell>
          <cell r="L1217">
            <v>0</v>
          </cell>
        </row>
        <row r="1218">
          <cell r="B1218">
            <v>122</v>
          </cell>
          <cell r="C1218" t="str">
            <v>시그널컨버터 철거</v>
          </cell>
          <cell r="D1218" t="str">
            <v>RS-232/485</v>
          </cell>
          <cell r="E1218">
            <v>1</v>
          </cell>
          <cell r="F1218" t="str">
            <v>SET</v>
          </cell>
          <cell r="G1218">
            <v>687</v>
          </cell>
          <cell r="H1218">
            <v>687</v>
          </cell>
          <cell r="I1218">
            <v>22902</v>
          </cell>
          <cell r="J1218">
            <v>22902</v>
          </cell>
          <cell r="K1218">
            <v>0</v>
          </cell>
          <cell r="L1218">
            <v>0</v>
          </cell>
        </row>
        <row r="1219">
          <cell r="B1219">
            <v>315</v>
          </cell>
          <cell r="C1219" t="str">
            <v>전원케이블 포설</v>
          </cell>
          <cell r="D1219" t="str">
            <v>VCT 1.5sq x 2C x 4열</v>
          </cell>
          <cell r="E1219">
            <v>9</v>
          </cell>
          <cell r="F1219" t="str">
            <v>m</v>
          </cell>
          <cell r="G1219">
            <v>2964</v>
          </cell>
          <cell r="H1219">
            <v>26676</v>
          </cell>
          <cell r="I1219">
            <v>11066</v>
          </cell>
          <cell r="J1219">
            <v>99594</v>
          </cell>
          <cell r="K1219">
            <v>0</v>
          </cell>
          <cell r="L1219">
            <v>0</v>
          </cell>
        </row>
        <row r="1220">
          <cell r="B1220">
            <v>317</v>
          </cell>
          <cell r="C1220" t="str">
            <v>스피커케이블</v>
          </cell>
          <cell r="D1220" t="str">
            <v>SW 2300</v>
          </cell>
          <cell r="E1220">
            <v>2.5</v>
          </cell>
          <cell r="F1220" t="str">
            <v>m</v>
          </cell>
          <cell r="G1220">
            <v>1285</v>
          </cell>
          <cell r="H1220">
            <v>3212</v>
          </cell>
          <cell r="I1220">
            <v>2621</v>
          </cell>
          <cell r="J1220">
            <v>6552</v>
          </cell>
          <cell r="K1220">
            <v>0</v>
          </cell>
          <cell r="L1220">
            <v>0</v>
          </cell>
        </row>
        <row r="1221">
          <cell r="B1221">
            <v>318</v>
          </cell>
          <cell r="C1221" t="str">
            <v>LAN 케이블 포설</v>
          </cell>
          <cell r="D1221" t="str">
            <v>UTP Cat 6 4P x 1열</v>
          </cell>
          <cell r="E1221">
            <v>10.5</v>
          </cell>
          <cell r="F1221" t="str">
            <v>m</v>
          </cell>
          <cell r="G1221">
            <v>557</v>
          </cell>
          <cell r="H1221">
            <v>5848</v>
          </cell>
          <cell r="I1221">
            <v>4068</v>
          </cell>
          <cell r="J1221">
            <v>42714</v>
          </cell>
          <cell r="K1221">
            <v>0</v>
          </cell>
          <cell r="L1221">
            <v>0</v>
          </cell>
        </row>
        <row r="1222">
          <cell r="B1222">
            <v>321</v>
          </cell>
          <cell r="C1222" t="str">
            <v>LAN 케이블 포설</v>
          </cell>
          <cell r="D1222" t="str">
            <v>UTP Cat 6 4P x 4열</v>
          </cell>
          <cell r="E1222">
            <v>9</v>
          </cell>
          <cell r="F1222" t="str">
            <v>m</v>
          </cell>
          <cell r="G1222">
            <v>2156</v>
          </cell>
          <cell r="H1222">
            <v>19404</v>
          </cell>
          <cell r="I1222">
            <v>13833</v>
          </cell>
          <cell r="J1222">
            <v>124497</v>
          </cell>
          <cell r="K1222">
            <v>0</v>
          </cell>
          <cell r="L1222">
            <v>0</v>
          </cell>
        </row>
        <row r="1223">
          <cell r="B1223" t="str">
            <v>멀티콘센트접지2구</v>
          </cell>
          <cell r="C1223" t="str">
            <v>멀티콘센트</v>
          </cell>
          <cell r="D1223" t="str">
            <v>접지2구</v>
          </cell>
          <cell r="E1223">
            <v>1</v>
          </cell>
          <cell r="F1223" t="str">
            <v>EA</v>
          </cell>
          <cell r="G1223">
            <v>6300</v>
          </cell>
          <cell r="H1223">
            <v>6300</v>
          </cell>
          <cell r="J1223">
            <v>0</v>
          </cell>
          <cell r="L1223">
            <v>0</v>
          </cell>
        </row>
        <row r="1224">
          <cell r="B1224" t="str">
            <v>멀티콘센트접지6구</v>
          </cell>
          <cell r="C1224" t="str">
            <v>멀티콘센트</v>
          </cell>
          <cell r="D1224" t="str">
            <v>접지6구</v>
          </cell>
          <cell r="E1224">
            <v>2</v>
          </cell>
          <cell r="F1224" t="str">
            <v>EA</v>
          </cell>
          <cell r="G1224">
            <v>12400</v>
          </cell>
          <cell r="H1224">
            <v>24800</v>
          </cell>
          <cell r="J1224">
            <v>0</v>
          </cell>
          <cell r="L1224">
            <v>0</v>
          </cell>
        </row>
        <row r="1229">
          <cell r="B1229">
            <v>3109</v>
          </cell>
          <cell r="D1229" t="str">
            <v>계</v>
          </cell>
          <cell r="H1229">
            <v>340060</v>
          </cell>
          <cell r="J1229">
            <v>534198</v>
          </cell>
          <cell r="L1229">
            <v>0</v>
          </cell>
        </row>
        <row r="1230">
          <cell r="B1230">
            <v>2110</v>
          </cell>
          <cell r="C1230" t="str">
            <v>2.50 수지구 죽전동 1196 (죽전새터공원)</v>
          </cell>
        </row>
        <row r="1231">
          <cell r="B1231">
            <v>101</v>
          </cell>
          <cell r="C1231" t="str">
            <v>SPEED DOME CAMERA 철거</v>
          </cell>
          <cell r="D1231" t="str">
            <v>41만화소</v>
          </cell>
          <cell r="E1231">
            <v>1</v>
          </cell>
          <cell r="F1231" t="str">
            <v>EA</v>
          </cell>
          <cell r="G1231">
            <v>1064</v>
          </cell>
          <cell r="H1231">
            <v>1064</v>
          </cell>
          <cell r="I1231">
            <v>35490</v>
          </cell>
          <cell r="J1231">
            <v>35490</v>
          </cell>
          <cell r="K1231">
            <v>0</v>
          </cell>
          <cell r="L1231">
            <v>0</v>
          </cell>
        </row>
        <row r="1232">
          <cell r="B1232">
            <v>103</v>
          </cell>
          <cell r="C1232" t="str">
            <v>돔카메라 고정용 브래킷 설치</v>
          </cell>
          <cell r="D1232" t="str">
            <v>제작사양</v>
          </cell>
          <cell r="E1232">
            <v>1</v>
          </cell>
          <cell r="F1232" t="str">
            <v>EA</v>
          </cell>
          <cell r="G1232">
            <v>51035</v>
          </cell>
          <cell r="H1232">
            <v>51035</v>
          </cell>
          <cell r="I1232">
            <v>34514</v>
          </cell>
          <cell r="J1232">
            <v>34514</v>
          </cell>
          <cell r="K1232">
            <v>0</v>
          </cell>
          <cell r="L1232">
            <v>0</v>
          </cell>
        </row>
        <row r="1233">
          <cell r="B1233">
            <v>104</v>
          </cell>
          <cell r="C1233" t="str">
            <v>돔카메라 고정용 브래킷 철거</v>
          </cell>
          <cell r="D1233" t="str">
            <v>제작사양</v>
          </cell>
          <cell r="E1233">
            <v>1</v>
          </cell>
          <cell r="F1233" t="str">
            <v>EA</v>
          </cell>
          <cell r="G1233">
            <v>310</v>
          </cell>
          <cell r="H1233">
            <v>310</v>
          </cell>
          <cell r="I1233">
            <v>10353</v>
          </cell>
          <cell r="J1233">
            <v>10353</v>
          </cell>
          <cell r="K1233">
            <v>0</v>
          </cell>
          <cell r="L1233">
            <v>0</v>
          </cell>
        </row>
        <row r="1234">
          <cell r="B1234">
            <v>105</v>
          </cell>
          <cell r="C1234" t="str">
            <v>고정형 CAMERA 브래킷 설치</v>
          </cell>
          <cell r="D1234" t="str">
            <v>제작사양</v>
          </cell>
          <cell r="E1234">
            <v>1</v>
          </cell>
          <cell r="F1234" t="str">
            <v>EA</v>
          </cell>
          <cell r="G1234">
            <v>81035</v>
          </cell>
          <cell r="H1234">
            <v>81035</v>
          </cell>
          <cell r="I1234">
            <v>34514</v>
          </cell>
          <cell r="J1234">
            <v>34514</v>
          </cell>
          <cell r="K1234">
            <v>0</v>
          </cell>
          <cell r="L1234">
            <v>0</v>
          </cell>
        </row>
        <row r="1235">
          <cell r="B1235">
            <v>106</v>
          </cell>
          <cell r="C1235" t="str">
            <v>스피커 설치</v>
          </cell>
          <cell r="D1235" t="str">
            <v>20W, 8Ω</v>
          </cell>
          <cell r="E1235">
            <v>1</v>
          </cell>
          <cell r="F1235" t="str">
            <v>개</v>
          </cell>
          <cell r="G1235">
            <v>67035</v>
          </cell>
          <cell r="H1235">
            <v>67035</v>
          </cell>
          <cell r="I1235">
            <v>34514</v>
          </cell>
          <cell r="J1235">
            <v>34514</v>
          </cell>
          <cell r="K1235">
            <v>0</v>
          </cell>
          <cell r="L1235">
            <v>0</v>
          </cell>
        </row>
        <row r="1236">
          <cell r="B1236">
            <v>107</v>
          </cell>
          <cell r="C1236" t="str">
            <v>스피커 철거</v>
          </cell>
          <cell r="D1236">
            <v>0</v>
          </cell>
          <cell r="E1236">
            <v>1</v>
          </cell>
          <cell r="F1236" t="str">
            <v>개</v>
          </cell>
          <cell r="G1236">
            <v>310</v>
          </cell>
          <cell r="H1236">
            <v>310</v>
          </cell>
          <cell r="I1236">
            <v>10353</v>
          </cell>
          <cell r="J1236">
            <v>10353</v>
          </cell>
          <cell r="K1236">
            <v>0</v>
          </cell>
          <cell r="L1236">
            <v>0</v>
          </cell>
        </row>
        <row r="1237">
          <cell r="B1237">
            <v>108</v>
          </cell>
          <cell r="C1237" t="str">
            <v>경광등 설치</v>
          </cell>
          <cell r="D1237" t="str">
            <v>크세논램프 5W, ABS</v>
          </cell>
          <cell r="E1237">
            <v>1</v>
          </cell>
          <cell r="F1237" t="str">
            <v>개</v>
          </cell>
          <cell r="G1237">
            <v>50262</v>
          </cell>
          <cell r="H1237">
            <v>50262</v>
          </cell>
          <cell r="I1237">
            <v>8737</v>
          </cell>
          <cell r="J1237">
            <v>8737</v>
          </cell>
          <cell r="K1237">
            <v>0</v>
          </cell>
          <cell r="L1237">
            <v>0</v>
          </cell>
        </row>
        <row r="1238">
          <cell r="B1238">
            <v>109</v>
          </cell>
          <cell r="C1238" t="str">
            <v>경광등 철거</v>
          </cell>
          <cell r="D1238" t="str">
            <v>크세논램프 5W, ABS</v>
          </cell>
          <cell r="E1238">
            <v>1</v>
          </cell>
          <cell r="F1238" t="str">
            <v>개</v>
          </cell>
          <cell r="G1238">
            <v>131</v>
          </cell>
          <cell r="H1238">
            <v>131</v>
          </cell>
          <cell r="I1238">
            <v>4368</v>
          </cell>
          <cell r="J1238">
            <v>4368</v>
          </cell>
          <cell r="K1238">
            <v>0</v>
          </cell>
          <cell r="L1238">
            <v>0</v>
          </cell>
        </row>
        <row r="1239">
          <cell r="B1239">
            <v>112</v>
          </cell>
          <cell r="C1239" t="str">
            <v>비상벨 철거</v>
          </cell>
          <cell r="D1239">
            <v>0</v>
          </cell>
          <cell r="E1239">
            <v>1</v>
          </cell>
          <cell r="F1239" t="str">
            <v>개</v>
          </cell>
          <cell r="G1239">
            <v>157</v>
          </cell>
          <cell r="H1239">
            <v>157</v>
          </cell>
          <cell r="I1239">
            <v>5242</v>
          </cell>
          <cell r="J1239">
            <v>5242</v>
          </cell>
          <cell r="K1239">
            <v>0</v>
          </cell>
          <cell r="L1239">
            <v>0</v>
          </cell>
        </row>
        <row r="1240">
          <cell r="B1240">
            <v>119</v>
          </cell>
          <cell r="C1240" t="str">
            <v>써지보호기(영상) 철거</v>
          </cell>
          <cell r="D1240">
            <v>0</v>
          </cell>
          <cell r="E1240">
            <v>1</v>
          </cell>
          <cell r="F1240" t="str">
            <v>EA</v>
          </cell>
          <cell r="G1240">
            <v>226</v>
          </cell>
          <cell r="H1240">
            <v>226</v>
          </cell>
          <cell r="I1240">
            <v>7553</v>
          </cell>
          <cell r="J1240">
            <v>7553</v>
          </cell>
          <cell r="K1240">
            <v>0</v>
          </cell>
          <cell r="L1240">
            <v>0</v>
          </cell>
        </row>
        <row r="1241">
          <cell r="B1241">
            <v>120</v>
          </cell>
          <cell r="C1241" t="str">
            <v>CODEC 철거</v>
          </cell>
          <cell r="D1241" t="str">
            <v>MPEF-1/2/4, DUAL ENCODERING</v>
          </cell>
          <cell r="E1241">
            <v>1</v>
          </cell>
          <cell r="F1241" t="str">
            <v>대</v>
          </cell>
          <cell r="G1241">
            <v>517</v>
          </cell>
          <cell r="H1241">
            <v>517</v>
          </cell>
          <cell r="I1241">
            <v>17256</v>
          </cell>
          <cell r="J1241">
            <v>17256</v>
          </cell>
          <cell r="K1241">
            <v>0</v>
          </cell>
          <cell r="L1241">
            <v>0</v>
          </cell>
        </row>
        <row r="1242">
          <cell r="B1242">
            <v>121</v>
          </cell>
          <cell r="C1242" t="str">
            <v>동보방송장치 철거</v>
          </cell>
          <cell r="D1242" t="str">
            <v>AMP 내장(60W)</v>
          </cell>
          <cell r="E1242">
            <v>1</v>
          </cell>
          <cell r="F1242" t="str">
            <v>SET</v>
          </cell>
          <cell r="G1242">
            <v>1051</v>
          </cell>
          <cell r="H1242">
            <v>1051</v>
          </cell>
          <cell r="I1242">
            <v>35045</v>
          </cell>
          <cell r="J1242">
            <v>35045</v>
          </cell>
          <cell r="K1242">
            <v>0</v>
          </cell>
          <cell r="L1242">
            <v>0</v>
          </cell>
        </row>
        <row r="1243">
          <cell r="B1243">
            <v>122</v>
          </cell>
          <cell r="C1243" t="str">
            <v>시그널컨버터 철거</v>
          </cell>
          <cell r="D1243" t="str">
            <v>RS-232/485</v>
          </cell>
          <cell r="E1243">
            <v>1</v>
          </cell>
          <cell r="F1243" t="str">
            <v>SET</v>
          </cell>
          <cell r="G1243">
            <v>687</v>
          </cell>
          <cell r="H1243">
            <v>687</v>
          </cell>
          <cell r="I1243">
            <v>22902</v>
          </cell>
          <cell r="J1243">
            <v>22902</v>
          </cell>
          <cell r="K1243">
            <v>0</v>
          </cell>
          <cell r="L1243">
            <v>0</v>
          </cell>
        </row>
        <row r="1244">
          <cell r="B1244">
            <v>315</v>
          </cell>
          <cell r="C1244" t="str">
            <v>전원케이블 포설</v>
          </cell>
          <cell r="D1244" t="str">
            <v>VCT 1.5sq x 2C x 4열</v>
          </cell>
          <cell r="E1244">
            <v>9</v>
          </cell>
          <cell r="F1244" t="str">
            <v>m</v>
          </cell>
          <cell r="G1244">
            <v>2964</v>
          </cell>
          <cell r="H1244">
            <v>26676</v>
          </cell>
          <cell r="I1244">
            <v>11066</v>
          </cell>
          <cell r="J1244">
            <v>99594</v>
          </cell>
          <cell r="K1244">
            <v>0</v>
          </cell>
          <cell r="L1244">
            <v>0</v>
          </cell>
        </row>
        <row r="1245">
          <cell r="B1245">
            <v>317</v>
          </cell>
          <cell r="C1245" t="str">
            <v>스피커케이블</v>
          </cell>
          <cell r="D1245" t="str">
            <v>SW 2300</v>
          </cell>
          <cell r="E1245">
            <v>2.5</v>
          </cell>
          <cell r="F1245" t="str">
            <v>m</v>
          </cell>
          <cell r="G1245">
            <v>1285</v>
          </cell>
          <cell r="H1245">
            <v>3212</v>
          </cell>
          <cell r="I1245">
            <v>2621</v>
          </cell>
          <cell r="J1245">
            <v>6552</v>
          </cell>
          <cell r="K1245">
            <v>0</v>
          </cell>
          <cell r="L1245">
            <v>0</v>
          </cell>
        </row>
        <row r="1246">
          <cell r="B1246">
            <v>318</v>
          </cell>
          <cell r="C1246" t="str">
            <v>LAN 케이블 포설</v>
          </cell>
          <cell r="D1246" t="str">
            <v>UTP Cat 6 4P x 1열</v>
          </cell>
          <cell r="E1246">
            <v>10.5</v>
          </cell>
          <cell r="F1246" t="str">
            <v>m</v>
          </cell>
          <cell r="G1246">
            <v>557</v>
          </cell>
          <cell r="H1246">
            <v>5848</v>
          </cell>
          <cell r="I1246">
            <v>4068</v>
          </cell>
          <cell r="J1246">
            <v>42714</v>
          </cell>
          <cell r="K1246">
            <v>0</v>
          </cell>
          <cell r="L1246">
            <v>0</v>
          </cell>
        </row>
        <row r="1247">
          <cell r="B1247">
            <v>321</v>
          </cell>
          <cell r="C1247" t="str">
            <v>LAN 케이블 포설</v>
          </cell>
          <cell r="D1247" t="str">
            <v>UTP Cat 6 4P x 4열</v>
          </cell>
          <cell r="E1247">
            <v>9</v>
          </cell>
          <cell r="F1247" t="str">
            <v>m</v>
          </cell>
          <cell r="G1247">
            <v>2156</v>
          </cell>
          <cell r="H1247">
            <v>19404</v>
          </cell>
          <cell r="I1247">
            <v>13833</v>
          </cell>
          <cell r="J1247">
            <v>124497</v>
          </cell>
          <cell r="K1247">
            <v>0</v>
          </cell>
          <cell r="L1247">
            <v>0</v>
          </cell>
        </row>
        <row r="1248">
          <cell r="B1248" t="str">
            <v>멀티콘센트접지2구</v>
          </cell>
          <cell r="C1248" t="str">
            <v>멀티콘센트</v>
          </cell>
          <cell r="D1248" t="str">
            <v>접지2구</v>
          </cell>
          <cell r="E1248">
            <v>1</v>
          </cell>
          <cell r="F1248" t="str">
            <v>EA</v>
          </cell>
          <cell r="G1248">
            <v>6300</v>
          </cell>
          <cell r="H1248">
            <v>6300</v>
          </cell>
          <cell r="J1248">
            <v>0</v>
          </cell>
          <cell r="L1248">
            <v>0</v>
          </cell>
        </row>
        <row r="1249">
          <cell r="B1249" t="str">
            <v>멀티콘센트접지6구</v>
          </cell>
          <cell r="C1249" t="str">
            <v>멀티콘센트</v>
          </cell>
          <cell r="D1249" t="str">
            <v>접지6구</v>
          </cell>
          <cell r="E1249">
            <v>2</v>
          </cell>
          <cell r="F1249" t="str">
            <v>EA</v>
          </cell>
          <cell r="G1249">
            <v>12400</v>
          </cell>
          <cell r="H1249">
            <v>24800</v>
          </cell>
          <cell r="J1249">
            <v>0</v>
          </cell>
          <cell r="L1249">
            <v>0</v>
          </cell>
        </row>
        <row r="1254">
          <cell r="B1254">
            <v>3110</v>
          </cell>
          <cell r="D1254" t="str">
            <v>계</v>
          </cell>
          <cell r="H1254">
            <v>340060</v>
          </cell>
          <cell r="J1254">
            <v>534198</v>
          </cell>
          <cell r="L1254">
            <v>0</v>
          </cell>
        </row>
        <row r="1255">
          <cell r="B1255">
            <v>2111</v>
          </cell>
          <cell r="C1255" t="str">
            <v>2.51 기흥구 보정동 1341 이마트 뒷편 탄천2교 앞 사거리, 1289 푸르네공원</v>
          </cell>
        </row>
        <row r="1256">
          <cell r="B1256">
            <v>101</v>
          </cell>
          <cell r="C1256" t="str">
            <v>SPEED DOME CAMERA 철거</v>
          </cell>
          <cell r="D1256" t="str">
            <v>41만화소</v>
          </cell>
          <cell r="E1256">
            <v>1</v>
          </cell>
          <cell r="F1256" t="str">
            <v>EA</v>
          </cell>
          <cell r="G1256">
            <v>1064</v>
          </cell>
          <cell r="H1256">
            <v>1064</v>
          </cell>
          <cell r="I1256">
            <v>35490</v>
          </cell>
          <cell r="J1256">
            <v>35490</v>
          </cell>
          <cell r="K1256">
            <v>0</v>
          </cell>
          <cell r="L1256">
            <v>0</v>
          </cell>
        </row>
        <row r="1257">
          <cell r="B1257">
            <v>103</v>
          </cell>
          <cell r="C1257" t="str">
            <v>돔카메라 고정용 브래킷 설치</v>
          </cell>
          <cell r="D1257" t="str">
            <v>제작사양</v>
          </cell>
          <cell r="E1257">
            <v>1</v>
          </cell>
          <cell r="F1257" t="str">
            <v>EA</v>
          </cell>
          <cell r="G1257">
            <v>51035</v>
          </cell>
          <cell r="H1257">
            <v>51035</v>
          </cell>
          <cell r="I1257">
            <v>34514</v>
          </cell>
          <cell r="J1257">
            <v>34514</v>
          </cell>
          <cell r="K1257">
            <v>0</v>
          </cell>
          <cell r="L1257">
            <v>0</v>
          </cell>
        </row>
        <row r="1258">
          <cell r="B1258">
            <v>104</v>
          </cell>
          <cell r="C1258" t="str">
            <v>돔카메라 고정용 브래킷 철거</v>
          </cell>
          <cell r="D1258" t="str">
            <v>제작사양</v>
          </cell>
          <cell r="E1258">
            <v>1</v>
          </cell>
          <cell r="F1258" t="str">
            <v>EA</v>
          </cell>
          <cell r="G1258">
            <v>310</v>
          </cell>
          <cell r="H1258">
            <v>310</v>
          </cell>
          <cell r="I1258">
            <v>10353</v>
          </cell>
          <cell r="J1258">
            <v>10353</v>
          </cell>
          <cell r="K1258">
            <v>0</v>
          </cell>
          <cell r="L1258">
            <v>0</v>
          </cell>
        </row>
        <row r="1259">
          <cell r="B1259">
            <v>105</v>
          </cell>
          <cell r="C1259" t="str">
            <v>고정형 CAMERA 브래킷 설치</v>
          </cell>
          <cell r="D1259" t="str">
            <v>제작사양</v>
          </cell>
          <cell r="E1259">
            <v>1</v>
          </cell>
          <cell r="F1259" t="str">
            <v>EA</v>
          </cell>
          <cell r="G1259">
            <v>81035</v>
          </cell>
          <cell r="H1259">
            <v>81035</v>
          </cell>
          <cell r="I1259">
            <v>34514</v>
          </cell>
          <cell r="J1259">
            <v>34514</v>
          </cell>
          <cell r="K1259">
            <v>0</v>
          </cell>
          <cell r="L1259">
            <v>0</v>
          </cell>
        </row>
        <row r="1260">
          <cell r="B1260">
            <v>106</v>
          </cell>
          <cell r="C1260" t="str">
            <v>스피커 설치</v>
          </cell>
          <cell r="D1260" t="str">
            <v>20W, 8Ω</v>
          </cell>
          <cell r="E1260">
            <v>1</v>
          </cell>
          <cell r="F1260" t="str">
            <v>개</v>
          </cell>
          <cell r="G1260">
            <v>67035</v>
          </cell>
          <cell r="H1260">
            <v>67035</v>
          </cell>
          <cell r="I1260">
            <v>34514</v>
          </cell>
          <cell r="J1260">
            <v>34514</v>
          </cell>
          <cell r="K1260">
            <v>0</v>
          </cell>
          <cell r="L1260">
            <v>0</v>
          </cell>
        </row>
        <row r="1261">
          <cell r="B1261">
            <v>107</v>
          </cell>
          <cell r="C1261" t="str">
            <v>스피커 철거</v>
          </cell>
          <cell r="D1261">
            <v>0</v>
          </cell>
          <cell r="E1261">
            <v>1</v>
          </cell>
          <cell r="F1261" t="str">
            <v>개</v>
          </cell>
          <cell r="G1261">
            <v>310</v>
          </cell>
          <cell r="H1261">
            <v>310</v>
          </cell>
          <cell r="I1261">
            <v>10353</v>
          </cell>
          <cell r="J1261">
            <v>10353</v>
          </cell>
          <cell r="K1261">
            <v>0</v>
          </cell>
          <cell r="L1261">
            <v>0</v>
          </cell>
        </row>
        <row r="1262">
          <cell r="B1262">
            <v>108</v>
          </cell>
          <cell r="C1262" t="str">
            <v>경광등 설치</v>
          </cell>
          <cell r="D1262" t="str">
            <v>크세논램프 5W, ABS</v>
          </cell>
          <cell r="E1262">
            <v>1</v>
          </cell>
          <cell r="F1262" t="str">
            <v>개</v>
          </cell>
          <cell r="G1262">
            <v>50262</v>
          </cell>
          <cell r="H1262">
            <v>50262</v>
          </cell>
          <cell r="I1262">
            <v>8737</v>
          </cell>
          <cell r="J1262">
            <v>8737</v>
          </cell>
          <cell r="K1262">
            <v>0</v>
          </cell>
          <cell r="L1262">
            <v>0</v>
          </cell>
        </row>
        <row r="1263">
          <cell r="B1263">
            <v>109</v>
          </cell>
          <cell r="C1263" t="str">
            <v>경광등 철거</v>
          </cell>
          <cell r="D1263" t="str">
            <v>크세논램프 5W, ABS</v>
          </cell>
          <cell r="E1263">
            <v>1</v>
          </cell>
          <cell r="F1263" t="str">
            <v>개</v>
          </cell>
          <cell r="G1263">
            <v>131</v>
          </cell>
          <cell r="H1263">
            <v>131</v>
          </cell>
          <cell r="I1263">
            <v>4368</v>
          </cell>
          <cell r="J1263">
            <v>4368</v>
          </cell>
          <cell r="K1263">
            <v>0</v>
          </cell>
          <cell r="L1263">
            <v>0</v>
          </cell>
        </row>
        <row r="1264">
          <cell r="B1264">
            <v>112</v>
          </cell>
          <cell r="C1264" t="str">
            <v>비상벨 철거</v>
          </cell>
          <cell r="D1264">
            <v>0</v>
          </cell>
          <cell r="E1264">
            <v>1</v>
          </cell>
          <cell r="F1264" t="str">
            <v>개</v>
          </cell>
          <cell r="G1264">
            <v>157</v>
          </cell>
          <cell r="H1264">
            <v>157</v>
          </cell>
          <cell r="I1264">
            <v>5242</v>
          </cell>
          <cell r="J1264">
            <v>5242</v>
          </cell>
          <cell r="K1264">
            <v>0</v>
          </cell>
          <cell r="L1264">
            <v>0</v>
          </cell>
        </row>
        <row r="1265">
          <cell r="B1265">
            <v>119</v>
          </cell>
          <cell r="C1265" t="str">
            <v>써지보호기(영상) 철거</v>
          </cell>
          <cell r="D1265">
            <v>0</v>
          </cell>
          <cell r="E1265">
            <v>1</v>
          </cell>
          <cell r="F1265" t="str">
            <v>EA</v>
          </cell>
          <cell r="G1265">
            <v>226</v>
          </cell>
          <cell r="H1265">
            <v>226</v>
          </cell>
          <cell r="I1265">
            <v>7553</v>
          </cell>
          <cell r="J1265">
            <v>7553</v>
          </cell>
          <cell r="K1265">
            <v>0</v>
          </cell>
          <cell r="L1265">
            <v>0</v>
          </cell>
        </row>
        <row r="1266">
          <cell r="B1266">
            <v>120</v>
          </cell>
          <cell r="C1266" t="str">
            <v>CODEC 철거</v>
          </cell>
          <cell r="D1266" t="str">
            <v>MPEF-1/2/4, DUAL ENCODERING</v>
          </cell>
          <cell r="E1266">
            <v>1</v>
          </cell>
          <cell r="F1266" t="str">
            <v>대</v>
          </cell>
          <cell r="G1266">
            <v>517</v>
          </cell>
          <cell r="H1266">
            <v>517</v>
          </cell>
          <cell r="I1266">
            <v>17256</v>
          </cell>
          <cell r="J1266">
            <v>17256</v>
          </cell>
          <cell r="K1266">
            <v>0</v>
          </cell>
          <cell r="L1266">
            <v>0</v>
          </cell>
        </row>
        <row r="1267">
          <cell r="B1267">
            <v>121</v>
          </cell>
          <cell r="C1267" t="str">
            <v>동보방송장치 철거</v>
          </cell>
          <cell r="D1267" t="str">
            <v>AMP 내장(60W)</v>
          </cell>
          <cell r="E1267">
            <v>1</v>
          </cell>
          <cell r="F1267" t="str">
            <v>SET</v>
          </cell>
          <cell r="G1267">
            <v>1051</v>
          </cell>
          <cell r="H1267">
            <v>1051</v>
          </cell>
          <cell r="I1267">
            <v>35045</v>
          </cell>
          <cell r="J1267">
            <v>35045</v>
          </cell>
          <cell r="K1267">
            <v>0</v>
          </cell>
          <cell r="L1267">
            <v>0</v>
          </cell>
        </row>
        <row r="1268">
          <cell r="B1268">
            <v>122</v>
          </cell>
          <cell r="C1268" t="str">
            <v>시그널컨버터 철거</v>
          </cell>
          <cell r="D1268" t="str">
            <v>RS-232/485</v>
          </cell>
          <cell r="E1268">
            <v>1</v>
          </cell>
          <cell r="F1268" t="str">
            <v>SET</v>
          </cell>
          <cell r="G1268">
            <v>687</v>
          </cell>
          <cell r="H1268">
            <v>687</v>
          </cell>
          <cell r="I1268">
            <v>22902</v>
          </cell>
          <cell r="J1268">
            <v>22902</v>
          </cell>
          <cell r="K1268">
            <v>0</v>
          </cell>
          <cell r="L1268">
            <v>0</v>
          </cell>
        </row>
        <row r="1269">
          <cell r="B1269">
            <v>316</v>
          </cell>
          <cell r="C1269" t="str">
            <v>전원케이블 포설</v>
          </cell>
          <cell r="D1269" t="str">
            <v>VCT 1.5sq x 2C x 5열</v>
          </cell>
          <cell r="E1269">
            <v>9</v>
          </cell>
          <cell r="F1269" t="str">
            <v>m</v>
          </cell>
          <cell r="G1269">
            <v>3701</v>
          </cell>
          <cell r="H1269">
            <v>33309</v>
          </cell>
          <cell r="I1269">
            <v>13670</v>
          </cell>
          <cell r="J1269">
            <v>123030</v>
          </cell>
          <cell r="K1269">
            <v>0</v>
          </cell>
          <cell r="L1269">
            <v>0</v>
          </cell>
        </row>
        <row r="1270">
          <cell r="B1270">
            <v>317</v>
          </cell>
          <cell r="C1270" t="str">
            <v>스피커케이블</v>
          </cell>
          <cell r="D1270" t="str">
            <v>SW 2300</v>
          </cell>
          <cell r="E1270">
            <v>2.5</v>
          </cell>
          <cell r="F1270" t="str">
            <v>m</v>
          </cell>
          <cell r="G1270">
            <v>1285</v>
          </cell>
          <cell r="H1270">
            <v>3212</v>
          </cell>
          <cell r="I1270">
            <v>2621</v>
          </cell>
          <cell r="J1270">
            <v>6552</v>
          </cell>
          <cell r="K1270">
            <v>0</v>
          </cell>
          <cell r="L1270">
            <v>0</v>
          </cell>
        </row>
        <row r="1271">
          <cell r="B1271">
            <v>318</v>
          </cell>
          <cell r="C1271" t="str">
            <v>LAN 케이블 포설</v>
          </cell>
          <cell r="D1271" t="str">
            <v>UTP Cat 6 4P x 1열</v>
          </cell>
          <cell r="E1271">
            <v>10.5</v>
          </cell>
          <cell r="F1271" t="str">
            <v>m</v>
          </cell>
          <cell r="G1271">
            <v>557</v>
          </cell>
          <cell r="H1271">
            <v>5848</v>
          </cell>
          <cell r="I1271">
            <v>4068</v>
          </cell>
          <cell r="J1271">
            <v>42714</v>
          </cell>
          <cell r="K1271">
            <v>0</v>
          </cell>
          <cell r="L1271">
            <v>0</v>
          </cell>
        </row>
        <row r="1272">
          <cell r="B1272">
            <v>322</v>
          </cell>
          <cell r="C1272" t="str">
            <v>LAN 케이블 포설</v>
          </cell>
          <cell r="D1272" t="str">
            <v>UTP Cat 6 4P x 5열</v>
          </cell>
          <cell r="E1272">
            <v>9</v>
          </cell>
          <cell r="F1272" t="str">
            <v>m</v>
          </cell>
          <cell r="G1272">
            <v>2690</v>
          </cell>
          <cell r="H1272">
            <v>24210</v>
          </cell>
          <cell r="I1272">
            <v>17088</v>
          </cell>
          <cell r="J1272">
            <v>153792</v>
          </cell>
          <cell r="K1272">
            <v>0</v>
          </cell>
          <cell r="L1272">
            <v>0</v>
          </cell>
        </row>
        <row r="1273">
          <cell r="B1273" t="str">
            <v>멀티콘센트접지2구</v>
          </cell>
          <cell r="C1273" t="str">
            <v>멀티콘센트</v>
          </cell>
          <cell r="D1273" t="str">
            <v>접지2구</v>
          </cell>
          <cell r="E1273">
            <v>1</v>
          </cell>
          <cell r="F1273" t="str">
            <v>EA</v>
          </cell>
          <cell r="G1273">
            <v>6300</v>
          </cell>
          <cell r="H1273">
            <v>6300</v>
          </cell>
          <cell r="J1273">
            <v>0</v>
          </cell>
          <cell r="L1273">
            <v>0</v>
          </cell>
        </row>
        <row r="1274">
          <cell r="B1274" t="str">
            <v>멀티콘센트접지6구</v>
          </cell>
          <cell r="C1274" t="str">
            <v>멀티콘센트</v>
          </cell>
          <cell r="D1274" t="str">
            <v>접지6구</v>
          </cell>
          <cell r="E1274">
            <v>2</v>
          </cell>
          <cell r="F1274" t="str">
            <v>EA</v>
          </cell>
          <cell r="G1274">
            <v>12400</v>
          </cell>
          <cell r="H1274">
            <v>24800</v>
          </cell>
          <cell r="J1274">
            <v>0</v>
          </cell>
          <cell r="L1274">
            <v>0</v>
          </cell>
        </row>
        <row r="1279">
          <cell r="B1279">
            <v>3111</v>
          </cell>
          <cell r="D1279" t="str">
            <v>계</v>
          </cell>
          <cell r="H1279">
            <v>351499</v>
          </cell>
          <cell r="J1279">
            <v>586929</v>
          </cell>
          <cell r="L1279">
            <v>0</v>
          </cell>
        </row>
        <row r="1280">
          <cell r="B1280">
            <v>2112</v>
          </cell>
          <cell r="C1280" t="str">
            <v>2.52 수지구 죽전동 1246-8 (대일초교 앞 빌라)</v>
          </cell>
        </row>
        <row r="1281">
          <cell r="B1281">
            <v>101</v>
          </cell>
          <cell r="C1281" t="str">
            <v>SPEED DOME CAMERA 철거</v>
          </cell>
          <cell r="D1281" t="str">
            <v>41만화소</v>
          </cell>
          <cell r="E1281">
            <v>1</v>
          </cell>
          <cell r="F1281" t="str">
            <v>EA</v>
          </cell>
          <cell r="G1281">
            <v>1064</v>
          </cell>
          <cell r="H1281">
            <v>1064</v>
          </cell>
          <cell r="I1281">
            <v>35490</v>
          </cell>
          <cell r="J1281">
            <v>35490</v>
          </cell>
          <cell r="K1281">
            <v>0</v>
          </cell>
          <cell r="L1281">
            <v>0</v>
          </cell>
        </row>
        <row r="1282">
          <cell r="B1282">
            <v>103</v>
          </cell>
          <cell r="C1282" t="str">
            <v>돔카메라 고정용 브래킷 설치</v>
          </cell>
          <cell r="D1282" t="str">
            <v>제작사양</v>
          </cell>
          <cell r="E1282">
            <v>1</v>
          </cell>
          <cell r="F1282" t="str">
            <v>EA</v>
          </cell>
          <cell r="G1282">
            <v>51035</v>
          </cell>
          <cell r="H1282">
            <v>51035</v>
          </cell>
          <cell r="I1282">
            <v>34514</v>
          </cell>
          <cell r="J1282">
            <v>34514</v>
          </cell>
          <cell r="K1282">
            <v>0</v>
          </cell>
          <cell r="L1282">
            <v>0</v>
          </cell>
        </row>
        <row r="1283">
          <cell r="B1283">
            <v>104</v>
          </cell>
          <cell r="C1283" t="str">
            <v>돔카메라 고정용 브래킷 철거</v>
          </cell>
          <cell r="D1283" t="str">
            <v>제작사양</v>
          </cell>
          <cell r="E1283">
            <v>1</v>
          </cell>
          <cell r="F1283" t="str">
            <v>EA</v>
          </cell>
          <cell r="G1283">
            <v>310</v>
          </cell>
          <cell r="H1283">
            <v>310</v>
          </cell>
          <cell r="I1283">
            <v>10353</v>
          </cell>
          <cell r="J1283">
            <v>10353</v>
          </cell>
          <cell r="K1283">
            <v>0</v>
          </cell>
          <cell r="L1283">
            <v>0</v>
          </cell>
        </row>
        <row r="1284">
          <cell r="B1284">
            <v>105</v>
          </cell>
          <cell r="C1284" t="str">
            <v>고정형 CAMERA 브래킷 설치</v>
          </cell>
          <cell r="D1284" t="str">
            <v>제작사양</v>
          </cell>
          <cell r="E1284">
            <v>1</v>
          </cell>
          <cell r="F1284" t="str">
            <v>EA</v>
          </cell>
          <cell r="G1284">
            <v>81035</v>
          </cell>
          <cell r="H1284">
            <v>81035</v>
          </cell>
          <cell r="I1284">
            <v>34514</v>
          </cell>
          <cell r="J1284">
            <v>34514</v>
          </cell>
          <cell r="K1284">
            <v>0</v>
          </cell>
          <cell r="L1284">
            <v>0</v>
          </cell>
        </row>
        <row r="1285">
          <cell r="B1285">
            <v>106</v>
          </cell>
          <cell r="C1285" t="str">
            <v>스피커 설치</v>
          </cell>
          <cell r="D1285" t="str">
            <v>20W, 8Ω</v>
          </cell>
          <cell r="E1285">
            <v>1</v>
          </cell>
          <cell r="F1285" t="str">
            <v>개</v>
          </cell>
          <cell r="G1285">
            <v>67035</v>
          </cell>
          <cell r="H1285">
            <v>67035</v>
          </cell>
          <cell r="I1285">
            <v>34514</v>
          </cell>
          <cell r="J1285">
            <v>34514</v>
          </cell>
          <cell r="K1285">
            <v>0</v>
          </cell>
          <cell r="L1285">
            <v>0</v>
          </cell>
        </row>
        <row r="1286">
          <cell r="B1286">
            <v>107</v>
          </cell>
          <cell r="C1286" t="str">
            <v>스피커 철거</v>
          </cell>
          <cell r="D1286">
            <v>0</v>
          </cell>
          <cell r="E1286">
            <v>1</v>
          </cell>
          <cell r="F1286" t="str">
            <v>개</v>
          </cell>
          <cell r="G1286">
            <v>310</v>
          </cell>
          <cell r="H1286">
            <v>310</v>
          </cell>
          <cell r="I1286">
            <v>10353</v>
          </cell>
          <cell r="J1286">
            <v>10353</v>
          </cell>
          <cell r="K1286">
            <v>0</v>
          </cell>
          <cell r="L1286">
            <v>0</v>
          </cell>
        </row>
        <row r="1287">
          <cell r="B1287">
            <v>108</v>
          </cell>
          <cell r="C1287" t="str">
            <v>경광등 설치</v>
          </cell>
          <cell r="D1287" t="str">
            <v>크세논램프 5W, ABS</v>
          </cell>
          <cell r="E1287">
            <v>1</v>
          </cell>
          <cell r="F1287" t="str">
            <v>개</v>
          </cell>
          <cell r="G1287">
            <v>50262</v>
          </cell>
          <cell r="H1287">
            <v>50262</v>
          </cell>
          <cell r="I1287">
            <v>8737</v>
          </cell>
          <cell r="J1287">
            <v>8737</v>
          </cell>
          <cell r="K1287">
            <v>0</v>
          </cell>
          <cell r="L1287">
            <v>0</v>
          </cell>
        </row>
        <row r="1288">
          <cell r="B1288">
            <v>109</v>
          </cell>
          <cell r="C1288" t="str">
            <v>경광등 철거</v>
          </cell>
          <cell r="D1288" t="str">
            <v>크세논램프 5W, ABS</v>
          </cell>
          <cell r="E1288">
            <v>1</v>
          </cell>
          <cell r="F1288" t="str">
            <v>개</v>
          </cell>
          <cell r="G1288">
            <v>131</v>
          </cell>
          <cell r="H1288">
            <v>131</v>
          </cell>
          <cell r="I1288">
            <v>4368</v>
          </cell>
          <cell r="J1288">
            <v>4368</v>
          </cell>
          <cell r="K1288">
            <v>0</v>
          </cell>
          <cell r="L1288">
            <v>0</v>
          </cell>
        </row>
        <row r="1289">
          <cell r="B1289">
            <v>112</v>
          </cell>
          <cell r="C1289" t="str">
            <v>비상벨 철거</v>
          </cell>
          <cell r="D1289">
            <v>0</v>
          </cell>
          <cell r="E1289">
            <v>1</v>
          </cell>
          <cell r="F1289" t="str">
            <v>개</v>
          </cell>
          <cell r="G1289">
            <v>157</v>
          </cell>
          <cell r="H1289">
            <v>157</v>
          </cell>
          <cell r="I1289">
            <v>5242</v>
          </cell>
          <cell r="J1289">
            <v>5242</v>
          </cell>
          <cell r="K1289">
            <v>0</v>
          </cell>
          <cell r="L1289">
            <v>0</v>
          </cell>
        </row>
        <row r="1290">
          <cell r="B1290">
            <v>119</v>
          </cell>
          <cell r="C1290" t="str">
            <v>써지보호기(영상) 철거</v>
          </cell>
          <cell r="D1290">
            <v>0</v>
          </cell>
          <cell r="E1290">
            <v>1</v>
          </cell>
          <cell r="F1290" t="str">
            <v>EA</v>
          </cell>
          <cell r="G1290">
            <v>226</v>
          </cell>
          <cell r="H1290">
            <v>226</v>
          </cell>
          <cell r="I1290">
            <v>7553</v>
          </cell>
          <cell r="J1290">
            <v>7553</v>
          </cell>
          <cell r="K1290">
            <v>0</v>
          </cell>
          <cell r="L1290">
            <v>0</v>
          </cell>
        </row>
        <row r="1291">
          <cell r="B1291">
            <v>120</v>
          </cell>
          <cell r="C1291" t="str">
            <v>CODEC 철거</v>
          </cell>
          <cell r="D1291" t="str">
            <v>MPEF-1/2/4, DUAL ENCODERING</v>
          </cell>
          <cell r="E1291">
            <v>1</v>
          </cell>
          <cell r="F1291" t="str">
            <v>대</v>
          </cell>
          <cell r="G1291">
            <v>517</v>
          </cell>
          <cell r="H1291">
            <v>517</v>
          </cell>
          <cell r="I1291">
            <v>17256</v>
          </cell>
          <cell r="J1291">
            <v>17256</v>
          </cell>
          <cell r="K1291">
            <v>0</v>
          </cell>
          <cell r="L1291">
            <v>0</v>
          </cell>
        </row>
        <row r="1292">
          <cell r="B1292">
            <v>121</v>
          </cell>
          <cell r="C1292" t="str">
            <v>동보방송장치 철거</v>
          </cell>
          <cell r="D1292" t="str">
            <v>AMP 내장(60W)</v>
          </cell>
          <cell r="E1292">
            <v>1</v>
          </cell>
          <cell r="F1292" t="str">
            <v>SET</v>
          </cell>
          <cell r="G1292">
            <v>1051</v>
          </cell>
          <cell r="H1292">
            <v>1051</v>
          </cell>
          <cell r="I1292">
            <v>35045</v>
          </cell>
          <cell r="J1292">
            <v>35045</v>
          </cell>
          <cell r="K1292">
            <v>0</v>
          </cell>
          <cell r="L1292">
            <v>0</v>
          </cell>
        </row>
        <row r="1293">
          <cell r="B1293">
            <v>122</v>
          </cell>
          <cell r="C1293" t="str">
            <v>시그널컨버터 철거</v>
          </cell>
          <cell r="D1293" t="str">
            <v>RS-232/485</v>
          </cell>
          <cell r="E1293">
            <v>1</v>
          </cell>
          <cell r="F1293" t="str">
            <v>SET</v>
          </cell>
          <cell r="G1293">
            <v>687</v>
          </cell>
          <cell r="H1293">
            <v>687</v>
          </cell>
          <cell r="I1293">
            <v>22902</v>
          </cell>
          <cell r="J1293">
            <v>22902</v>
          </cell>
          <cell r="K1293">
            <v>0</v>
          </cell>
          <cell r="L1293">
            <v>0</v>
          </cell>
        </row>
        <row r="1294">
          <cell r="B1294">
            <v>315</v>
          </cell>
          <cell r="C1294" t="str">
            <v>전원케이블 포설</v>
          </cell>
          <cell r="D1294" t="str">
            <v>VCT 1.5sq x 2C x 4열</v>
          </cell>
          <cell r="E1294">
            <v>9</v>
          </cell>
          <cell r="F1294" t="str">
            <v>m</v>
          </cell>
          <cell r="G1294">
            <v>2964</v>
          </cell>
          <cell r="H1294">
            <v>26676</v>
          </cell>
          <cell r="I1294">
            <v>11066</v>
          </cell>
          <cell r="J1294">
            <v>99594</v>
          </cell>
          <cell r="K1294">
            <v>0</v>
          </cell>
          <cell r="L1294">
            <v>0</v>
          </cell>
        </row>
        <row r="1295">
          <cell r="B1295">
            <v>317</v>
          </cell>
          <cell r="C1295" t="str">
            <v>스피커케이블</v>
          </cell>
          <cell r="D1295" t="str">
            <v>SW 2300</v>
          </cell>
          <cell r="E1295">
            <v>2.5</v>
          </cell>
          <cell r="F1295" t="str">
            <v>m</v>
          </cell>
          <cell r="G1295">
            <v>1285</v>
          </cell>
          <cell r="H1295">
            <v>3212</v>
          </cell>
          <cell r="I1295">
            <v>2621</v>
          </cell>
          <cell r="J1295">
            <v>6552</v>
          </cell>
          <cell r="K1295">
            <v>0</v>
          </cell>
          <cell r="L1295">
            <v>0</v>
          </cell>
        </row>
        <row r="1296">
          <cell r="B1296">
            <v>318</v>
          </cell>
          <cell r="C1296" t="str">
            <v>LAN 케이블 포설</v>
          </cell>
          <cell r="D1296" t="str">
            <v>UTP Cat 6 4P x 1열</v>
          </cell>
          <cell r="E1296">
            <v>10.5</v>
          </cell>
          <cell r="F1296" t="str">
            <v>m</v>
          </cell>
          <cell r="G1296">
            <v>557</v>
          </cell>
          <cell r="H1296">
            <v>5848</v>
          </cell>
          <cell r="I1296">
            <v>4068</v>
          </cell>
          <cell r="J1296">
            <v>42714</v>
          </cell>
          <cell r="K1296">
            <v>0</v>
          </cell>
          <cell r="L1296">
            <v>0</v>
          </cell>
        </row>
        <row r="1297">
          <cell r="B1297">
            <v>321</v>
          </cell>
          <cell r="C1297" t="str">
            <v>LAN 케이블 포설</v>
          </cell>
          <cell r="D1297" t="str">
            <v>UTP Cat 6 4P x 4열</v>
          </cell>
          <cell r="E1297">
            <v>9</v>
          </cell>
          <cell r="F1297" t="str">
            <v>m</v>
          </cell>
          <cell r="G1297">
            <v>2156</v>
          </cell>
          <cell r="H1297">
            <v>19404</v>
          </cell>
          <cell r="I1297">
            <v>13833</v>
          </cell>
          <cell r="J1297">
            <v>124497</v>
          </cell>
          <cell r="K1297">
            <v>0</v>
          </cell>
          <cell r="L1297">
            <v>0</v>
          </cell>
        </row>
        <row r="1298">
          <cell r="B1298" t="str">
            <v>멀티콘센트접지2구</v>
          </cell>
          <cell r="C1298" t="str">
            <v>멀티콘센트</v>
          </cell>
          <cell r="D1298" t="str">
            <v>접지2구</v>
          </cell>
          <cell r="E1298">
            <v>1</v>
          </cell>
          <cell r="F1298" t="str">
            <v>EA</v>
          </cell>
          <cell r="G1298">
            <v>6300</v>
          </cell>
          <cell r="H1298">
            <v>6300</v>
          </cell>
          <cell r="J1298">
            <v>0</v>
          </cell>
          <cell r="L1298">
            <v>0</v>
          </cell>
        </row>
        <row r="1299">
          <cell r="B1299" t="str">
            <v>멀티콘센트접지6구</v>
          </cell>
          <cell r="C1299" t="str">
            <v>멀티콘센트</v>
          </cell>
          <cell r="D1299" t="str">
            <v>접지6구</v>
          </cell>
          <cell r="E1299">
            <v>2</v>
          </cell>
          <cell r="F1299" t="str">
            <v>EA</v>
          </cell>
          <cell r="G1299">
            <v>12400</v>
          </cell>
          <cell r="H1299">
            <v>24800</v>
          </cell>
          <cell r="J1299">
            <v>0</v>
          </cell>
          <cell r="L1299">
            <v>0</v>
          </cell>
        </row>
        <row r="1304">
          <cell r="B1304">
            <v>3112</v>
          </cell>
          <cell r="D1304" t="str">
            <v>계</v>
          </cell>
          <cell r="H1304">
            <v>340060</v>
          </cell>
          <cell r="J1304">
            <v>534198</v>
          </cell>
          <cell r="L1304">
            <v>0</v>
          </cell>
        </row>
        <row r="1305">
          <cell r="B1305">
            <v>2113</v>
          </cell>
          <cell r="C1305" t="str">
            <v>2.53 수지구 죽전동 1070-9 (죽전1동 죽전체육공원입구)</v>
          </cell>
        </row>
        <row r="1306">
          <cell r="B1306">
            <v>101</v>
          </cell>
          <cell r="C1306" t="str">
            <v>SPEED DOME CAMERA 철거</v>
          </cell>
          <cell r="D1306" t="str">
            <v>41만화소</v>
          </cell>
          <cell r="E1306">
            <v>1</v>
          </cell>
          <cell r="F1306" t="str">
            <v>EA</v>
          </cell>
          <cell r="G1306">
            <v>1064</v>
          </cell>
          <cell r="H1306">
            <v>1064</v>
          </cell>
          <cell r="I1306">
            <v>35490</v>
          </cell>
          <cell r="J1306">
            <v>35490</v>
          </cell>
          <cell r="K1306">
            <v>0</v>
          </cell>
          <cell r="L1306">
            <v>0</v>
          </cell>
        </row>
        <row r="1307">
          <cell r="B1307">
            <v>103</v>
          </cell>
          <cell r="C1307" t="str">
            <v>돔카메라 고정용 브래킷 설치</v>
          </cell>
          <cell r="D1307" t="str">
            <v>제작사양</v>
          </cell>
          <cell r="E1307">
            <v>1</v>
          </cell>
          <cell r="F1307" t="str">
            <v>EA</v>
          </cell>
          <cell r="G1307">
            <v>51035</v>
          </cell>
          <cell r="H1307">
            <v>51035</v>
          </cell>
          <cell r="I1307">
            <v>34514</v>
          </cell>
          <cell r="J1307">
            <v>34514</v>
          </cell>
          <cell r="K1307">
            <v>0</v>
          </cell>
          <cell r="L1307">
            <v>0</v>
          </cell>
        </row>
        <row r="1308">
          <cell r="B1308">
            <v>104</v>
          </cell>
          <cell r="C1308" t="str">
            <v>돔카메라 고정용 브래킷 철거</v>
          </cell>
          <cell r="D1308" t="str">
            <v>제작사양</v>
          </cell>
          <cell r="E1308">
            <v>1</v>
          </cell>
          <cell r="F1308" t="str">
            <v>EA</v>
          </cell>
          <cell r="G1308">
            <v>310</v>
          </cell>
          <cell r="H1308">
            <v>310</v>
          </cell>
          <cell r="I1308">
            <v>10353</v>
          </cell>
          <cell r="J1308">
            <v>10353</v>
          </cell>
          <cell r="K1308">
            <v>0</v>
          </cell>
          <cell r="L1308">
            <v>0</v>
          </cell>
        </row>
        <row r="1309">
          <cell r="B1309">
            <v>105</v>
          </cell>
          <cell r="C1309" t="str">
            <v>고정형 CAMERA 브래킷 설치</v>
          </cell>
          <cell r="D1309" t="str">
            <v>제작사양</v>
          </cell>
          <cell r="E1309">
            <v>1</v>
          </cell>
          <cell r="F1309" t="str">
            <v>EA</v>
          </cell>
          <cell r="G1309">
            <v>81035</v>
          </cell>
          <cell r="H1309">
            <v>81035</v>
          </cell>
          <cell r="I1309">
            <v>34514</v>
          </cell>
          <cell r="J1309">
            <v>34514</v>
          </cell>
          <cell r="K1309">
            <v>0</v>
          </cell>
          <cell r="L1309">
            <v>0</v>
          </cell>
        </row>
        <row r="1310">
          <cell r="B1310">
            <v>106</v>
          </cell>
          <cell r="C1310" t="str">
            <v>스피커 설치</v>
          </cell>
          <cell r="D1310" t="str">
            <v>20W, 8Ω</v>
          </cell>
          <cell r="E1310">
            <v>1</v>
          </cell>
          <cell r="F1310" t="str">
            <v>개</v>
          </cell>
          <cell r="G1310">
            <v>67035</v>
          </cell>
          <cell r="H1310">
            <v>67035</v>
          </cell>
          <cell r="I1310">
            <v>34514</v>
          </cell>
          <cell r="J1310">
            <v>34514</v>
          </cell>
          <cell r="K1310">
            <v>0</v>
          </cell>
          <cell r="L1310">
            <v>0</v>
          </cell>
        </row>
        <row r="1311">
          <cell r="B1311">
            <v>107</v>
          </cell>
          <cell r="C1311" t="str">
            <v>스피커 철거</v>
          </cell>
          <cell r="D1311">
            <v>0</v>
          </cell>
          <cell r="E1311">
            <v>1</v>
          </cell>
          <cell r="F1311" t="str">
            <v>개</v>
          </cell>
          <cell r="G1311">
            <v>310</v>
          </cell>
          <cell r="H1311">
            <v>310</v>
          </cell>
          <cell r="I1311">
            <v>10353</v>
          </cell>
          <cell r="J1311">
            <v>10353</v>
          </cell>
          <cell r="K1311">
            <v>0</v>
          </cell>
          <cell r="L1311">
            <v>0</v>
          </cell>
        </row>
        <row r="1312">
          <cell r="B1312">
            <v>108</v>
          </cell>
          <cell r="C1312" t="str">
            <v>경광등 설치</v>
          </cell>
          <cell r="D1312" t="str">
            <v>크세논램프 5W, ABS</v>
          </cell>
          <cell r="E1312">
            <v>1</v>
          </cell>
          <cell r="F1312" t="str">
            <v>개</v>
          </cell>
          <cell r="G1312">
            <v>50262</v>
          </cell>
          <cell r="H1312">
            <v>50262</v>
          </cell>
          <cell r="I1312">
            <v>8737</v>
          </cell>
          <cell r="J1312">
            <v>8737</v>
          </cell>
          <cell r="K1312">
            <v>0</v>
          </cell>
          <cell r="L1312">
            <v>0</v>
          </cell>
        </row>
        <row r="1313">
          <cell r="B1313">
            <v>109</v>
          </cell>
          <cell r="C1313" t="str">
            <v>경광등 철거</v>
          </cell>
          <cell r="D1313" t="str">
            <v>크세논램프 5W, ABS</v>
          </cell>
          <cell r="E1313">
            <v>1</v>
          </cell>
          <cell r="F1313" t="str">
            <v>개</v>
          </cell>
          <cell r="G1313">
            <v>131</v>
          </cell>
          <cell r="H1313">
            <v>131</v>
          </cell>
          <cell r="I1313">
            <v>4368</v>
          </cell>
          <cell r="J1313">
            <v>4368</v>
          </cell>
          <cell r="K1313">
            <v>0</v>
          </cell>
          <cell r="L1313">
            <v>0</v>
          </cell>
        </row>
        <row r="1314">
          <cell r="B1314">
            <v>112</v>
          </cell>
          <cell r="C1314" t="str">
            <v>비상벨 철거</v>
          </cell>
          <cell r="D1314">
            <v>0</v>
          </cell>
          <cell r="E1314">
            <v>1</v>
          </cell>
          <cell r="F1314" t="str">
            <v>개</v>
          </cell>
          <cell r="G1314">
            <v>157</v>
          </cell>
          <cell r="H1314">
            <v>157</v>
          </cell>
          <cell r="I1314">
            <v>5242</v>
          </cell>
          <cell r="J1314">
            <v>5242</v>
          </cell>
          <cell r="K1314">
            <v>0</v>
          </cell>
          <cell r="L1314">
            <v>0</v>
          </cell>
        </row>
        <row r="1315">
          <cell r="B1315">
            <v>119</v>
          </cell>
          <cell r="C1315" t="str">
            <v>써지보호기(영상) 철거</v>
          </cell>
          <cell r="D1315">
            <v>0</v>
          </cell>
          <cell r="E1315">
            <v>1</v>
          </cell>
          <cell r="F1315" t="str">
            <v>EA</v>
          </cell>
          <cell r="G1315">
            <v>226</v>
          </cell>
          <cell r="H1315">
            <v>226</v>
          </cell>
          <cell r="I1315">
            <v>7553</v>
          </cell>
          <cell r="J1315">
            <v>7553</v>
          </cell>
          <cell r="K1315">
            <v>0</v>
          </cell>
          <cell r="L1315">
            <v>0</v>
          </cell>
        </row>
        <row r="1316">
          <cell r="B1316">
            <v>120</v>
          </cell>
          <cell r="C1316" t="str">
            <v>CODEC 철거</v>
          </cell>
          <cell r="D1316" t="str">
            <v>MPEF-1/2/4, DUAL ENCODERING</v>
          </cell>
          <cell r="E1316">
            <v>1</v>
          </cell>
          <cell r="F1316" t="str">
            <v>대</v>
          </cell>
          <cell r="G1316">
            <v>517</v>
          </cell>
          <cell r="H1316">
            <v>517</v>
          </cell>
          <cell r="I1316">
            <v>17256</v>
          </cell>
          <cell r="J1316">
            <v>17256</v>
          </cell>
          <cell r="K1316">
            <v>0</v>
          </cell>
          <cell r="L1316">
            <v>0</v>
          </cell>
        </row>
        <row r="1317">
          <cell r="B1317">
            <v>121</v>
          </cell>
          <cell r="C1317" t="str">
            <v>동보방송장치 철거</v>
          </cell>
          <cell r="D1317" t="str">
            <v>AMP 내장(60W)</v>
          </cell>
          <cell r="E1317">
            <v>1</v>
          </cell>
          <cell r="F1317" t="str">
            <v>SET</v>
          </cell>
          <cell r="G1317">
            <v>1051</v>
          </cell>
          <cell r="H1317">
            <v>1051</v>
          </cell>
          <cell r="I1317">
            <v>35045</v>
          </cell>
          <cell r="J1317">
            <v>35045</v>
          </cell>
          <cell r="K1317">
            <v>0</v>
          </cell>
          <cell r="L1317">
            <v>0</v>
          </cell>
        </row>
        <row r="1318">
          <cell r="B1318">
            <v>122</v>
          </cell>
          <cell r="C1318" t="str">
            <v>시그널컨버터 철거</v>
          </cell>
          <cell r="D1318" t="str">
            <v>RS-232/485</v>
          </cell>
          <cell r="E1318">
            <v>1</v>
          </cell>
          <cell r="F1318" t="str">
            <v>SET</v>
          </cell>
          <cell r="G1318">
            <v>687</v>
          </cell>
          <cell r="H1318">
            <v>687</v>
          </cell>
          <cell r="I1318">
            <v>22902</v>
          </cell>
          <cell r="J1318">
            <v>22902</v>
          </cell>
          <cell r="K1318">
            <v>0</v>
          </cell>
          <cell r="L1318">
            <v>0</v>
          </cell>
        </row>
        <row r="1319">
          <cell r="B1319">
            <v>316</v>
          </cell>
          <cell r="C1319" t="str">
            <v>전원케이블 포설</v>
          </cell>
          <cell r="D1319" t="str">
            <v>VCT 1.5sq x 2C x 5열</v>
          </cell>
          <cell r="E1319">
            <v>7</v>
          </cell>
          <cell r="F1319" t="str">
            <v>m</v>
          </cell>
          <cell r="G1319">
            <v>3701</v>
          </cell>
          <cell r="H1319">
            <v>25907</v>
          </cell>
          <cell r="I1319">
            <v>13670</v>
          </cell>
          <cell r="J1319">
            <v>95690</v>
          </cell>
          <cell r="K1319">
            <v>0</v>
          </cell>
          <cell r="L1319">
            <v>0</v>
          </cell>
        </row>
        <row r="1320">
          <cell r="B1320">
            <v>317</v>
          </cell>
          <cell r="C1320" t="str">
            <v>스피커케이블</v>
          </cell>
          <cell r="D1320" t="str">
            <v>SW 2300</v>
          </cell>
          <cell r="E1320">
            <v>2.5</v>
          </cell>
          <cell r="F1320" t="str">
            <v>m</v>
          </cell>
          <cell r="G1320">
            <v>1285</v>
          </cell>
          <cell r="H1320">
            <v>3212</v>
          </cell>
          <cell r="I1320">
            <v>2621</v>
          </cell>
          <cell r="J1320">
            <v>6552</v>
          </cell>
          <cell r="K1320">
            <v>0</v>
          </cell>
          <cell r="L1320">
            <v>0</v>
          </cell>
        </row>
        <row r="1321">
          <cell r="B1321">
            <v>318</v>
          </cell>
          <cell r="C1321" t="str">
            <v>LAN 케이블 포설</v>
          </cell>
          <cell r="D1321" t="str">
            <v>UTP Cat 6 4P x 1열</v>
          </cell>
          <cell r="E1321">
            <v>8.5</v>
          </cell>
          <cell r="F1321" t="str">
            <v>m</v>
          </cell>
          <cell r="G1321">
            <v>557</v>
          </cell>
          <cell r="H1321">
            <v>4734</v>
          </cell>
          <cell r="I1321">
            <v>4068</v>
          </cell>
          <cell r="J1321">
            <v>34578</v>
          </cell>
          <cell r="K1321">
            <v>0</v>
          </cell>
          <cell r="L1321">
            <v>0</v>
          </cell>
        </row>
        <row r="1322">
          <cell r="B1322">
            <v>322</v>
          </cell>
          <cell r="C1322" t="str">
            <v>LAN 케이블 포설</v>
          </cell>
          <cell r="D1322" t="str">
            <v>UTP Cat 6 4P x 5열</v>
          </cell>
          <cell r="E1322">
            <v>7</v>
          </cell>
          <cell r="F1322" t="str">
            <v>m</v>
          </cell>
          <cell r="G1322">
            <v>2690</v>
          </cell>
          <cell r="H1322">
            <v>18830</v>
          </cell>
          <cell r="I1322">
            <v>17088</v>
          </cell>
          <cell r="J1322">
            <v>119616</v>
          </cell>
          <cell r="K1322">
            <v>0</v>
          </cell>
          <cell r="L1322">
            <v>0</v>
          </cell>
        </row>
        <row r="1323">
          <cell r="B1323" t="str">
            <v>멀티콘센트접지2구</v>
          </cell>
          <cell r="C1323" t="str">
            <v>멀티콘센트</v>
          </cell>
          <cell r="D1323" t="str">
            <v>접지2구</v>
          </cell>
          <cell r="E1323">
            <v>1</v>
          </cell>
          <cell r="F1323" t="str">
            <v>EA</v>
          </cell>
          <cell r="G1323">
            <v>6300</v>
          </cell>
          <cell r="H1323">
            <v>6300</v>
          </cell>
          <cell r="J1323">
            <v>0</v>
          </cell>
          <cell r="L1323">
            <v>0</v>
          </cell>
        </row>
        <row r="1324">
          <cell r="B1324" t="str">
            <v>멀티콘센트접지6구</v>
          </cell>
          <cell r="C1324" t="str">
            <v>멀티콘센트</v>
          </cell>
          <cell r="D1324" t="str">
            <v>접지6구</v>
          </cell>
          <cell r="E1324">
            <v>2</v>
          </cell>
          <cell r="F1324" t="str">
            <v>EA</v>
          </cell>
          <cell r="G1324">
            <v>12400</v>
          </cell>
          <cell r="H1324">
            <v>24800</v>
          </cell>
          <cell r="J1324">
            <v>0</v>
          </cell>
          <cell r="L1324">
            <v>0</v>
          </cell>
        </row>
        <row r="1329">
          <cell r="B1329">
            <v>3113</v>
          </cell>
          <cell r="D1329" t="str">
            <v>계</v>
          </cell>
          <cell r="H1329">
            <v>337603</v>
          </cell>
          <cell r="J1329">
            <v>517277</v>
          </cell>
          <cell r="L1329">
            <v>0</v>
          </cell>
        </row>
        <row r="1330">
          <cell r="B1330">
            <v>2114</v>
          </cell>
          <cell r="C1330" t="str">
            <v>2.54 수지구 죽전동 856 (충성교회 앞)</v>
          </cell>
        </row>
        <row r="1331">
          <cell r="B1331">
            <v>101</v>
          </cell>
          <cell r="C1331" t="str">
            <v>SPEED DOME CAMERA 철거</v>
          </cell>
          <cell r="D1331" t="str">
            <v>41만화소</v>
          </cell>
          <cell r="E1331">
            <v>1</v>
          </cell>
          <cell r="F1331" t="str">
            <v>EA</v>
          </cell>
          <cell r="G1331">
            <v>1064</v>
          </cell>
          <cell r="H1331">
            <v>1064</v>
          </cell>
          <cell r="I1331">
            <v>35490</v>
          </cell>
          <cell r="J1331">
            <v>35490</v>
          </cell>
          <cell r="K1331">
            <v>0</v>
          </cell>
          <cell r="L1331">
            <v>0</v>
          </cell>
        </row>
        <row r="1332">
          <cell r="B1332">
            <v>103</v>
          </cell>
          <cell r="C1332" t="str">
            <v>돔카메라 고정용 브래킷 설치</v>
          </cell>
          <cell r="D1332" t="str">
            <v>제작사양</v>
          </cell>
          <cell r="E1332">
            <v>1</v>
          </cell>
          <cell r="F1332" t="str">
            <v>EA</v>
          </cell>
          <cell r="G1332">
            <v>51035</v>
          </cell>
          <cell r="H1332">
            <v>51035</v>
          </cell>
          <cell r="I1332">
            <v>34514</v>
          </cell>
          <cell r="J1332">
            <v>34514</v>
          </cell>
          <cell r="K1332">
            <v>0</v>
          </cell>
          <cell r="L1332">
            <v>0</v>
          </cell>
        </row>
        <row r="1333">
          <cell r="B1333">
            <v>104</v>
          </cell>
          <cell r="C1333" t="str">
            <v>돔카메라 고정용 브래킷 철거</v>
          </cell>
          <cell r="D1333" t="str">
            <v>제작사양</v>
          </cell>
          <cell r="E1333">
            <v>1</v>
          </cell>
          <cell r="F1333" t="str">
            <v>EA</v>
          </cell>
          <cell r="G1333">
            <v>310</v>
          </cell>
          <cell r="H1333">
            <v>310</v>
          </cell>
          <cell r="I1333">
            <v>10353</v>
          </cell>
          <cell r="J1333">
            <v>10353</v>
          </cell>
          <cell r="K1333">
            <v>0</v>
          </cell>
          <cell r="L1333">
            <v>0</v>
          </cell>
        </row>
        <row r="1334">
          <cell r="B1334">
            <v>105</v>
          </cell>
          <cell r="C1334" t="str">
            <v>고정형 CAMERA 브래킷 설치</v>
          </cell>
          <cell r="D1334" t="str">
            <v>제작사양</v>
          </cell>
          <cell r="E1334">
            <v>1</v>
          </cell>
          <cell r="F1334" t="str">
            <v>EA</v>
          </cell>
          <cell r="G1334">
            <v>81035</v>
          </cell>
          <cell r="H1334">
            <v>81035</v>
          </cell>
          <cell r="I1334">
            <v>34514</v>
          </cell>
          <cell r="J1334">
            <v>34514</v>
          </cell>
          <cell r="K1334">
            <v>0</v>
          </cell>
          <cell r="L1334">
            <v>0</v>
          </cell>
        </row>
        <row r="1335">
          <cell r="B1335">
            <v>106</v>
          </cell>
          <cell r="C1335" t="str">
            <v>스피커 설치</v>
          </cell>
          <cell r="D1335" t="str">
            <v>20W, 8Ω</v>
          </cell>
          <cell r="E1335">
            <v>1</v>
          </cell>
          <cell r="F1335" t="str">
            <v>개</v>
          </cell>
          <cell r="G1335">
            <v>67035</v>
          </cell>
          <cell r="H1335">
            <v>67035</v>
          </cell>
          <cell r="I1335">
            <v>34514</v>
          </cell>
          <cell r="J1335">
            <v>34514</v>
          </cell>
          <cell r="K1335">
            <v>0</v>
          </cell>
          <cell r="L1335">
            <v>0</v>
          </cell>
        </row>
        <row r="1336">
          <cell r="B1336">
            <v>107</v>
          </cell>
          <cell r="C1336" t="str">
            <v>스피커 철거</v>
          </cell>
          <cell r="D1336">
            <v>0</v>
          </cell>
          <cell r="E1336">
            <v>1</v>
          </cell>
          <cell r="F1336" t="str">
            <v>개</v>
          </cell>
          <cell r="G1336">
            <v>310</v>
          </cell>
          <cell r="H1336">
            <v>310</v>
          </cell>
          <cell r="I1336">
            <v>10353</v>
          </cell>
          <cell r="J1336">
            <v>10353</v>
          </cell>
          <cell r="K1336">
            <v>0</v>
          </cell>
          <cell r="L1336">
            <v>0</v>
          </cell>
        </row>
        <row r="1337">
          <cell r="B1337">
            <v>108</v>
          </cell>
          <cell r="C1337" t="str">
            <v>경광등 설치</v>
          </cell>
          <cell r="D1337" t="str">
            <v>크세논램프 5W, ABS</v>
          </cell>
          <cell r="E1337">
            <v>1</v>
          </cell>
          <cell r="F1337" t="str">
            <v>개</v>
          </cell>
          <cell r="G1337">
            <v>50262</v>
          </cell>
          <cell r="H1337">
            <v>50262</v>
          </cell>
          <cell r="I1337">
            <v>8737</v>
          </cell>
          <cell r="J1337">
            <v>8737</v>
          </cell>
          <cell r="K1337">
            <v>0</v>
          </cell>
          <cell r="L1337">
            <v>0</v>
          </cell>
        </row>
        <row r="1338">
          <cell r="B1338">
            <v>109</v>
          </cell>
          <cell r="C1338" t="str">
            <v>경광등 철거</v>
          </cell>
          <cell r="D1338" t="str">
            <v>크세논램프 5W, ABS</v>
          </cell>
          <cell r="E1338">
            <v>1</v>
          </cell>
          <cell r="F1338" t="str">
            <v>개</v>
          </cell>
          <cell r="G1338">
            <v>131</v>
          </cell>
          <cell r="H1338">
            <v>131</v>
          </cell>
          <cell r="I1338">
            <v>4368</v>
          </cell>
          <cell r="J1338">
            <v>4368</v>
          </cell>
          <cell r="K1338">
            <v>0</v>
          </cell>
          <cell r="L1338">
            <v>0</v>
          </cell>
        </row>
        <row r="1339">
          <cell r="B1339">
            <v>112</v>
          </cell>
          <cell r="C1339" t="str">
            <v>비상벨 철거</v>
          </cell>
          <cell r="D1339">
            <v>0</v>
          </cell>
          <cell r="E1339">
            <v>1</v>
          </cell>
          <cell r="F1339" t="str">
            <v>개</v>
          </cell>
          <cell r="G1339">
            <v>157</v>
          </cell>
          <cell r="H1339">
            <v>157</v>
          </cell>
          <cell r="I1339">
            <v>5242</v>
          </cell>
          <cell r="J1339">
            <v>5242</v>
          </cell>
          <cell r="K1339">
            <v>0</v>
          </cell>
          <cell r="L1339">
            <v>0</v>
          </cell>
        </row>
        <row r="1340">
          <cell r="B1340">
            <v>119</v>
          </cell>
          <cell r="C1340" t="str">
            <v>써지보호기(영상) 철거</v>
          </cell>
          <cell r="D1340">
            <v>0</v>
          </cell>
          <cell r="E1340">
            <v>1</v>
          </cell>
          <cell r="F1340" t="str">
            <v>EA</v>
          </cell>
          <cell r="G1340">
            <v>226</v>
          </cell>
          <cell r="H1340">
            <v>226</v>
          </cell>
          <cell r="I1340">
            <v>7553</v>
          </cell>
          <cell r="J1340">
            <v>7553</v>
          </cell>
          <cell r="K1340">
            <v>0</v>
          </cell>
          <cell r="L1340">
            <v>0</v>
          </cell>
        </row>
        <row r="1341">
          <cell r="B1341">
            <v>120</v>
          </cell>
          <cell r="C1341" t="str">
            <v>CODEC 철거</v>
          </cell>
          <cell r="D1341" t="str">
            <v>MPEF-1/2/4, DUAL ENCODERING</v>
          </cell>
          <cell r="E1341">
            <v>1</v>
          </cell>
          <cell r="F1341" t="str">
            <v>대</v>
          </cell>
          <cell r="G1341">
            <v>517</v>
          </cell>
          <cell r="H1341">
            <v>517</v>
          </cell>
          <cell r="I1341">
            <v>17256</v>
          </cell>
          <cell r="J1341">
            <v>17256</v>
          </cell>
          <cell r="K1341">
            <v>0</v>
          </cell>
          <cell r="L1341">
            <v>0</v>
          </cell>
        </row>
        <row r="1342">
          <cell r="B1342">
            <v>121</v>
          </cell>
          <cell r="C1342" t="str">
            <v>동보방송장치 철거</v>
          </cell>
          <cell r="D1342" t="str">
            <v>AMP 내장(60W)</v>
          </cell>
          <cell r="E1342">
            <v>1</v>
          </cell>
          <cell r="F1342" t="str">
            <v>SET</v>
          </cell>
          <cell r="G1342">
            <v>1051</v>
          </cell>
          <cell r="H1342">
            <v>1051</v>
          </cell>
          <cell r="I1342">
            <v>35045</v>
          </cell>
          <cell r="J1342">
            <v>35045</v>
          </cell>
          <cell r="K1342">
            <v>0</v>
          </cell>
          <cell r="L1342">
            <v>0</v>
          </cell>
        </row>
        <row r="1343">
          <cell r="B1343">
            <v>122</v>
          </cell>
          <cell r="C1343" t="str">
            <v>시그널컨버터 철거</v>
          </cell>
          <cell r="D1343" t="str">
            <v>RS-232/485</v>
          </cell>
          <cell r="E1343">
            <v>1</v>
          </cell>
          <cell r="F1343" t="str">
            <v>SET</v>
          </cell>
          <cell r="G1343">
            <v>687</v>
          </cell>
          <cell r="H1343">
            <v>687</v>
          </cell>
          <cell r="I1343">
            <v>22902</v>
          </cell>
          <cell r="J1343">
            <v>22902</v>
          </cell>
          <cell r="K1343">
            <v>0</v>
          </cell>
          <cell r="L1343">
            <v>0</v>
          </cell>
        </row>
        <row r="1344">
          <cell r="B1344">
            <v>315</v>
          </cell>
          <cell r="C1344" t="str">
            <v>전원케이블 포설</v>
          </cell>
          <cell r="D1344" t="str">
            <v>VCT 1.5sq x 2C x 4열</v>
          </cell>
          <cell r="E1344">
            <v>9</v>
          </cell>
          <cell r="F1344" t="str">
            <v>m</v>
          </cell>
          <cell r="G1344">
            <v>2964</v>
          </cell>
          <cell r="H1344">
            <v>26676</v>
          </cell>
          <cell r="I1344">
            <v>11066</v>
          </cell>
          <cell r="J1344">
            <v>99594</v>
          </cell>
          <cell r="K1344">
            <v>0</v>
          </cell>
          <cell r="L1344">
            <v>0</v>
          </cell>
        </row>
        <row r="1345">
          <cell r="B1345">
            <v>317</v>
          </cell>
          <cell r="C1345" t="str">
            <v>스피커케이블</v>
          </cell>
          <cell r="D1345" t="str">
            <v>SW 2300</v>
          </cell>
          <cell r="E1345">
            <v>2.5</v>
          </cell>
          <cell r="F1345" t="str">
            <v>m</v>
          </cell>
          <cell r="G1345">
            <v>1285</v>
          </cell>
          <cell r="H1345">
            <v>3212</v>
          </cell>
          <cell r="I1345">
            <v>2621</v>
          </cell>
          <cell r="J1345">
            <v>6552</v>
          </cell>
          <cell r="K1345">
            <v>0</v>
          </cell>
          <cell r="L1345">
            <v>0</v>
          </cell>
        </row>
        <row r="1346">
          <cell r="B1346">
            <v>318</v>
          </cell>
          <cell r="C1346" t="str">
            <v>LAN 케이블 포설</v>
          </cell>
          <cell r="D1346" t="str">
            <v>UTP Cat 6 4P x 1열</v>
          </cell>
          <cell r="E1346">
            <v>10.5</v>
          </cell>
          <cell r="F1346" t="str">
            <v>m</v>
          </cell>
          <cell r="G1346">
            <v>557</v>
          </cell>
          <cell r="H1346">
            <v>5848</v>
          </cell>
          <cell r="I1346">
            <v>4068</v>
          </cell>
          <cell r="J1346">
            <v>42714</v>
          </cell>
          <cell r="K1346">
            <v>0</v>
          </cell>
          <cell r="L1346">
            <v>0</v>
          </cell>
        </row>
        <row r="1347">
          <cell r="B1347">
            <v>321</v>
          </cell>
          <cell r="C1347" t="str">
            <v>LAN 케이블 포설</v>
          </cell>
          <cell r="D1347" t="str">
            <v>UTP Cat 6 4P x 4열</v>
          </cell>
          <cell r="E1347">
            <v>9</v>
          </cell>
          <cell r="F1347" t="str">
            <v>m</v>
          </cell>
          <cell r="G1347">
            <v>2156</v>
          </cell>
          <cell r="H1347">
            <v>19404</v>
          </cell>
          <cell r="I1347">
            <v>13833</v>
          </cell>
          <cell r="J1347">
            <v>124497</v>
          </cell>
          <cell r="K1347">
            <v>0</v>
          </cell>
          <cell r="L1347">
            <v>0</v>
          </cell>
        </row>
        <row r="1348">
          <cell r="B1348" t="str">
            <v>멀티콘센트접지2구</v>
          </cell>
          <cell r="C1348" t="str">
            <v>멀티콘센트</v>
          </cell>
          <cell r="D1348" t="str">
            <v>접지2구</v>
          </cell>
          <cell r="E1348">
            <v>1</v>
          </cell>
          <cell r="F1348" t="str">
            <v>EA</v>
          </cell>
          <cell r="G1348">
            <v>6300</v>
          </cell>
          <cell r="H1348">
            <v>6300</v>
          </cell>
          <cell r="J1348">
            <v>0</v>
          </cell>
          <cell r="L1348">
            <v>0</v>
          </cell>
        </row>
        <row r="1349">
          <cell r="B1349" t="str">
            <v>멀티콘센트접지6구</v>
          </cell>
          <cell r="C1349" t="str">
            <v>멀티콘센트</v>
          </cell>
          <cell r="D1349" t="str">
            <v>접지6구</v>
          </cell>
          <cell r="E1349">
            <v>2</v>
          </cell>
          <cell r="F1349" t="str">
            <v>EA</v>
          </cell>
          <cell r="G1349">
            <v>12400</v>
          </cell>
          <cell r="H1349">
            <v>24800</v>
          </cell>
          <cell r="J1349">
            <v>0</v>
          </cell>
          <cell r="L1349">
            <v>0</v>
          </cell>
        </row>
        <row r="1354">
          <cell r="B1354">
            <v>3114</v>
          </cell>
          <cell r="D1354" t="str">
            <v>계</v>
          </cell>
          <cell r="H1354">
            <v>340060</v>
          </cell>
          <cell r="J1354">
            <v>534198</v>
          </cell>
          <cell r="L1354">
            <v>0</v>
          </cell>
        </row>
        <row r="1355">
          <cell r="B1355">
            <v>2115</v>
          </cell>
          <cell r="C1355" t="str">
            <v>2.55 수지구 풍덕천동 551-5 거북상가 앞, 수지초 방향</v>
          </cell>
        </row>
        <row r="1356">
          <cell r="B1356">
            <v>101</v>
          </cell>
          <cell r="C1356" t="str">
            <v>SPEED DOME CAMERA 철거</v>
          </cell>
          <cell r="D1356" t="str">
            <v>41만화소</v>
          </cell>
          <cell r="E1356">
            <v>1</v>
          </cell>
          <cell r="F1356" t="str">
            <v>EA</v>
          </cell>
          <cell r="G1356">
            <v>1064</v>
          </cell>
          <cell r="H1356">
            <v>1064</v>
          </cell>
          <cell r="I1356">
            <v>35490</v>
          </cell>
          <cell r="J1356">
            <v>35490</v>
          </cell>
          <cell r="K1356">
            <v>0</v>
          </cell>
          <cell r="L1356">
            <v>0</v>
          </cell>
        </row>
        <row r="1357">
          <cell r="B1357">
            <v>103</v>
          </cell>
          <cell r="C1357" t="str">
            <v>돔카메라 고정용 브래킷 설치</v>
          </cell>
          <cell r="D1357" t="str">
            <v>제작사양</v>
          </cell>
          <cell r="E1357">
            <v>1</v>
          </cell>
          <cell r="F1357" t="str">
            <v>EA</v>
          </cell>
          <cell r="G1357">
            <v>51035</v>
          </cell>
          <cell r="H1357">
            <v>51035</v>
          </cell>
          <cell r="I1357">
            <v>34514</v>
          </cell>
          <cell r="J1357">
            <v>34514</v>
          </cell>
          <cell r="K1357">
            <v>0</v>
          </cell>
          <cell r="L1357">
            <v>0</v>
          </cell>
        </row>
        <row r="1358">
          <cell r="B1358">
            <v>104</v>
          </cell>
          <cell r="C1358" t="str">
            <v>돔카메라 고정용 브래킷 철거</v>
          </cell>
          <cell r="D1358" t="str">
            <v>제작사양</v>
          </cell>
          <cell r="E1358">
            <v>1</v>
          </cell>
          <cell r="F1358" t="str">
            <v>EA</v>
          </cell>
          <cell r="G1358">
            <v>310</v>
          </cell>
          <cell r="H1358">
            <v>310</v>
          </cell>
          <cell r="I1358">
            <v>10353</v>
          </cell>
          <cell r="J1358">
            <v>10353</v>
          </cell>
          <cell r="K1358">
            <v>0</v>
          </cell>
          <cell r="L1358">
            <v>0</v>
          </cell>
        </row>
        <row r="1359">
          <cell r="B1359">
            <v>105</v>
          </cell>
          <cell r="C1359" t="str">
            <v>고정형 CAMERA 브래킷 설치</v>
          </cell>
          <cell r="D1359" t="str">
            <v>제작사양</v>
          </cell>
          <cell r="E1359">
            <v>1</v>
          </cell>
          <cell r="F1359" t="str">
            <v>EA</v>
          </cell>
          <cell r="G1359">
            <v>81035</v>
          </cell>
          <cell r="H1359">
            <v>81035</v>
          </cell>
          <cell r="I1359">
            <v>34514</v>
          </cell>
          <cell r="J1359">
            <v>34514</v>
          </cell>
          <cell r="K1359">
            <v>0</v>
          </cell>
          <cell r="L1359">
            <v>0</v>
          </cell>
        </row>
        <row r="1360">
          <cell r="B1360">
            <v>106</v>
          </cell>
          <cell r="C1360" t="str">
            <v>스피커 설치</v>
          </cell>
          <cell r="D1360" t="str">
            <v>20W, 8Ω</v>
          </cell>
          <cell r="E1360">
            <v>1</v>
          </cell>
          <cell r="F1360" t="str">
            <v>개</v>
          </cell>
          <cell r="G1360">
            <v>67035</v>
          </cell>
          <cell r="H1360">
            <v>67035</v>
          </cell>
          <cell r="I1360">
            <v>34514</v>
          </cell>
          <cell r="J1360">
            <v>34514</v>
          </cell>
          <cell r="K1360">
            <v>0</v>
          </cell>
          <cell r="L1360">
            <v>0</v>
          </cell>
        </row>
        <row r="1361">
          <cell r="B1361">
            <v>107</v>
          </cell>
          <cell r="C1361" t="str">
            <v>스피커 철거</v>
          </cell>
          <cell r="D1361">
            <v>0</v>
          </cell>
          <cell r="E1361">
            <v>1</v>
          </cell>
          <cell r="F1361" t="str">
            <v>개</v>
          </cell>
          <cell r="G1361">
            <v>310</v>
          </cell>
          <cell r="H1361">
            <v>310</v>
          </cell>
          <cell r="I1361">
            <v>10353</v>
          </cell>
          <cell r="J1361">
            <v>10353</v>
          </cell>
          <cell r="K1361">
            <v>0</v>
          </cell>
          <cell r="L1361">
            <v>0</v>
          </cell>
        </row>
        <row r="1362">
          <cell r="B1362">
            <v>108</v>
          </cell>
          <cell r="C1362" t="str">
            <v>경광등 설치</v>
          </cell>
          <cell r="D1362" t="str">
            <v>크세논램프 5W, ABS</v>
          </cell>
          <cell r="E1362">
            <v>1</v>
          </cell>
          <cell r="F1362" t="str">
            <v>개</v>
          </cell>
          <cell r="G1362">
            <v>50262</v>
          </cell>
          <cell r="H1362">
            <v>50262</v>
          </cell>
          <cell r="I1362">
            <v>8737</v>
          </cell>
          <cell r="J1362">
            <v>8737</v>
          </cell>
          <cell r="K1362">
            <v>0</v>
          </cell>
          <cell r="L1362">
            <v>0</v>
          </cell>
        </row>
        <row r="1363">
          <cell r="B1363">
            <v>109</v>
          </cell>
          <cell r="C1363" t="str">
            <v>경광등 철거</v>
          </cell>
          <cell r="D1363" t="str">
            <v>크세논램프 5W, ABS</v>
          </cell>
          <cell r="E1363">
            <v>1</v>
          </cell>
          <cell r="F1363" t="str">
            <v>개</v>
          </cell>
          <cell r="G1363">
            <v>131</v>
          </cell>
          <cell r="H1363">
            <v>131</v>
          </cell>
          <cell r="I1363">
            <v>4368</v>
          </cell>
          <cell r="J1363">
            <v>4368</v>
          </cell>
          <cell r="K1363">
            <v>0</v>
          </cell>
          <cell r="L1363">
            <v>0</v>
          </cell>
        </row>
        <row r="1364">
          <cell r="B1364">
            <v>112</v>
          </cell>
          <cell r="C1364" t="str">
            <v>비상벨 철거</v>
          </cell>
          <cell r="D1364">
            <v>0</v>
          </cell>
          <cell r="E1364">
            <v>1</v>
          </cell>
          <cell r="F1364" t="str">
            <v>개</v>
          </cell>
          <cell r="G1364">
            <v>157</v>
          </cell>
          <cell r="H1364">
            <v>157</v>
          </cell>
          <cell r="I1364">
            <v>5242</v>
          </cell>
          <cell r="J1364">
            <v>5242</v>
          </cell>
          <cell r="K1364">
            <v>0</v>
          </cell>
          <cell r="L1364">
            <v>0</v>
          </cell>
        </row>
        <row r="1365">
          <cell r="B1365">
            <v>119</v>
          </cell>
          <cell r="C1365" t="str">
            <v>써지보호기(영상) 철거</v>
          </cell>
          <cell r="D1365">
            <v>0</v>
          </cell>
          <cell r="E1365">
            <v>1</v>
          </cell>
          <cell r="F1365" t="str">
            <v>EA</v>
          </cell>
          <cell r="G1365">
            <v>226</v>
          </cell>
          <cell r="H1365">
            <v>226</v>
          </cell>
          <cell r="I1365">
            <v>7553</v>
          </cell>
          <cell r="J1365">
            <v>7553</v>
          </cell>
          <cell r="K1365">
            <v>0</v>
          </cell>
          <cell r="L1365">
            <v>0</v>
          </cell>
        </row>
        <row r="1366">
          <cell r="B1366">
            <v>120</v>
          </cell>
          <cell r="C1366" t="str">
            <v>CODEC 철거</v>
          </cell>
          <cell r="D1366" t="str">
            <v>MPEF-1/2/4, DUAL ENCODERING</v>
          </cell>
          <cell r="E1366">
            <v>1</v>
          </cell>
          <cell r="F1366" t="str">
            <v>대</v>
          </cell>
          <cell r="G1366">
            <v>517</v>
          </cell>
          <cell r="H1366">
            <v>517</v>
          </cell>
          <cell r="I1366">
            <v>17256</v>
          </cell>
          <cell r="J1366">
            <v>17256</v>
          </cell>
          <cell r="K1366">
            <v>0</v>
          </cell>
          <cell r="L1366">
            <v>0</v>
          </cell>
        </row>
        <row r="1367">
          <cell r="B1367">
            <v>121</v>
          </cell>
          <cell r="C1367" t="str">
            <v>동보방송장치 철거</v>
          </cell>
          <cell r="D1367" t="str">
            <v>AMP 내장(60W)</v>
          </cell>
          <cell r="E1367">
            <v>1</v>
          </cell>
          <cell r="F1367" t="str">
            <v>SET</v>
          </cell>
          <cell r="G1367">
            <v>1051</v>
          </cell>
          <cell r="H1367">
            <v>1051</v>
          </cell>
          <cell r="I1367">
            <v>35045</v>
          </cell>
          <cell r="J1367">
            <v>35045</v>
          </cell>
          <cell r="K1367">
            <v>0</v>
          </cell>
          <cell r="L1367">
            <v>0</v>
          </cell>
        </row>
        <row r="1368">
          <cell r="B1368">
            <v>122</v>
          </cell>
          <cell r="C1368" t="str">
            <v>시그널컨버터 철거</v>
          </cell>
          <cell r="D1368" t="str">
            <v>RS-232/485</v>
          </cell>
          <cell r="E1368">
            <v>1</v>
          </cell>
          <cell r="F1368" t="str">
            <v>SET</v>
          </cell>
          <cell r="G1368">
            <v>687</v>
          </cell>
          <cell r="H1368">
            <v>687</v>
          </cell>
          <cell r="I1368">
            <v>22902</v>
          </cell>
          <cell r="J1368">
            <v>22902</v>
          </cell>
          <cell r="K1368">
            <v>0</v>
          </cell>
          <cell r="L1368">
            <v>0</v>
          </cell>
        </row>
        <row r="1369">
          <cell r="B1369">
            <v>316</v>
          </cell>
          <cell r="C1369" t="str">
            <v>전원케이블 포설</v>
          </cell>
          <cell r="D1369" t="str">
            <v>VCT 1.5sq x 2C x 5열</v>
          </cell>
          <cell r="E1369">
            <v>9</v>
          </cell>
          <cell r="F1369" t="str">
            <v>m</v>
          </cell>
          <cell r="G1369">
            <v>3701</v>
          </cell>
          <cell r="H1369">
            <v>33309</v>
          </cell>
          <cell r="I1369">
            <v>13670</v>
          </cell>
          <cell r="J1369">
            <v>123030</v>
          </cell>
          <cell r="K1369">
            <v>0</v>
          </cell>
          <cell r="L1369">
            <v>0</v>
          </cell>
        </row>
        <row r="1370">
          <cell r="B1370">
            <v>317</v>
          </cell>
          <cell r="C1370" t="str">
            <v>스피커케이블</v>
          </cell>
          <cell r="D1370" t="str">
            <v>SW 2300</v>
          </cell>
          <cell r="E1370">
            <v>2.5</v>
          </cell>
          <cell r="F1370" t="str">
            <v>m</v>
          </cell>
          <cell r="G1370">
            <v>1285</v>
          </cell>
          <cell r="H1370">
            <v>3212</v>
          </cell>
          <cell r="I1370">
            <v>2621</v>
          </cell>
          <cell r="J1370">
            <v>6552</v>
          </cell>
          <cell r="K1370">
            <v>0</v>
          </cell>
          <cell r="L1370">
            <v>0</v>
          </cell>
        </row>
        <row r="1371">
          <cell r="B1371">
            <v>318</v>
          </cell>
          <cell r="C1371" t="str">
            <v>LAN 케이블 포설</v>
          </cell>
          <cell r="D1371" t="str">
            <v>UTP Cat 6 4P x 1열</v>
          </cell>
          <cell r="E1371">
            <v>10.5</v>
          </cell>
          <cell r="F1371" t="str">
            <v>m</v>
          </cell>
          <cell r="G1371">
            <v>557</v>
          </cell>
          <cell r="H1371">
            <v>5848</v>
          </cell>
          <cell r="I1371">
            <v>4068</v>
          </cell>
          <cell r="J1371">
            <v>42714</v>
          </cell>
          <cell r="K1371">
            <v>0</v>
          </cell>
          <cell r="L1371">
            <v>0</v>
          </cell>
        </row>
        <row r="1372">
          <cell r="B1372">
            <v>322</v>
          </cell>
          <cell r="C1372" t="str">
            <v>LAN 케이블 포설</v>
          </cell>
          <cell r="D1372" t="str">
            <v>UTP Cat 6 4P x 5열</v>
          </cell>
          <cell r="E1372">
            <v>9</v>
          </cell>
          <cell r="F1372" t="str">
            <v>m</v>
          </cell>
          <cell r="G1372">
            <v>2690</v>
          </cell>
          <cell r="H1372">
            <v>24210</v>
          </cell>
          <cell r="I1372">
            <v>17088</v>
          </cell>
          <cell r="J1372">
            <v>153792</v>
          </cell>
          <cell r="K1372">
            <v>0</v>
          </cell>
          <cell r="L1372">
            <v>0</v>
          </cell>
        </row>
        <row r="1373">
          <cell r="B1373" t="str">
            <v>멀티콘센트접지2구</v>
          </cell>
          <cell r="C1373" t="str">
            <v>멀티콘센트</v>
          </cell>
          <cell r="D1373" t="str">
            <v>접지2구</v>
          </cell>
          <cell r="E1373">
            <v>1</v>
          </cell>
          <cell r="F1373" t="str">
            <v>EA</v>
          </cell>
          <cell r="G1373">
            <v>6300</v>
          </cell>
          <cell r="H1373">
            <v>6300</v>
          </cell>
          <cell r="J1373">
            <v>0</v>
          </cell>
          <cell r="L1373">
            <v>0</v>
          </cell>
        </row>
        <row r="1374">
          <cell r="B1374" t="str">
            <v>멀티콘센트접지6구</v>
          </cell>
          <cell r="C1374" t="str">
            <v>멀티콘센트</v>
          </cell>
          <cell r="D1374" t="str">
            <v>접지6구</v>
          </cell>
          <cell r="E1374">
            <v>2</v>
          </cell>
          <cell r="F1374" t="str">
            <v>EA</v>
          </cell>
          <cell r="G1374">
            <v>12400</v>
          </cell>
          <cell r="H1374">
            <v>24800</v>
          </cell>
          <cell r="J1374">
            <v>0</v>
          </cell>
          <cell r="L1374">
            <v>0</v>
          </cell>
        </row>
        <row r="1379">
          <cell r="B1379">
            <v>3115</v>
          </cell>
          <cell r="D1379" t="str">
            <v>계</v>
          </cell>
          <cell r="H1379">
            <v>351499</v>
          </cell>
          <cell r="J1379">
            <v>586929</v>
          </cell>
          <cell r="L1379">
            <v>0</v>
          </cell>
        </row>
        <row r="1380">
          <cell r="B1380">
            <v>2116</v>
          </cell>
          <cell r="C1380" t="str">
            <v>2.56 수지구 풍덕천동 663-1 삼풍동공원 (삼성4차 105동 뒤 어린이 놀이터)</v>
          </cell>
        </row>
        <row r="1381">
          <cell r="B1381">
            <v>101</v>
          </cell>
          <cell r="C1381" t="str">
            <v>SPEED DOME CAMERA 철거</v>
          </cell>
          <cell r="D1381" t="str">
            <v>41만화소</v>
          </cell>
          <cell r="E1381">
            <v>1</v>
          </cell>
          <cell r="F1381" t="str">
            <v>EA</v>
          </cell>
          <cell r="G1381">
            <v>1064</v>
          </cell>
          <cell r="H1381">
            <v>1064</v>
          </cell>
          <cell r="I1381">
            <v>35490</v>
          </cell>
          <cell r="J1381">
            <v>35490</v>
          </cell>
          <cell r="K1381">
            <v>0</v>
          </cell>
          <cell r="L1381">
            <v>0</v>
          </cell>
        </row>
        <row r="1382">
          <cell r="B1382">
            <v>103</v>
          </cell>
          <cell r="C1382" t="str">
            <v>돔카메라 고정용 브래킷 설치</v>
          </cell>
          <cell r="D1382" t="str">
            <v>제작사양</v>
          </cell>
          <cell r="E1382">
            <v>1</v>
          </cell>
          <cell r="F1382" t="str">
            <v>EA</v>
          </cell>
          <cell r="G1382">
            <v>51035</v>
          </cell>
          <cell r="H1382">
            <v>51035</v>
          </cell>
          <cell r="I1382">
            <v>34514</v>
          </cell>
          <cell r="J1382">
            <v>34514</v>
          </cell>
          <cell r="K1382">
            <v>0</v>
          </cell>
          <cell r="L1382">
            <v>0</v>
          </cell>
        </row>
        <row r="1383">
          <cell r="B1383">
            <v>104</v>
          </cell>
          <cell r="C1383" t="str">
            <v>돔카메라 고정용 브래킷 철거</v>
          </cell>
          <cell r="D1383" t="str">
            <v>제작사양</v>
          </cell>
          <cell r="E1383">
            <v>1</v>
          </cell>
          <cell r="F1383" t="str">
            <v>EA</v>
          </cell>
          <cell r="G1383">
            <v>310</v>
          </cell>
          <cell r="H1383">
            <v>310</v>
          </cell>
          <cell r="I1383">
            <v>10353</v>
          </cell>
          <cell r="J1383">
            <v>10353</v>
          </cell>
          <cell r="K1383">
            <v>0</v>
          </cell>
          <cell r="L1383">
            <v>0</v>
          </cell>
        </row>
        <row r="1384">
          <cell r="B1384">
            <v>105</v>
          </cell>
          <cell r="C1384" t="str">
            <v>고정형 CAMERA 브래킷 설치</v>
          </cell>
          <cell r="D1384" t="str">
            <v>제작사양</v>
          </cell>
          <cell r="E1384">
            <v>1</v>
          </cell>
          <cell r="F1384" t="str">
            <v>EA</v>
          </cell>
          <cell r="G1384">
            <v>81035</v>
          </cell>
          <cell r="H1384">
            <v>81035</v>
          </cell>
          <cell r="I1384">
            <v>34514</v>
          </cell>
          <cell r="J1384">
            <v>34514</v>
          </cell>
          <cell r="K1384">
            <v>0</v>
          </cell>
          <cell r="L1384">
            <v>0</v>
          </cell>
        </row>
        <row r="1385">
          <cell r="B1385">
            <v>106</v>
          </cell>
          <cell r="C1385" t="str">
            <v>스피커 설치</v>
          </cell>
          <cell r="D1385" t="str">
            <v>20W, 8Ω</v>
          </cell>
          <cell r="E1385">
            <v>1</v>
          </cell>
          <cell r="F1385" t="str">
            <v>개</v>
          </cell>
          <cell r="G1385">
            <v>67035</v>
          </cell>
          <cell r="H1385">
            <v>67035</v>
          </cell>
          <cell r="I1385">
            <v>34514</v>
          </cell>
          <cell r="J1385">
            <v>34514</v>
          </cell>
          <cell r="K1385">
            <v>0</v>
          </cell>
          <cell r="L1385">
            <v>0</v>
          </cell>
        </row>
        <row r="1386">
          <cell r="B1386">
            <v>107</v>
          </cell>
          <cell r="C1386" t="str">
            <v>스피커 철거</v>
          </cell>
          <cell r="D1386">
            <v>0</v>
          </cell>
          <cell r="E1386">
            <v>1</v>
          </cell>
          <cell r="F1386" t="str">
            <v>개</v>
          </cell>
          <cell r="G1386">
            <v>310</v>
          </cell>
          <cell r="H1386">
            <v>310</v>
          </cell>
          <cell r="I1386">
            <v>10353</v>
          </cell>
          <cell r="J1386">
            <v>10353</v>
          </cell>
          <cell r="K1386">
            <v>0</v>
          </cell>
          <cell r="L1386">
            <v>0</v>
          </cell>
        </row>
        <row r="1387">
          <cell r="B1387">
            <v>108</v>
          </cell>
          <cell r="C1387" t="str">
            <v>경광등 설치</v>
          </cell>
          <cell r="D1387" t="str">
            <v>크세논램프 5W, ABS</v>
          </cell>
          <cell r="E1387">
            <v>1</v>
          </cell>
          <cell r="F1387" t="str">
            <v>개</v>
          </cell>
          <cell r="G1387">
            <v>50262</v>
          </cell>
          <cell r="H1387">
            <v>50262</v>
          </cell>
          <cell r="I1387">
            <v>8737</v>
          </cell>
          <cell r="J1387">
            <v>8737</v>
          </cell>
          <cell r="K1387">
            <v>0</v>
          </cell>
          <cell r="L1387">
            <v>0</v>
          </cell>
        </row>
        <row r="1388">
          <cell r="B1388">
            <v>109</v>
          </cell>
          <cell r="C1388" t="str">
            <v>경광등 철거</v>
          </cell>
          <cell r="D1388" t="str">
            <v>크세논램프 5W, ABS</v>
          </cell>
          <cell r="E1388">
            <v>1</v>
          </cell>
          <cell r="F1388" t="str">
            <v>개</v>
          </cell>
          <cell r="G1388">
            <v>131</v>
          </cell>
          <cell r="H1388">
            <v>131</v>
          </cell>
          <cell r="I1388">
            <v>4368</v>
          </cell>
          <cell r="J1388">
            <v>4368</v>
          </cell>
          <cell r="K1388">
            <v>0</v>
          </cell>
          <cell r="L1388">
            <v>0</v>
          </cell>
        </row>
        <row r="1389">
          <cell r="B1389">
            <v>112</v>
          </cell>
          <cell r="C1389" t="str">
            <v>비상벨 철거</v>
          </cell>
          <cell r="D1389">
            <v>0</v>
          </cell>
          <cell r="E1389">
            <v>1</v>
          </cell>
          <cell r="F1389" t="str">
            <v>개</v>
          </cell>
          <cell r="G1389">
            <v>157</v>
          </cell>
          <cell r="H1389">
            <v>157</v>
          </cell>
          <cell r="I1389">
            <v>5242</v>
          </cell>
          <cell r="J1389">
            <v>5242</v>
          </cell>
          <cell r="K1389">
            <v>0</v>
          </cell>
          <cell r="L1389">
            <v>0</v>
          </cell>
        </row>
        <row r="1390">
          <cell r="B1390">
            <v>119</v>
          </cell>
          <cell r="C1390" t="str">
            <v>써지보호기(영상) 철거</v>
          </cell>
          <cell r="D1390">
            <v>0</v>
          </cell>
          <cell r="E1390">
            <v>1</v>
          </cell>
          <cell r="F1390" t="str">
            <v>EA</v>
          </cell>
          <cell r="G1390">
            <v>226</v>
          </cell>
          <cell r="H1390">
            <v>226</v>
          </cell>
          <cell r="I1390">
            <v>7553</v>
          </cell>
          <cell r="J1390">
            <v>7553</v>
          </cell>
          <cell r="K1390">
            <v>0</v>
          </cell>
          <cell r="L1390">
            <v>0</v>
          </cell>
        </row>
        <row r="1391">
          <cell r="B1391">
            <v>120</v>
          </cell>
          <cell r="C1391" t="str">
            <v>CODEC 철거</v>
          </cell>
          <cell r="D1391" t="str">
            <v>MPEF-1/2/4, DUAL ENCODERING</v>
          </cell>
          <cell r="E1391">
            <v>1</v>
          </cell>
          <cell r="F1391" t="str">
            <v>대</v>
          </cell>
          <cell r="G1391">
            <v>517</v>
          </cell>
          <cell r="H1391">
            <v>517</v>
          </cell>
          <cell r="I1391">
            <v>17256</v>
          </cell>
          <cell r="J1391">
            <v>17256</v>
          </cell>
          <cell r="K1391">
            <v>0</v>
          </cell>
          <cell r="L1391">
            <v>0</v>
          </cell>
        </row>
        <row r="1392">
          <cell r="B1392">
            <v>121</v>
          </cell>
          <cell r="C1392" t="str">
            <v>동보방송장치 철거</v>
          </cell>
          <cell r="D1392" t="str">
            <v>AMP 내장(60W)</v>
          </cell>
          <cell r="E1392">
            <v>1</v>
          </cell>
          <cell r="F1392" t="str">
            <v>SET</v>
          </cell>
          <cell r="G1392">
            <v>1051</v>
          </cell>
          <cell r="H1392">
            <v>1051</v>
          </cell>
          <cell r="I1392">
            <v>35045</v>
          </cell>
          <cell r="J1392">
            <v>35045</v>
          </cell>
          <cell r="K1392">
            <v>0</v>
          </cell>
          <cell r="L1392">
            <v>0</v>
          </cell>
        </row>
        <row r="1393">
          <cell r="B1393">
            <v>122</v>
          </cell>
          <cell r="C1393" t="str">
            <v>시그널컨버터 철거</v>
          </cell>
          <cell r="D1393" t="str">
            <v>RS-232/485</v>
          </cell>
          <cell r="E1393">
            <v>1</v>
          </cell>
          <cell r="F1393" t="str">
            <v>SET</v>
          </cell>
          <cell r="G1393">
            <v>687</v>
          </cell>
          <cell r="H1393">
            <v>687</v>
          </cell>
          <cell r="I1393">
            <v>22902</v>
          </cell>
          <cell r="J1393">
            <v>22902</v>
          </cell>
          <cell r="K1393">
            <v>0</v>
          </cell>
          <cell r="L1393">
            <v>0</v>
          </cell>
        </row>
        <row r="1394">
          <cell r="B1394">
            <v>316</v>
          </cell>
          <cell r="C1394" t="str">
            <v>전원케이블 포설</v>
          </cell>
          <cell r="D1394" t="str">
            <v>VCT 1.5sq x 2C x 5열</v>
          </cell>
          <cell r="E1394">
            <v>9</v>
          </cell>
          <cell r="F1394" t="str">
            <v>m</v>
          </cell>
          <cell r="G1394">
            <v>3701</v>
          </cell>
          <cell r="H1394">
            <v>33309</v>
          </cell>
          <cell r="I1394">
            <v>13670</v>
          </cell>
          <cell r="J1394">
            <v>123030</v>
          </cell>
          <cell r="K1394">
            <v>0</v>
          </cell>
          <cell r="L1394">
            <v>0</v>
          </cell>
        </row>
        <row r="1395">
          <cell r="B1395">
            <v>317</v>
          </cell>
          <cell r="C1395" t="str">
            <v>스피커케이블</v>
          </cell>
          <cell r="D1395" t="str">
            <v>SW 2300</v>
          </cell>
          <cell r="E1395">
            <v>2.5</v>
          </cell>
          <cell r="F1395" t="str">
            <v>m</v>
          </cell>
          <cell r="G1395">
            <v>1285</v>
          </cell>
          <cell r="H1395">
            <v>3212</v>
          </cell>
          <cell r="I1395">
            <v>2621</v>
          </cell>
          <cell r="J1395">
            <v>6552</v>
          </cell>
          <cell r="K1395">
            <v>0</v>
          </cell>
          <cell r="L1395">
            <v>0</v>
          </cell>
        </row>
        <row r="1396">
          <cell r="B1396">
            <v>318</v>
          </cell>
          <cell r="C1396" t="str">
            <v>LAN 케이블 포설</v>
          </cell>
          <cell r="D1396" t="str">
            <v>UTP Cat 6 4P x 1열</v>
          </cell>
          <cell r="E1396">
            <v>10.5</v>
          </cell>
          <cell r="F1396" t="str">
            <v>m</v>
          </cell>
          <cell r="G1396">
            <v>557</v>
          </cell>
          <cell r="H1396">
            <v>5848</v>
          </cell>
          <cell r="I1396">
            <v>4068</v>
          </cell>
          <cell r="J1396">
            <v>42714</v>
          </cell>
          <cell r="K1396">
            <v>0</v>
          </cell>
          <cell r="L1396">
            <v>0</v>
          </cell>
        </row>
        <row r="1397">
          <cell r="B1397">
            <v>322</v>
          </cell>
          <cell r="C1397" t="str">
            <v>LAN 케이블 포설</v>
          </cell>
          <cell r="D1397" t="str">
            <v>UTP Cat 6 4P x 5열</v>
          </cell>
          <cell r="E1397">
            <v>9</v>
          </cell>
          <cell r="F1397" t="str">
            <v>m</v>
          </cell>
          <cell r="G1397">
            <v>2690</v>
          </cell>
          <cell r="H1397">
            <v>24210</v>
          </cell>
          <cell r="I1397">
            <v>17088</v>
          </cell>
          <cell r="J1397">
            <v>153792</v>
          </cell>
          <cell r="K1397">
            <v>0</v>
          </cell>
          <cell r="L1397">
            <v>0</v>
          </cell>
        </row>
        <row r="1398">
          <cell r="B1398" t="str">
            <v>멀티콘센트접지2구</v>
          </cell>
          <cell r="C1398" t="str">
            <v>멀티콘센트</v>
          </cell>
          <cell r="D1398" t="str">
            <v>접지2구</v>
          </cell>
          <cell r="E1398">
            <v>1</v>
          </cell>
          <cell r="F1398" t="str">
            <v>EA</v>
          </cell>
          <cell r="G1398">
            <v>6300</v>
          </cell>
          <cell r="H1398">
            <v>6300</v>
          </cell>
          <cell r="J1398">
            <v>0</v>
          </cell>
          <cell r="L1398">
            <v>0</v>
          </cell>
        </row>
        <row r="1399">
          <cell r="B1399" t="str">
            <v>멀티콘센트접지6구</v>
          </cell>
          <cell r="C1399" t="str">
            <v>멀티콘센트</v>
          </cell>
          <cell r="D1399" t="str">
            <v>접지6구</v>
          </cell>
          <cell r="E1399">
            <v>2</v>
          </cell>
          <cell r="F1399" t="str">
            <v>EA</v>
          </cell>
          <cell r="G1399">
            <v>12400</v>
          </cell>
          <cell r="H1399">
            <v>24800</v>
          </cell>
          <cell r="J1399">
            <v>0</v>
          </cell>
          <cell r="L1399">
            <v>0</v>
          </cell>
        </row>
        <row r="1404">
          <cell r="B1404">
            <v>3116</v>
          </cell>
          <cell r="D1404" t="str">
            <v>계</v>
          </cell>
          <cell r="H1404">
            <v>351499</v>
          </cell>
          <cell r="J1404">
            <v>586929</v>
          </cell>
          <cell r="L1404">
            <v>0</v>
          </cell>
        </row>
        <row r="1405">
          <cell r="B1405">
            <v>2117</v>
          </cell>
          <cell r="C1405" t="str">
            <v>2.57 처인구 백암면 백봉리 213-1 (백봉홈타운빌라 인근)</v>
          </cell>
        </row>
        <row r="1406">
          <cell r="B1406">
            <v>101</v>
          </cell>
          <cell r="C1406" t="str">
            <v>SPEED DOME CAMERA 철거</v>
          </cell>
          <cell r="D1406" t="str">
            <v>41만화소</v>
          </cell>
          <cell r="E1406">
            <v>1</v>
          </cell>
          <cell r="F1406" t="str">
            <v>EA</v>
          </cell>
          <cell r="G1406">
            <v>1064</v>
          </cell>
          <cell r="H1406">
            <v>1064</v>
          </cell>
          <cell r="I1406">
            <v>35490</v>
          </cell>
          <cell r="J1406">
            <v>35490</v>
          </cell>
          <cell r="K1406">
            <v>0</v>
          </cell>
          <cell r="L1406">
            <v>0</v>
          </cell>
        </row>
        <row r="1407">
          <cell r="B1407">
            <v>103</v>
          </cell>
          <cell r="C1407" t="str">
            <v>돔카메라 고정용 브래킷 설치</v>
          </cell>
          <cell r="D1407" t="str">
            <v>제작사양</v>
          </cell>
          <cell r="E1407">
            <v>1</v>
          </cell>
          <cell r="F1407" t="str">
            <v>EA</v>
          </cell>
          <cell r="G1407">
            <v>51035</v>
          </cell>
          <cell r="H1407">
            <v>51035</v>
          </cell>
          <cell r="I1407">
            <v>34514</v>
          </cell>
          <cell r="J1407">
            <v>34514</v>
          </cell>
          <cell r="K1407">
            <v>0</v>
          </cell>
          <cell r="L1407">
            <v>0</v>
          </cell>
        </row>
        <row r="1408">
          <cell r="B1408">
            <v>104</v>
          </cell>
          <cell r="C1408" t="str">
            <v>돔카메라 고정용 브래킷 철거</v>
          </cell>
          <cell r="D1408" t="str">
            <v>제작사양</v>
          </cell>
          <cell r="E1408">
            <v>1</v>
          </cell>
          <cell r="F1408" t="str">
            <v>EA</v>
          </cell>
          <cell r="G1408">
            <v>310</v>
          </cell>
          <cell r="H1408">
            <v>310</v>
          </cell>
          <cell r="I1408">
            <v>10353</v>
          </cell>
          <cell r="J1408">
            <v>10353</v>
          </cell>
          <cell r="K1408">
            <v>0</v>
          </cell>
          <cell r="L1408">
            <v>0</v>
          </cell>
        </row>
        <row r="1409">
          <cell r="B1409">
            <v>105</v>
          </cell>
          <cell r="C1409" t="str">
            <v>고정형 CAMERA 브래킷 설치</v>
          </cell>
          <cell r="D1409" t="str">
            <v>제작사양</v>
          </cell>
          <cell r="E1409">
            <v>1</v>
          </cell>
          <cell r="F1409" t="str">
            <v>EA</v>
          </cell>
          <cell r="G1409">
            <v>81035</v>
          </cell>
          <cell r="H1409">
            <v>81035</v>
          </cell>
          <cell r="I1409">
            <v>34514</v>
          </cell>
          <cell r="J1409">
            <v>34514</v>
          </cell>
          <cell r="K1409">
            <v>0</v>
          </cell>
          <cell r="L1409">
            <v>0</v>
          </cell>
        </row>
        <row r="1410">
          <cell r="B1410">
            <v>106</v>
          </cell>
          <cell r="C1410" t="str">
            <v>스피커 설치</v>
          </cell>
          <cell r="D1410" t="str">
            <v>20W, 8Ω</v>
          </cell>
          <cell r="E1410">
            <v>1</v>
          </cell>
          <cell r="F1410" t="str">
            <v>개</v>
          </cell>
          <cell r="G1410">
            <v>67035</v>
          </cell>
          <cell r="H1410">
            <v>67035</v>
          </cell>
          <cell r="I1410">
            <v>34514</v>
          </cell>
          <cell r="J1410">
            <v>34514</v>
          </cell>
          <cell r="K1410">
            <v>0</v>
          </cell>
          <cell r="L1410">
            <v>0</v>
          </cell>
        </row>
        <row r="1411">
          <cell r="B1411">
            <v>107</v>
          </cell>
          <cell r="C1411" t="str">
            <v>스피커 철거</v>
          </cell>
          <cell r="D1411">
            <v>0</v>
          </cell>
          <cell r="E1411">
            <v>1</v>
          </cell>
          <cell r="F1411" t="str">
            <v>개</v>
          </cell>
          <cell r="G1411">
            <v>310</v>
          </cell>
          <cell r="H1411">
            <v>310</v>
          </cell>
          <cell r="I1411">
            <v>10353</v>
          </cell>
          <cell r="J1411">
            <v>10353</v>
          </cell>
          <cell r="K1411">
            <v>0</v>
          </cell>
          <cell r="L1411">
            <v>0</v>
          </cell>
        </row>
        <row r="1412">
          <cell r="B1412">
            <v>108</v>
          </cell>
          <cell r="C1412" t="str">
            <v>경광등 설치</v>
          </cell>
          <cell r="D1412" t="str">
            <v>크세논램프 5W, ABS</v>
          </cell>
          <cell r="E1412">
            <v>1</v>
          </cell>
          <cell r="F1412" t="str">
            <v>개</v>
          </cell>
          <cell r="G1412">
            <v>50262</v>
          </cell>
          <cell r="H1412">
            <v>50262</v>
          </cell>
          <cell r="I1412">
            <v>8737</v>
          </cell>
          <cell r="J1412">
            <v>8737</v>
          </cell>
          <cell r="K1412">
            <v>0</v>
          </cell>
          <cell r="L1412">
            <v>0</v>
          </cell>
        </row>
        <row r="1413">
          <cell r="B1413">
            <v>109</v>
          </cell>
          <cell r="C1413" t="str">
            <v>경광등 철거</v>
          </cell>
          <cell r="D1413" t="str">
            <v>크세논램프 5W, ABS</v>
          </cell>
          <cell r="E1413">
            <v>1</v>
          </cell>
          <cell r="F1413" t="str">
            <v>개</v>
          </cell>
          <cell r="G1413">
            <v>131</v>
          </cell>
          <cell r="H1413">
            <v>131</v>
          </cell>
          <cell r="I1413">
            <v>4368</v>
          </cell>
          <cell r="J1413">
            <v>4368</v>
          </cell>
          <cell r="K1413">
            <v>0</v>
          </cell>
          <cell r="L1413">
            <v>0</v>
          </cell>
        </row>
        <row r="1414">
          <cell r="B1414">
            <v>112</v>
          </cell>
          <cell r="C1414" t="str">
            <v>비상벨 철거</v>
          </cell>
          <cell r="D1414">
            <v>0</v>
          </cell>
          <cell r="E1414">
            <v>1</v>
          </cell>
          <cell r="F1414" t="str">
            <v>개</v>
          </cell>
          <cell r="G1414">
            <v>157</v>
          </cell>
          <cell r="H1414">
            <v>157</v>
          </cell>
          <cell r="I1414">
            <v>5242</v>
          </cell>
          <cell r="J1414">
            <v>5242</v>
          </cell>
          <cell r="K1414">
            <v>0</v>
          </cell>
          <cell r="L1414">
            <v>0</v>
          </cell>
        </row>
        <row r="1415">
          <cell r="B1415">
            <v>119</v>
          </cell>
          <cell r="C1415" t="str">
            <v>써지보호기(영상) 철거</v>
          </cell>
          <cell r="D1415">
            <v>0</v>
          </cell>
          <cell r="E1415">
            <v>1</v>
          </cell>
          <cell r="F1415" t="str">
            <v>EA</v>
          </cell>
          <cell r="G1415">
            <v>226</v>
          </cell>
          <cell r="H1415">
            <v>226</v>
          </cell>
          <cell r="I1415">
            <v>7553</v>
          </cell>
          <cell r="J1415">
            <v>7553</v>
          </cell>
          <cell r="K1415">
            <v>0</v>
          </cell>
          <cell r="L1415">
            <v>0</v>
          </cell>
        </row>
        <row r="1416">
          <cell r="B1416">
            <v>120</v>
          </cell>
          <cell r="C1416" t="str">
            <v>CODEC 철거</v>
          </cell>
          <cell r="D1416" t="str">
            <v>MPEF-1/2/4, DUAL ENCODERING</v>
          </cell>
          <cell r="E1416">
            <v>1</v>
          </cell>
          <cell r="F1416" t="str">
            <v>대</v>
          </cell>
          <cell r="G1416">
            <v>517</v>
          </cell>
          <cell r="H1416">
            <v>517</v>
          </cell>
          <cell r="I1416">
            <v>17256</v>
          </cell>
          <cell r="J1416">
            <v>17256</v>
          </cell>
          <cell r="K1416">
            <v>0</v>
          </cell>
          <cell r="L1416">
            <v>0</v>
          </cell>
        </row>
        <row r="1417">
          <cell r="B1417">
            <v>121</v>
          </cell>
          <cell r="C1417" t="str">
            <v>동보방송장치 철거</v>
          </cell>
          <cell r="D1417" t="str">
            <v>AMP 내장(60W)</v>
          </cell>
          <cell r="E1417">
            <v>1</v>
          </cell>
          <cell r="F1417" t="str">
            <v>SET</v>
          </cell>
          <cell r="G1417">
            <v>1051</v>
          </cell>
          <cell r="H1417">
            <v>1051</v>
          </cell>
          <cell r="I1417">
            <v>35045</v>
          </cell>
          <cell r="J1417">
            <v>35045</v>
          </cell>
          <cell r="K1417">
            <v>0</v>
          </cell>
          <cell r="L1417">
            <v>0</v>
          </cell>
        </row>
        <row r="1418">
          <cell r="B1418">
            <v>122</v>
          </cell>
          <cell r="C1418" t="str">
            <v>시그널컨버터 철거</v>
          </cell>
          <cell r="D1418" t="str">
            <v>RS-232/485</v>
          </cell>
          <cell r="E1418">
            <v>1</v>
          </cell>
          <cell r="F1418" t="str">
            <v>SET</v>
          </cell>
          <cell r="G1418">
            <v>687</v>
          </cell>
          <cell r="H1418">
            <v>687</v>
          </cell>
          <cell r="I1418">
            <v>22902</v>
          </cell>
          <cell r="J1418">
            <v>22902</v>
          </cell>
          <cell r="K1418">
            <v>0</v>
          </cell>
          <cell r="L1418">
            <v>0</v>
          </cell>
        </row>
        <row r="1419">
          <cell r="B1419">
            <v>315</v>
          </cell>
          <cell r="C1419" t="str">
            <v>전원케이블 포설</v>
          </cell>
          <cell r="D1419" t="str">
            <v>VCT 1.5sq x 2C x 4열</v>
          </cell>
          <cell r="E1419">
            <v>7</v>
          </cell>
          <cell r="F1419" t="str">
            <v>m</v>
          </cell>
          <cell r="G1419">
            <v>2964</v>
          </cell>
          <cell r="H1419">
            <v>20748</v>
          </cell>
          <cell r="I1419">
            <v>11066</v>
          </cell>
          <cell r="J1419">
            <v>77462</v>
          </cell>
          <cell r="K1419">
            <v>0</v>
          </cell>
          <cell r="L1419">
            <v>0</v>
          </cell>
        </row>
        <row r="1420">
          <cell r="B1420">
            <v>317</v>
          </cell>
          <cell r="C1420" t="str">
            <v>스피커케이블</v>
          </cell>
          <cell r="D1420" t="str">
            <v>SW 2300</v>
          </cell>
          <cell r="E1420">
            <v>2.5</v>
          </cell>
          <cell r="F1420" t="str">
            <v>m</v>
          </cell>
          <cell r="G1420">
            <v>1285</v>
          </cell>
          <cell r="H1420">
            <v>3212</v>
          </cell>
          <cell r="I1420">
            <v>2621</v>
          </cell>
          <cell r="J1420">
            <v>6552</v>
          </cell>
          <cell r="K1420">
            <v>0</v>
          </cell>
          <cell r="L1420">
            <v>0</v>
          </cell>
        </row>
        <row r="1421">
          <cell r="B1421">
            <v>318</v>
          </cell>
          <cell r="C1421" t="str">
            <v>LAN 케이블 포설</v>
          </cell>
          <cell r="D1421" t="str">
            <v>UTP Cat 6 4P x 1열</v>
          </cell>
          <cell r="E1421">
            <v>8.5</v>
          </cell>
          <cell r="F1421" t="str">
            <v>m</v>
          </cell>
          <cell r="G1421">
            <v>557</v>
          </cell>
          <cell r="H1421">
            <v>4734</v>
          </cell>
          <cell r="I1421">
            <v>4068</v>
          </cell>
          <cell r="J1421">
            <v>34578</v>
          </cell>
          <cell r="K1421">
            <v>0</v>
          </cell>
          <cell r="L1421">
            <v>0</v>
          </cell>
        </row>
        <row r="1422">
          <cell r="B1422">
            <v>321</v>
          </cell>
          <cell r="C1422" t="str">
            <v>LAN 케이블 포설</v>
          </cell>
          <cell r="D1422" t="str">
            <v>UTP Cat 6 4P x 4열</v>
          </cell>
          <cell r="E1422">
            <v>7</v>
          </cell>
          <cell r="F1422" t="str">
            <v>m</v>
          </cell>
          <cell r="G1422">
            <v>2156</v>
          </cell>
          <cell r="H1422">
            <v>15092</v>
          </cell>
          <cell r="I1422">
            <v>13833</v>
          </cell>
          <cell r="J1422">
            <v>96831</v>
          </cell>
          <cell r="K1422">
            <v>0</v>
          </cell>
          <cell r="L1422">
            <v>0</v>
          </cell>
        </row>
        <row r="1423">
          <cell r="B1423" t="str">
            <v>멀티콘센트접지2구</v>
          </cell>
          <cell r="C1423" t="str">
            <v>멀티콘센트</v>
          </cell>
          <cell r="D1423" t="str">
            <v>접지2구</v>
          </cell>
          <cell r="E1423">
            <v>1</v>
          </cell>
          <cell r="F1423" t="str">
            <v>EA</v>
          </cell>
          <cell r="G1423">
            <v>6300</v>
          </cell>
          <cell r="H1423">
            <v>6300</v>
          </cell>
          <cell r="J1423">
            <v>0</v>
          </cell>
          <cell r="L1423">
            <v>0</v>
          </cell>
        </row>
        <row r="1424">
          <cell r="B1424" t="str">
            <v>멀티콘센트접지6구</v>
          </cell>
          <cell r="C1424" t="str">
            <v>멀티콘센트</v>
          </cell>
          <cell r="D1424" t="str">
            <v>접지6구</v>
          </cell>
          <cell r="E1424">
            <v>2</v>
          </cell>
          <cell r="F1424" t="str">
            <v>EA</v>
          </cell>
          <cell r="G1424">
            <v>12400</v>
          </cell>
          <cell r="H1424">
            <v>24800</v>
          </cell>
          <cell r="J1424">
            <v>0</v>
          </cell>
          <cell r="L1424">
            <v>0</v>
          </cell>
        </row>
        <row r="1429">
          <cell r="B1429">
            <v>3117</v>
          </cell>
          <cell r="D1429" t="str">
            <v>계</v>
          </cell>
          <cell r="H1429">
            <v>328706</v>
          </cell>
          <cell r="J1429">
            <v>476264</v>
          </cell>
          <cell r="L1429">
            <v>0</v>
          </cell>
        </row>
        <row r="1430">
          <cell r="B1430">
            <v>2118</v>
          </cell>
          <cell r="C1430" t="str">
            <v>2.58 처인구 포곡읍 전대리 354-8 (포곡어린이집 앞)</v>
          </cell>
        </row>
        <row r="1431">
          <cell r="B1431">
            <v>101</v>
          </cell>
          <cell r="C1431" t="str">
            <v>SPEED DOME CAMERA 철거</v>
          </cell>
          <cell r="D1431" t="str">
            <v>41만화소</v>
          </cell>
          <cell r="E1431">
            <v>1</v>
          </cell>
          <cell r="F1431" t="str">
            <v>EA</v>
          </cell>
          <cell r="G1431">
            <v>1064</v>
          </cell>
          <cell r="H1431">
            <v>1064</v>
          </cell>
          <cell r="I1431">
            <v>35490</v>
          </cell>
          <cell r="J1431">
            <v>35490</v>
          </cell>
          <cell r="K1431">
            <v>0</v>
          </cell>
          <cell r="L1431">
            <v>0</v>
          </cell>
        </row>
        <row r="1432">
          <cell r="B1432">
            <v>103</v>
          </cell>
          <cell r="C1432" t="str">
            <v>돔카메라 고정용 브래킷 설치</v>
          </cell>
          <cell r="D1432" t="str">
            <v>제작사양</v>
          </cell>
          <cell r="E1432">
            <v>1</v>
          </cell>
          <cell r="F1432" t="str">
            <v>EA</v>
          </cell>
          <cell r="G1432">
            <v>51035</v>
          </cell>
          <cell r="H1432">
            <v>51035</v>
          </cell>
          <cell r="I1432">
            <v>34514</v>
          </cell>
          <cell r="J1432">
            <v>34514</v>
          </cell>
          <cell r="K1432">
            <v>0</v>
          </cell>
          <cell r="L1432">
            <v>0</v>
          </cell>
        </row>
        <row r="1433">
          <cell r="B1433">
            <v>104</v>
          </cell>
          <cell r="C1433" t="str">
            <v>돔카메라 고정용 브래킷 철거</v>
          </cell>
          <cell r="D1433" t="str">
            <v>제작사양</v>
          </cell>
          <cell r="E1433">
            <v>1</v>
          </cell>
          <cell r="F1433" t="str">
            <v>EA</v>
          </cell>
          <cell r="G1433">
            <v>310</v>
          </cell>
          <cell r="H1433">
            <v>310</v>
          </cell>
          <cell r="I1433">
            <v>10353</v>
          </cell>
          <cell r="J1433">
            <v>10353</v>
          </cell>
          <cell r="K1433">
            <v>0</v>
          </cell>
          <cell r="L1433">
            <v>0</v>
          </cell>
        </row>
        <row r="1434">
          <cell r="B1434">
            <v>105</v>
          </cell>
          <cell r="C1434" t="str">
            <v>고정형 CAMERA 브래킷 설치</v>
          </cell>
          <cell r="D1434" t="str">
            <v>제작사양</v>
          </cell>
          <cell r="E1434">
            <v>1</v>
          </cell>
          <cell r="F1434" t="str">
            <v>EA</v>
          </cell>
          <cell r="G1434">
            <v>81035</v>
          </cell>
          <cell r="H1434">
            <v>81035</v>
          </cell>
          <cell r="I1434">
            <v>34514</v>
          </cell>
          <cell r="J1434">
            <v>34514</v>
          </cell>
          <cell r="K1434">
            <v>0</v>
          </cell>
          <cell r="L1434">
            <v>0</v>
          </cell>
        </row>
        <row r="1435">
          <cell r="B1435">
            <v>106</v>
          </cell>
          <cell r="C1435" t="str">
            <v>스피커 설치</v>
          </cell>
          <cell r="D1435" t="str">
            <v>20W, 8Ω</v>
          </cell>
          <cell r="E1435">
            <v>1</v>
          </cell>
          <cell r="F1435" t="str">
            <v>개</v>
          </cell>
          <cell r="G1435">
            <v>67035</v>
          </cell>
          <cell r="H1435">
            <v>67035</v>
          </cell>
          <cell r="I1435">
            <v>34514</v>
          </cell>
          <cell r="J1435">
            <v>34514</v>
          </cell>
          <cell r="K1435">
            <v>0</v>
          </cell>
          <cell r="L1435">
            <v>0</v>
          </cell>
        </row>
        <row r="1436">
          <cell r="B1436">
            <v>107</v>
          </cell>
          <cell r="C1436" t="str">
            <v>스피커 철거</v>
          </cell>
          <cell r="D1436">
            <v>0</v>
          </cell>
          <cell r="E1436">
            <v>1</v>
          </cell>
          <cell r="F1436" t="str">
            <v>개</v>
          </cell>
          <cell r="G1436">
            <v>310</v>
          </cell>
          <cell r="H1436">
            <v>310</v>
          </cell>
          <cell r="I1436">
            <v>10353</v>
          </cell>
          <cell r="J1436">
            <v>10353</v>
          </cell>
          <cell r="K1436">
            <v>0</v>
          </cell>
          <cell r="L1436">
            <v>0</v>
          </cell>
        </row>
        <row r="1437">
          <cell r="B1437">
            <v>108</v>
          </cell>
          <cell r="C1437" t="str">
            <v>경광등 설치</v>
          </cell>
          <cell r="D1437" t="str">
            <v>크세논램프 5W, ABS</v>
          </cell>
          <cell r="E1437">
            <v>1</v>
          </cell>
          <cell r="F1437" t="str">
            <v>개</v>
          </cell>
          <cell r="G1437">
            <v>50262</v>
          </cell>
          <cell r="H1437">
            <v>50262</v>
          </cell>
          <cell r="I1437">
            <v>8737</v>
          </cell>
          <cell r="J1437">
            <v>8737</v>
          </cell>
          <cell r="K1437">
            <v>0</v>
          </cell>
          <cell r="L1437">
            <v>0</v>
          </cell>
        </row>
        <row r="1438">
          <cell r="B1438">
            <v>109</v>
          </cell>
          <cell r="C1438" t="str">
            <v>경광등 철거</v>
          </cell>
          <cell r="D1438" t="str">
            <v>크세논램프 5W, ABS</v>
          </cell>
          <cell r="E1438">
            <v>1</v>
          </cell>
          <cell r="F1438" t="str">
            <v>개</v>
          </cell>
          <cell r="G1438">
            <v>131</v>
          </cell>
          <cell r="H1438">
            <v>131</v>
          </cell>
          <cell r="I1438">
            <v>4368</v>
          </cell>
          <cell r="J1438">
            <v>4368</v>
          </cell>
          <cell r="K1438">
            <v>0</v>
          </cell>
          <cell r="L1438">
            <v>0</v>
          </cell>
        </row>
        <row r="1439">
          <cell r="B1439">
            <v>112</v>
          </cell>
          <cell r="C1439" t="str">
            <v>비상벨 철거</v>
          </cell>
          <cell r="D1439">
            <v>0</v>
          </cell>
          <cell r="E1439">
            <v>1</v>
          </cell>
          <cell r="F1439" t="str">
            <v>개</v>
          </cell>
          <cell r="G1439">
            <v>157</v>
          </cell>
          <cell r="H1439">
            <v>157</v>
          </cell>
          <cell r="I1439">
            <v>5242</v>
          </cell>
          <cell r="J1439">
            <v>5242</v>
          </cell>
          <cell r="K1439">
            <v>0</v>
          </cell>
          <cell r="L1439">
            <v>0</v>
          </cell>
        </row>
        <row r="1440">
          <cell r="B1440">
            <v>119</v>
          </cell>
          <cell r="C1440" t="str">
            <v>써지보호기(영상) 철거</v>
          </cell>
          <cell r="D1440">
            <v>0</v>
          </cell>
          <cell r="E1440">
            <v>1</v>
          </cell>
          <cell r="F1440" t="str">
            <v>EA</v>
          </cell>
          <cell r="G1440">
            <v>226</v>
          </cell>
          <cell r="H1440">
            <v>226</v>
          </cell>
          <cell r="I1440">
            <v>7553</v>
          </cell>
          <cell r="J1440">
            <v>7553</v>
          </cell>
          <cell r="K1440">
            <v>0</v>
          </cell>
          <cell r="L1440">
            <v>0</v>
          </cell>
        </row>
        <row r="1441">
          <cell r="B1441">
            <v>120</v>
          </cell>
          <cell r="C1441" t="str">
            <v>CODEC 철거</v>
          </cell>
          <cell r="D1441" t="str">
            <v>MPEF-1/2/4, DUAL ENCODERING</v>
          </cell>
          <cell r="E1441">
            <v>1</v>
          </cell>
          <cell r="F1441" t="str">
            <v>대</v>
          </cell>
          <cell r="G1441">
            <v>517</v>
          </cell>
          <cell r="H1441">
            <v>517</v>
          </cell>
          <cell r="I1441">
            <v>17256</v>
          </cell>
          <cell r="J1441">
            <v>17256</v>
          </cell>
          <cell r="K1441">
            <v>0</v>
          </cell>
          <cell r="L1441">
            <v>0</v>
          </cell>
        </row>
        <row r="1442">
          <cell r="B1442">
            <v>121</v>
          </cell>
          <cell r="C1442" t="str">
            <v>동보방송장치 철거</v>
          </cell>
          <cell r="D1442" t="str">
            <v>AMP 내장(60W)</v>
          </cell>
          <cell r="E1442">
            <v>1</v>
          </cell>
          <cell r="F1442" t="str">
            <v>SET</v>
          </cell>
          <cell r="G1442">
            <v>1051</v>
          </cell>
          <cell r="H1442">
            <v>1051</v>
          </cell>
          <cell r="I1442">
            <v>35045</v>
          </cell>
          <cell r="J1442">
            <v>35045</v>
          </cell>
          <cell r="K1442">
            <v>0</v>
          </cell>
          <cell r="L1442">
            <v>0</v>
          </cell>
        </row>
        <row r="1443">
          <cell r="B1443">
            <v>122</v>
          </cell>
          <cell r="C1443" t="str">
            <v>시그널컨버터 철거</v>
          </cell>
          <cell r="D1443" t="str">
            <v>RS-232/485</v>
          </cell>
          <cell r="E1443">
            <v>1</v>
          </cell>
          <cell r="F1443" t="str">
            <v>SET</v>
          </cell>
          <cell r="G1443">
            <v>687</v>
          </cell>
          <cell r="H1443">
            <v>687</v>
          </cell>
          <cell r="I1443">
            <v>22902</v>
          </cell>
          <cell r="J1443">
            <v>22902</v>
          </cell>
          <cell r="K1443">
            <v>0</v>
          </cell>
          <cell r="L1443">
            <v>0</v>
          </cell>
        </row>
        <row r="1444">
          <cell r="B1444">
            <v>316</v>
          </cell>
          <cell r="C1444" t="str">
            <v>전원케이블 포설</v>
          </cell>
          <cell r="D1444" t="str">
            <v>VCT 1.5sq x 2C x 5열</v>
          </cell>
          <cell r="E1444">
            <v>7</v>
          </cell>
          <cell r="F1444" t="str">
            <v>m</v>
          </cell>
          <cell r="G1444">
            <v>3701</v>
          </cell>
          <cell r="H1444">
            <v>25907</v>
          </cell>
          <cell r="I1444">
            <v>13670</v>
          </cell>
          <cell r="J1444">
            <v>95690</v>
          </cell>
          <cell r="K1444">
            <v>0</v>
          </cell>
          <cell r="L1444">
            <v>0</v>
          </cell>
        </row>
        <row r="1445">
          <cell r="B1445">
            <v>317</v>
          </cell>
          <cell r="C1445" t="str">
            <v>스피커케이블</v>
          </cell>
          <cell r="D1445" t="str">
            <v>SW 2300</v>
          </cell>
          <cell r="E1445">
            <v>2.5</v>
          </cell>
          <cell r="F1445" t="str">
            <v>m</v>
          </cell>
          <cell r="G1445">
            <v>1285</v>
          </cell>
          <cell r="H1445">
            <v>3212</v>
          </cell>
          <cell r="I1445">
            <v>2621</v>
          </cell>
          <cell r="J1445">
            <v>6552</v>
          </cell>
          <cell r="K1445">
            <v>0</v>
          </cell>
          <cell r="L1445">
            <v>0</v>
          </cell>
        </row>
        <row r="1446">
          <cell r="B1446">
            <v>318</v>
          </cell>
          <cell r="C1446" t="str">
            <v>LAN 케이블 포설</v>
          </cell>
          <cell r="D1446" t="str">
            <v>UTP Cat 6 4P x 1열</v>
          </cell>
          <cell r="E1446">
            <v>8.5</v>
          </cell>
          <cell r="F1446" t="str">
            <v>m</v>
          </cell>
          <cell r="G1446">
            <v>557</v>
          </cell>
          <cell r="H1446">
            <v>4734</v>
          </cell>
          <cell r="I1446">
            <v>4068</v>
          </cell>
          <cell r="J1446">
            <v>34578</v>
          </cell>
          <cell r="K1446">
            <v>0</v>
          </cell>
          <cell r="L1446">
            <v>0</v>
          </cell>
        </row>
        <row r="1447">
          <cell r="B1447">
            <v>322</v>
          </cell>
          <cell r="C1447" t="str">
            <v>LAN 케이블 포설</v>
          </cell>
          <cell r="D1447" t="str">
            <v>UTP Cat 6 4P x 5열</v>
          </cell>
          <cell r="E1447">
            <v>7</v>
          </cell>
          <cell r="F1447" t="str">
            <v>m</v>
          </cell>
          <cell r="G1447">
            <v>2690</v>
          </cell>
          <cell r="H1447">
            <v>18830</v>
          </cell>
          <cell r="I1447">
            <v>17088</v>
          </cell>
          <cell r="J1447">
            <v>119616</v>
          </cell>
          <cell r="K1447">
            <v>0</v>
          </cell>
          <cell r="L1447">
            <v>0</v>
          </cell>
        </row>
        <row r="1448">
          <cell r="B1448" t="str">
            <v>멀티콘센트접지2구</v>
          </cell>
          <cell r="C1448" t="str">
            <v>멀티콘센트</v>
          </cell>
          <cell r="D1448" t="str">
            <v>접지2구</v>
          </cell>
          <cell r="E1448">
            <v>1</v>
          </cell>
          <cell r="F1448" t="str">
            <v>EA</v>
          </cell>
          <cell r="G1448">
            <v>6300</v>
          </cell>
          <cell r="H1448">
            <v>6300</v>
          </cell>
          <cell r="J1448">
            <v>0</v>
          </cell>
          <cell r="L1448">
            <v>0</v>
          </cell>
        </row>
        <row r="1449">
          <cell r="B1449" t="str">
            <v>멀티콘센트접지6구</v>
          </cell>
          <cell r="C1449" t="str">
            <v>멀티콘센트</v>
          </cell>
          <cell r="D1449" t="str">
            <v>접지6구</v>
          </cell>
          <cell r="E1449">
            <v>2</v>
          </cell>
          <cell r="F1449" t="str">
            <v>EA</v>
          </cell>
          <cell r="G1449">
            <v>12400</v>
          </cell>
          <cell r="H1449">
            <v>24800</v>
          </cell>
          <cell r="J1449">
            <v>0</v>
          </cell>
          <cell r="L1449">
            <v>0</v>
          </cell>
        </row>
        <row r="1454">
          <cell r="B1454">
            <v>3118</v>
          </cell>
          <cell r="D1454" t="str">
            <v>계</v>
          </cell>
          <cell r="H1454">
            <v>337603</v>
          </cell>
          <cell r="J1454">
            <v>517277</v>
          </cell>
          <cell r="L1454">
            <v>0</v>
          </cell>
        </row>
        <row r="1455">
          <cell r="B1455">
            <v>2119</v>
          </cell>
          <cell r="C1455" t="str">
            <v>2.59 기흥구 구갈동 38 세종그랑시아,롯데캐슬 뒷길</v>
          </cell>
        </row>
        <row r="1456">
          <cell r="B1456">
            <v>101</v>
          </cell>
          <cell r="C1456" t="str">
            <v>SPEED DOME CAMERA 철거</v>
          </cell>
          <cell r="D1456" t="str">
            <v>41만화소</v>
          </cell>
          <cell r="E1456">
            <v>1</v>
          </cell>
          <cell r="F1456" t="str">
            <v>EA</v>
          </cell>
          <cell r="G1456">
            <v>1064</v>
          </cell>
          <cell r="H1456">
            <v>1064</v>
          </cell>
          <cell r="I1456">
            <v>35490</v>
          </cell>
          <cell r="J1456">
            <v>35490</v>
          </cell>
          <cell r="K1456">
            <v>0</v>
          </cell>
          <cell r="L1456">
            <v>0</v>
          </cell>
        </row>
        <row r="1457">
          <cell r="B1457">
            <v>103</v>
          </cell>
          <cell r="C1457" t="str">
            <v>돔카메라 고정용 브래킷 설치</v>
          </cell>
          <cell r="D1457" t="str">
            <v>제작사양</v>
          </cell>
          <cell r="E1457">
            <v>1</v>
          </cell>
          <cell r="F1457" t="str">
            <v>EA</v>
          </cell>
          <cell r="G1457">
            <v>51035</v>
          </cell>
          <cell r="H1457">
            <v>51035</v>
          </cell>
          <cell r="I1457">
            <v>34514</v>
          </cell>
          <cell r="J1457">
            <v>34514</v>
          </cell>
          <cell r="K1457">
            <v>0</v>
          </cell>
          <cell r="L1457">
            <v>0</v>
          </cell>
        </row>
        <row r="1458">
          <cell r="B1458">
            <v>104</v>
          </cell>
          <cell r="C1458" t="str">
            <v>돔카메라 고정용 브래킷 철거</v>
          </cell>
          <cell r="D1458" t="str">
            <v>제작사양</v>
          </cell>
          <cell r="E1458">
            <v>1</v>
          </cell>
          <cell r="F1458" t="str">
            <v>EA</v>
          </cell>
          <cell r="G1458">
            <v>310</v>
          </cell>
          <cell r="H1458">
            <v>310</v>
          </cell>
          <cell r="I1458">
            <v>10353</v>
          </cell>
          <cell r="J1458">
            <v>10353</v>
          </cell>
          <cell r="K1458">
            <v>0</v>
          </cell>
          <cell r="L1458">
            <v>0</v>
          </cell>
        </row>
        <row r="1459">
          <cell r="B1459">
            <v>105</v>
          </cell>
          <cell r="C1459" t="str">
            <v>고정형 CAMERA 브래킷 설치</v>
          </cell>
          <cell r="D1459" t="str">
            <v>제작사양</v>
          </cell>
          <cell r="E1459">
            <v>1</v>
          </cell>
          <cell r="F1459" t="str">
            <v>EA</v>
          </cell>
          <cell r="G1459">
            <v>81035</v>
          </cell>
          <cell r="H1459">
            <v>81035</v>
          </cell>
          <cell r="I1459">
            <v>34514</v>
          </cell>
          <cell r="J1459">
            <v>34514</v>
          </cell>
          <cell r="K1459">
            <v>0</v>
          </cell>
          <cell r="L1459">
            <v>0</v>
          </cell>
        </row>
        <row r="1460">
          <cell r="B1460">
            <v>106</v>
          </cell>
          <cell r="C1460" t="str">
            <v>스피커 설치</v>
          </cell>
          <cell r="D1460" t="str">
            <v>20W, 8Ω</v>
          </cell>
          <cell r="E1460">
            <v>1</v>
          </cell>
          <cell r="F1460" t="str">
            <v>개</v>
          </cell>
          <cell r="G1460">
            <v>67035</v>
          </cell>
          <cell r="H1460">
            <v>67035</v>
          </cell>
          <cell r="I1460">
            <v>34514</v>
          </cell>
          <cell r="J1460">
            <v>34514</v>
          </cell>
          <cell r="K1460">
            <v>0</v>
          </cell>
          <cell r="L1460">
            <v>0</v>
          </cell>
        </row>
        <row r="1461">
          <cell r="B1461">
            <v>107</v>
          </cell>
          <cell r="C1461" t="str">
            <v>스피커 철거</v>
          </cell>
          <cell r="D1461">
            <v>0</v>
          </cell>
          <cell r="E1461">
            <v>1</v>
          </cell>
          <cell r="F1461" t="str">
            <v>개</v>
          </cell>
          <cell r="G1461">
            <v>310</v>
          </cell>
          <cell r="H1461">
            <v>310</v>
          </cell>
          <cell r="I1461">
            <v>10353</v>
          </cell>
          <cell r="J1461">
            <v>10353</v>
          </cell>
          <cell r="K1461">
            <v>0</v>
          </cell>
          <cell r="L1461">
            <v>0</v>
          </cell>
        </row>
        <row r="1462">
          <cell r="B1462">
            <v>108</v>
          </cell>
          <cell r="C1462" t="str">
            <v>경광등 설치</v>
          </cell>
          <cell r="D1462" t="str">
            <v>크세논램프 5W, ABS</v>
          </cell>
          <cell r="E1462">
            <v>1</v>
          </cell>
          <cell r="F1462" t="str">
            <v>개</v>
          </cell>
          <cell r="G1462">
            <v>50262</v>
          </cell>
          <cell r="H1462">
            <v>50262</v>
          </cell>
          <cell r="I1462">
            <v>8737</v>
          </cell>
          <cell r="J1462">
            <v>8737</v>
          </cell>
          <cell r="K1462">
            <v>0</v>
          </cell>
          <cell r="L1462">
            <v>0</v>
          </cell>
        </row>
        <row r="1463">
          <cell r="B1463">
            <v>109</v>
          </cell>
          <cell r="C1463" t="str">
            <v>경광등 철거</v>
          </cell>
          <cell r="D1463" t="str">
            <v>크세논램프 5W, ABS</v>
          </cell>
          <cell r="E1463">
            <v>1</v>
          </cell>
          <cell r="F1463" t="str">
            <v>개</v>
          </cell>
          <cell r="G1463">
            <v>131</v>
          </cell>
          <cell r="H1463">
            <v>131</v>
          </cell>
          <cell r="I1463">
            <v>4368</v>
          </cell>
          <cell r="J1463">
            <v>4368</v>
          </cell>
          <cell r="K1463">
            <v>0</v>
          </cell>
          <cell r="L1463">
            <v>0</v>
          </cell>
        </row>
        <row r="1464">
          <cell r="B1464">
            <v>112</v>
          </cell>
          <cell r="C1464" t="str">
            <v>비상벨 철거</v>
          </cell>
          <cell r="D1464">
            <v>0</v>
          </cell>
          <cell r="E1464">
            <v>1</v>
          </cell>
          <cell r="F1464" t="str">
            <v>개</v>
          </cell>
          <cell r="G1464">
            <v>157</v>
          </cell>
          <cell r="H1464">
            <v>157</v>
          </cell>
          <cell r="I1464">
            <v>5242</v>
          </cell>
          <cell r="J1464">
            <v>5242</v>
          </cell>
          <cell r="K1464">
            <v>0</v>
          </cell>
          <cell r="L1464">
            <v>0</v>
          </cell>
        </row>
        <row r="1465">
          <cell r="B1465">
            <v>119</v>
          </cell>
          <cell r="C1465" t="str">
            <v>써지보호기(영상) 철거</v>
          </cell>
          <cell r="D1465">
            <v>0</v>
          </cell>
          <cell r="E1465">
            <v>1</v>
          </cell>
          <cell r="F1465" t="str">
            <v>EA</v>
          </cell>
          <cell r="G1465">
            <v>226</v>
          </cell>
          <cell r="H1465">
            <v>226</v>
          </cell>
          <cell r="I1465">
            <v>7553</v>
          </cell>
          <cell r="J1465">
            <v>7553</v>
          </cell>
          <cell r="K1465">
            <v>0</v>
          </cell>
          <cell r="L1465">
            <v>0</v>
          </cell>
        </row>
        <row r="1466">
          <cell r="B1466">
            <v>120</v>
          </cell>
          <cell r="C1466" t="str">
            <v>CODEC 철거</v>
          </cell>
          <cell r="D1466" t="str">
            <v>MPEF-1/2/4, DUAL ENCODERING</v>
          </cell>
          <cell r="E1466">
            <v>1</v>
          </cell>
          <cell r="F1466" t="str">
            <v>대</v>
          </cell>
          <cell r="G1466">
            <v>517</v>
          </cell>
          <cell r="H1466">
            <v>517</v>
          </cell>
          <cell r="I1466">
            <v>17256</v>
          </cell>
          <cell r="J1466">
            <v>17256</v>
          </cell>
          <cell r="K1466">
            <v>0</v>
          </cell>
          <cell r="L1466">
            <v>0</v>
          </cell>
        </row>
        <row r="1467">
          <cell r="B1467">
            <v>121</v>
          </cell>
          <cell r="C1467" t="str">
            <v>동보방송장치 철거</v>
          </cell>
          <cell r="D1467" t="str">
            <v>AMP 내장(60W)</v>
          </cell>
          <cell r="E1467">
            <v>1</v>
          </cell>
          <cell r="F1467" t="str">
            <v>SET</v>
          </cell>
          <cell r="G1467">
            <v>1051</v>
          </cell>
          <cell r="H1467">
            <v>1051</v>
          </cell>
          <cell r="I1467">
            <v>35045</v>
          </cell>
          <cell r="J1467">
            <v>35045</v>
          </cell>
          <cell r="K1467">
            <v>0</v>
          </cell>
          <cell r="L1467">
            <v>0</v>
          </cell>
        </row>
        <row r="1468">
          <cell r="B1468">
            <v>122</v>
          </cell>
          <cell r="C1468" t="str">
            <v>시그널컨버터 철거</v>
          </cell>
          <cell r="D1468" t="str">
            <v>RS-232/485</v>
          </cell>
          <cell r="E1468">
            <v>1</v>
          </cell>
          <cell r="F1468" t="str">
            <v>SET</v>
          </cell>
          <cell r="G1468">
            <v>687</v>
          </cell>
          <cell r="H1468">
            <v>687</v>
          </cell>
          <cell r="I1468">
            <v>22902</v>
          </cell>
          <cell r="J1468">
            <v>22902</v>
          </cell>
          <cell r="K1468">
            <v>0</v>
          </cell>
          <cell r="L1468">
            <v>0</v>
          </cell>
        </row>
        <row r="1469">
          <cell r="B1469">
            <v>315</v>
          </cell>
          <cell r="C1469" t="str">
            <v>전원케이블 포설</v>
          </cell>
          <cell r="D1469" t="str">
            <v>VCT 1.5sq x 2C x 4열</v>
          </cell>
          <cell r="E1469">
            <v>8</v>
          </cell>
          <cell r="F1469" t="str">
            <v>m</v>
          </cell>
          <cell r="G1469">
            <v>2964</v>
          </cell>
          <cell r="H1469">
            <v>23712</v>
          </cell>
          <cell r="I1469">
            <v>11066</v>
          </cell>
          <cell r="J1469">
            <v>88528</v>
          </cell>
          <cell r="K1469">
            <v>0</v>
          </cell>
          <cell r="L1469">
            <v>0</v>
          </cell>
        </row>
        <row r="1470">
          <cell r="B1470">
            <v>317</v>
          </cell>
          <cell r="C1470" t="str">
            <v>스피커케이블</v>
          </cell>
          <cell r="D1470" t="str">
            <v>SW 2300</v>
          </cell>
          <cell r="E1470">
            <v>2.5</v>
          </cell>
          <cell r="F1470" t="str">
            <v>m</v>
          </cell>
          <cell r="G1470">
            <v>1285</v>
          </cell>
          <cell r="H1470">
            <v>3212</v>
          </cell>
          <cell r="I1470">
            <v>2621</v>
          </cell>
          <cell r="J1470">
            <v>6552</v>
          </cell>
          <cell r="K1470">
            <v>0</v>
          </cell>
          <cell r="L1470">
            <v>0</v>
          </cell>
        </row>
        <row r="1471">
          <cell r="B1471">
            <v>318</v>
          </cell>
          <cell r="C1471" t="str">
            <v>LAN 케이블 포설</v>
          </cell>
          <cell r="D1471" t="str">
            <v>UTP Cat 6 4P x 1열</v>
          </cell>
          <cell r="E1471">
            <v>9.5</v>
          </cell>
          <cell r="F1471" t="str">
            <v>m</v>
          </cell>
          <cell r="G1471">
            <v>557</v>
          </cell>
          <cell r="H1471">
            <v>5291</v>
          </cell>
          <cell r="I1471">
            <v>4068</v>
          </cell>
          <cell r="J1471">
            <v>38646</v>
          </cell>
          <cell r="K1471">
            <v>0</v>
          </cell>
          <cell r="L1471">
            <v>0</v>
          </cell>
        </row>
        <row r="1472">
          <cell r="B1472">
            <v>321</v>
          </cell>
          <cell r="C1472" t="str">
            <v>LAN 케이블 포설</v>
          </cell>
          <cell r="D1472" t="str">
            <v>UTP Cat 6 4P x 4열</v>
          </cell>
          <cell r="E1472">
            <v>8</v>
          </cell>
          <cell r="F1472" t="str">
            <v>m</v>
          </cell>
          <cell r="G1472">
            <v>2156</v>
          </cell>
          <cell r="H1472">
            <v>17248</v>
          </cell>
          <cell r="I1472">
            <v>13833</v>
          </cell>
          <cell r="J1472">
            <v>110664</v>
          </cell>
          <cell r="K1472">
            <v>0</v>
          </cell>
          <cell r="L1472">
            <v>0</v>
          </cell>
        </row>
        <row r="1473">
          <cell r="B1473" t="str">
            <v>멀티콘센트접지2구</v>
          </cell>
          <cell r="C1473" t="str">
            <v>멀티콘센트</v>
          </cell>
          <cell r="D1473" t="str">
            <v>접지2구</v>
          </cell>
          <cell r="E1473">
            <v>1</v>
          </cell>
          <cell r="F1473" t="str">
            <v>EA</v>
          </cell>
          <cell r="G1473">
            <v>6300</v>
          </cell>
          <cell r="H1473">
            <v>6300</v>
          </cell>
          <cell r="J1473">
            <v>0</v>
          </cell>
          <cell r="L1473">
            <v>0</v>
          </cell>
        </row>
        <row r="1474">
          <cell r="B1474" t="str">
            <v>멀티콘센트접지6구</v>
          </cell>
          <cell r="C1474" t="str">
            <v>멀티콘센트</v>
          </cell>
          <cell r="D1474" t="str">
            <v>접지6구</v>
          </cell>
          <cell r="E1474">
            <v>2</v>
          </cell>
          <cell r="F1474" t="str">
            <v>EA</v>
          </cell>
          <cell r="G1474">
            <v>12400</v>
          </cell>
          <cell r="H1474">
            <v>24800</v>
          </cell>
          <cell r="J1474">
            <v>0</v>
          </cell>
          <cell r="L1474">
            <v>0</v>
          </cell>
        </row>
        <row r="1479">
          <cell r="B1479">
            <v>3119</v>
          </cell>
          <cell r="D1479" t="str">
            <v>계</v>
          </cell>
          <cell r="H1479">
            <v>334383</v>
          </cell>
          <cell r="J1479">
            <v>505231</v>
          </cell>
          <cell r="L1479">
            <v>0</v>
          </cell>
        </row>
        <row r="1480">
          <cell r="B1480">
            <v>2120</v>
          </cell>
          <cell r="C1480" t="str">
            <v>2.60 수지구 풍덕천동 666-6 (스타노래방 사거리)</v>
          </cell>
        </row>
        <row r="1481">
          <cell r="B1481">
            <v>101</v>
          </cell>
          <cell r="C1481" t="str">
            <v>SPEED DOME CAMERA 철거</v>
          </cell>
          <cell r="D1481" t="str">
            <v>41만화소</v>
          </cell>
          <cell r="E1481">
            <v>1</v>
          </cell>
          <cell r="F1481" t="str">
            <v>EA</v>
          </cell>
          <cell r="G1481">
            <v>1064</v>
          </cell>
          <cell r="H1481">
            <v>1064</v>
          </cell>
          <cell r="I1481">
            <v>35490</v>
          </cell>
          <cell r="J1481">
            <v>35490</v>
          </cell>
          <cell r="K1481">
            <v>0</v>
          </cell>
          <cell r="L1481">
            <v>0</v>
          </cell>
        </row>
        <row r="1482">
          <cell r="B1482">
            <v>103</v>
          </cell>
          <cell r="C1482" t="str">
            <v>돔카메라 고정용 브래킷 설치</v>
          </cell>
          <cell r="D1482" t="str">
            <v>제작사양</v>
          </cell>
          <cell r="E1482">
            <v>1</v>
          </cell>
          <cell r="F1482" t="str">
            <v>EA</v>
          </cell>
          <cell r="G1482">
            <v>51035</v>
          </cell>
          <cell r="H1482">
            <v>51035</v>
          </cell>
          <cell r="I1482">
            <v>34514</v>
          </cell>
          <cell r="J1482">
            <v>34514</v>
          </cell>
          <cell r="K1482">
            <v>0</v>
          </cell>
          <cell r="L1482">
            <v>0</v>
          </cell>
        </row>
        <row r="1483">
          <cell r="B1483">
            <v>104</v>
          </cell>
          <cell r="C1483" t="str">
            <v>돔카메라 고정용 브래킷 철거</v>
          </cell>
          <cell r="D1483" t="str">
            <v>제작사양</v>
          </cell>
          <cell r="E1483">
            <v>1</v>
          </cell>
          <cell r="F1483" t="str">
            <v>EA</v>
          </cell>
          <cell r="G1483">
            <v>310</v>
          </cell>
          <cell r="H1483">
            <v>310</v>
          </cell>
          <cell r="I1483">
            <v>10353</v>
          </cell>
          <cell r="J1483">
            <v>10353</v>
          </cell>
          <cell r="K1483">
            <v>0</v>
          </cell>
          <cell r="L1483">
            <v>0</v>
          </cell>
        </row>
        <row r="1484">
          <cell r="B1484">
            <v>105</v>
          </cell>
          <cell r="C1484" t="str">
            <v>고정형 CAMERA 브래킷 설치</v>
          </cell>
          <cell r="D1484" t="str">
            <v>제작사양</v>
          </cell>
          <cell r="E1484">
            <v>1</v>
          </cell>
          <cell r="F1484" t="str">
            <v>EA</v>
          </cell>
          <cell r="G1484">
            <v>81035</v>
          </cell>
          <cell r="H1484">
            <v>81035</v>
          </cell>
          <cell r="I1484">
            <v>34514</v>
          </cell>
          <cell r="J1484">
            <v>34514</v>
          </cell>
          <cell r="K1484">
            <v>0</v>
          </cell>
          <cell r="L1484">
            <v>0</v>
          </cell>
        </row>
        <row r="1485">
          <cell r="B1485">
            <v>106</v>
          </cell>
          <cell r="C1485" t="str">
            <v>스피커 설치</v>
          </cell>
          <cell r="D1485" t="str">
            <v>20W, 8Ω</v>
          </cell>
          <cell r="E1485">
            <v>1</v>
          </cell>
          <cell r="F1485" t="str">
            <v>개</v>
          </cell>
          <cell r="G1485">
            <v>67035</v>
          </cell>
          <cell r="H1485">
            <v>67035</v>
          </cell>
          <cell r="I1485">
            <v>34514</v>
          </cell>
          <cell r="J1485">
            <v>34514</v>
          </cell>
          <cell r="K1485">
            <v>0</v>
          </cell>
          <cell r="L1485">
            <v>0</v>
          </cell>
        </row>
        <row r="1486">
          <cell r="B1486">
            <v>107</v>
          </cell>
          <cell r="C1486" t="str">
            <v>스피커 철거</v>
          </cell>
          <cell r="D1486">
            <v>0</v>
          </cell>
          <cell r="E1486">
            <v>1</v>
          </cell>
          <cell r="F1486" t="str">
            <v>개</v>
          </cell>
          <cell r="G1486">
            <v>310</v>
          </cell>
          <cell r="H1486">
            <v>310</v>
          </cell>
          <cell r="I1486">
            <v>10353</v>
          </cell>
          <cell r="J1486">
            <v>10353</v>
          </cell>
          <cell r="K1486">
            <v>0</v>
          </cell>
          <cell r="L1486">
            <v>0</v>
          </cell>
        </row>
        <row r="1487">
          <cell r="B1487">
            <v>108</v>
          </cell>
          <cell r="C1487" t="str">
            <v>경광등 설치</v>
          </cell>
          <cell r="D1487" t="str">
            <v>크세논램프 5W, ABS</v>
          </cell>
          <cell r="E1487">
            <v>1</v>
          </cell>
          <cell r="F1487" t="str">
            <v>개</v>
          </cell>
          <cell r="G1487">
            <v>50262</v>
          </cell>
          <cell r="H1487">
            <v>50262</v>
          </cell>
          <cell r="I1487">
            <v>8737</v>
          </cell>
          <cell r="J1487">
            <v>8737</v>
          </cell>
          <cell r="K1487">
            <v>0</v>
          </cell>
          <cell r="L1487">
            <v>0</v>
          </cell>
        </row>
        <row r="1488">
          <cell r="B1488">
            <v>109</v>
          </cell>
          <cell r="C1488" t="str">
            <v>경광등 철거</v>
          </cell>
          <cell r="D1488" t="str">
            <v>크세논램프 5W, ABS</v>
          </cell>
          <cell r="E1488">
            <v>1</v>
          </cell>
          <cell r="F1488" t="str">
            <v>개</v>
          </cell>
          <cell r="G1488">
            <v>131</v>
          </cell>
          <cell r="H1488">
            <v>131</v>
          </cell>
          <cell r="I1488">
            <v>4368</v>
          </cell>
          <cell r="J1488">
            <v>4368</v>
          </cell>
          <cell r="K1488">
            <v>0</v>
          </cell>
          <cell r="L1488">
            <v>0</v>
          </cell>
        </row>
        <row r="1489">
          <cell r="B1489">
            <v>112</v>
          </cell>
          <cell r="C1489" t="str">
            <v>비상벨 철거</v>
          </cell>
          <cell r="D1489">
            <v>0</v>
          </cell>
          <cell r="E1489">
            <v>1</v>
          </cell>
          <cell r="F1489" t="str">
            <v>개</v>
          </cell>
          <cell r="G1489">
            <v>157</v>
          </cell>
          <cell r="H1489">
            <v>157</v>
          </cell>
          <cell r="I1489">
            <v>5242</v>
          </cell>
          <cell r="J1489">
            <v>5242</v>
          </cell>
          <cell r="K1489">
            <v>0</v>
          </cell>
          <cell r="L1489">
            <v>0</v>
          </cell>
        </row>
        <row r="1490">
          <cell r="B1490">
            <v>119</v>
          </cell>
          <cell r="C1490" t="str">
            <v>써지보호기(영상) 철거</v>
          </cell>
          <cell r="D1490">
            <v>0</v>
          </cell>
          <cell r="E1490">
            <v>1</v>
          </cell>
          <cell r="F1490" t="str">
            <v>EA</v>
          </cell>
          <cell r="G1490">
            <v>226</v>
          </cell>
          <cell r="H1490">
            <v>226</v>
          </cell>
          <cell r="I1490">
            <v>7553</v>
          </cell>
          <cell r="J1490">
            <v>7553</v>
          </cell>
          <cell r="K1490">
            <v>0</v>
          </cell>
          <cell r="L1490">
            <v>0</v>
          </cell>
        </row>
        <row r="1491">
          <cell r="B1491">
            <v>120</v>
          </cell>
          <cell r="C1491" t="str">
            <v>CODEC 철거</v>
          </cell>
          <cell r="D1491" t="str">
            <v>MPEF-1/2/4, DUAL ENCODERING</v>
          </cell>
          <cell r="E1491">
            <v>1</v>
          </cell>
          <cell r="F1491" t="str">
            <v>대</v>
          </cell>
          <cell r="G1491">
            <v>517</v>
          </cell>
          <cell r="H1491">
            <v>517</v>
          </cell>
          <cell r="I1491">
            <v>17256</v>
          </cell>
          <cell r="J1491">
            <v>17256</v>
          </cell>
          <cell r="K1491">
            <v>0</v>
          </cell>
          <cell r="L1491">
            <v>0</v>
          </cell>
        </row>
        <row r="1492">
          <cell r="B1492">
            <v>121</v>
          </cell>
          <cell r="C1492" t="str">
            <v>동보방송장치 철거</v>
          </cell>
          <cell r="D1492" t="str">
            <v>AMP 내장(60W)</v>
          </cell>
          <cell r="E1492">
            <v>1</v>
          </cell>
          <cell r="F1492" t="str">
            <v>SET</v>
          </cell>
          <cell r="G1492">
            <v>1051</v>
          </cell>
          <cell r="H1492">
            <v>1051</v>
          </cell>
          <cell r="I1492">
            <v>35045</v>
          </cell>
          <cell r="J1492">
            <v>35045</v>
          </cell>
          <cell r="K1492">
            <v>0</v>
          </cell>
          <cell r="L1492">
            <v>0</v>
          </cell>
        </row>
        <row r="1493">
          <cell r="B1493">
            <v>122</v>
          </cell>
          <cell r="C1493" t="str">
            <v>시그널컨버터 철거</v>
          </cell>
          <cell r="D1493" t="str">
            <v>RS-232/485</v>
          </cell>
          <cell r="E1493">
            <v>1</v>
          </cell>
          <cell r="F1493" t="str">
            <v>SET</v>
          </cell>
          <cell r="G1493">
            <v>687</v>
          </cell>
          <cell r="H1493">
            <v>687</v>
          </cell>
          <cell r="I1493">
            <v>22902</v>
          </cell>
          <cell r="J1493">
            <v>22902</v>
          </cell>
          <cell r="K1493">
            <v>0</v>
          </cell>
          <cell r="L1493">
            <v>0</v>
          </cell>
        </row>
        <row r="1494">
          <cell r="B1494">
            <v>316</v>
          </cell>
          <cell r="C1494" t="str">
            <v>전원케이블 포설</v>
          </cell>
          <cell r="D1494" t="str">
            <v>VCT 1.5sq x 2C x 5열</v>
          </cell>
          <cell r="E1494">
            <v>8</v>
          </cell>
          <cell r="F1494" t="str">
            <v>m</v>
          </cell>
          <cell r="G1494">
            <v>3701</v>
          </cell>
          <cell r="H1494">
            <v>29608</v>
          </cell>
          <cell r="I1494">
            <v>13670</v>
          </cell>
          <cell r="J1494">
            <v>109360</v>
          </cell>
          <cell r="K1494">
            <v>0</v>
          </cell>
          <cell r="L1494">
            <v>0</v>
          </cell>
        </row>
        <row r="1495">
          <cell r="B1495">
            <v>317</v>
          </cell>
          <cell r="C1495" t="str">
            <v>스피커케이블</v>
          </cell>
          <cell r="D1495" t="str">
            <v>SW 2300</v>
          </cell>
          <cell r="E1495">
            <v>2.5</v>
          </cell>
          <cell r="F1495" t="str">
            <v>m</v>
          </cell>
          <cell r="G1495">
            <v>1285</v>
          </cell>
          <cell r="H1495">
            <v>3212</v>
          </cell>
          <cell r="I1495">
            <v>2621</v>
          </cell>
          <cell r="J1495">
            <v>6552</v>
          </cell>
          <cell r="K1495">
            <v>0</v>
          </cell>
          <cell r="L1495">
            <v>0</v>
          </cell>
        </row>
        <row r="1496">
          <cell r="B1496">
            <v>318</v>
          </cell>
          <cell r="C1496" t="str">
            <v>LAN 케이블 포설</v>
          </cell>
          <cell r="D1496" t="str">
            <v>UTP Cat 6 4P x 1열</v>
          </cell>
          <cell r="E1496">
            <v>9.5</v>
          </cell>
          <cell r="F1496" t="str">
            <v>m</v>
          </cell>
          <cell r="G1496">
            <v>557</v>
          </cell>
          <cell r="H1496">
            <v>5291</v>
          </cell>
          <cell r="I1496">
            <v>4068</v>
          </cell>
          <cell r="J1496">
            <v>38646</v>
          </cell>
          <cell r="K1496">
            <v>0</v>
          </cell>
          <cell r="L1496">
            <v>0</v>
          </cell>
        </row>
        <row r="1497">
          <cell r="B1497">
            <v>322</v>
          </cell>
          <cell r="C1497" t="str">
            <v>LAN 케이블 포설</v>
          </cell>
          <cell r="D1497" t="str">
            <v>UTP Cat 6 4P x 5열</v>
          </cell>
          <cell r="E1497">
            <v>8</v>
          </cell>
          <cell r="F1497" t="str">
            <v>m</v>
          </cell>
          <cell r="G1497">
            <v>2690</v>
          </cell>
          <cell r="H1497">
            <v>21520</v>
          </cell>
          <cell r="I1497">
            <v>17088</v>
          </cell>
          <cell r="J1497">
            <v>136704</v>
          </cell>
          <cell r="K1497">
            <v>0</v>
          </cell>
          <cell r="L1497">
            <v>0</v>
          </cell>
        </row>
        <row r="1498">
          <cell r="B1498" t="str">
            <v>멀티콘센트접지2구</v>
          </cell>
          <cell r="C1498" t="str">
            <v>멀티콘센트</v>
          </cell>
          <cell r="D1498" t="str">
            <v>접지2구</v>
          </cell>
          <cell r="E1498">
            <v>1</v>
          </cell>
          <cell r="F1498" t="str">
            <v>EA</v>
          </cell>
          <cell r="G1498">
            <v>6300</v>
          </cell>
          <cell r="H1498">
            <v>6300</v>
          </cell>
          <cell r="J1498">
            <v>0</v>
          </cell>
          <cell r="L1498">
            <v>0</v>
          </cell>
        </row>
        <row r="1499">
          <cell r="B1499" t="str">
            <v>멀티콘센트접지6구</v>
          </cell>
          <cell r="C1499" t="str">
            <v>멀티콘센트</v>
          </cell>
          <cell r="D1499" t="str">
            <v>접지6구</v>
          </cell>
          <cell r="E1499">
            <v>2</v>
          </cell>
          <cell r="F1499" t="str">
            <v>EA</v>
          </cell>
          <cell r="G1499">
            <v>12400</v>
          </cell>
          <cell r="H1499">
            <v>24800</v>
          </cell>
          <cell r="J1499">
            <v>0</v>
          </cell>
          <cell r="L1499">
            <v>0</v>
          </cell>
        </row>
        <row r="1504">
          <cell r="B1504">
            <v>3120</v>
          </cell>
          <cell r="D1504" t="str">
            <v>계</v>
          </cell>
          <cell r="H1504">
            <v>344551</v>
          </cell>
          <cell r="J1504">
            <v>552103</v>
          </cell>
          <cell r="L1504">
            <v>0</v>
          </cell>
        </row>
      </sheetData>
      <sheetData sheetId="13"/>
      <sheetData sheetId="14">
        <row r="1">
          <cell r="C1" t="str">
            <v>관   급   자   재   비   내   역   서(신설)</v>
          </cell>
        </row>
      </sheetData>
      <sheetData sheetId="15"/>
      <sheetData sheetId="16">
        <row r="1">
          <cell r="C1" t="str">
            <v>관   급   자   재   비   내   역   서(노후)</v>
          </cell>
        </row>
        <row r="2">
          <cell r="C2" t="str">
            <v>건명 : 2017 방범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1002</v>
          </cell>
          <cell r="C5" t="str">
            <v>4. 관급자재 내역서(총액)</v>
          </cell>
        </row>
        <row r="6">
          <cell r="B6">
            <v>2061</v>
          </cell>
          <cell r="C6" t="str">
            <v>4.1 처인구 고림동 224-8 글렌하우스 앞 사거리</v>
          </cell>
        </row>
        <row r="7">
          <cell r="B7">
            <v>100</v>
          </cell>
          <cell r="C7" t="str">
            <v>SPEED DOME CAMERA 설치</v>
          </cell>
          <cell r="D7" t="str">
            <v>2.0 Megapixel</v>
          </cell>
          <cell r="E7">
            <v>1</v>
          </cell>
          <cell r="F7" t="str">
            <v>EA</v>
          </cell>
          <cell r="G7">
            <v>3000000</v>
          </cell>
          <cell r="H7">
            <v>3000000</v>
          </cell>
          <cell r="I7">
            <v>118305</v>
          </cell>
          <cell r="J7">
            <v>118305</v>
          </cell>
          <cell r="K7">
            <v>0</v>
          </cell>
          <cell r="L7">
            <v>0</v>
          </cell>
        </row>
        <row r="8">
          <cell r="B8">
            <v>102</v>
          </cell>
          <cell r="C8" t="str">
            <v>고정형 카메라 설치</v>
          </cell>
          <cell r="D8" t="str">
            <v>2.0 Megapixel, IR일체형</v>
          </cell>
          <cell r="E8">
            <v>4</v>
          </cell>
          <cell r="F8" t="str">
            <v>EA</v>
          </cell>
          <cell r="G8">
            <v>800000</v>
          </cell>
          <cell r="H8">
            <v>3200000</v>
          </cell>
          <cell r="I8">
            <v>100576</v>
          </cell>
          <cell r="J8">
            <v>402304</v>
          </cell>
          <cell r="K8">
            <v>0</v>
          </cell>
          <cell r="L8">
            <v>0</v>
          </cell>
        </row>
        <row r="9">
          <cell r="B9">
            <v>115</v>
          </cell>
          <cell r="C9" t="str">
            <v>광 스위치 설치</v>
          </cell>
          <cell r="D9" t="str">
            <v xml:space="preserve">싱글모드 1포트, TP Port : 7포트 </v>
          </cell>
          <cell r="E9">
            <v>1</v>
          </cell>
          <cell r="F9" t="str">
            <v>EA</v>
          </cell>
          <cell r="G9">
            <v>300000</v>
          </cell>
          <cell r="H9">
            <v>300000</v>
          </cell>
          <cell r="I9">
            <v>73483</v>
          </cell>
          <cell r="J9">
            <v>73483</v>
          </cell>
          <cell r="K9">
            <v>0</v>
          </cell>
          <cell r="L9">
            <v>0</v>
          </cell>
        </row>
        <row r="10">
          <cell r="B10" t="str">
            <v>비상벨경광등 및 스피커 연결, 볼륨조절, MIC, 방수버튼</v>
          </cell>
          <cell r="C10" t="str">
            <v>비상벨</v>
          </cell>
          <cell r="D10" t="str">
            <v>경광등 및 스피커 연결, 볼륨조절, MIC, 방수버튼</v>
          </cell>
          <cell r="E10">
            <v>1</v>
          </cell>
          <cell r="F10" t="str">
            <v>EA</v>
          </cell>
          <cell r="G10">
            <v>863637</v>
          </cell>
          <cell r="H10">
            <v>863637</v>
          </cell>
          <cell r="J10">
            <v>0</v>
          </cell>
          <cell r="L10">
            <v>0</v>
          </cell>
        </row>
        <row r="12">
          <cell r="B12">
            <v>3061</v>
          </cell>
          <cell r="D12" t="str">
            <v>계</v>
          </cell>
          <cell r="H12">
            <v>7363637</v>
          </cell>
          <cell r="J12">
            <v>594092</v>
          </cell>
          <cell r="K12">
            <v>0</v>
          </cell>
          <cell r="L12">
            <v>0</v>
          </cell>
        </row>
        <row r="14">
          <cell r="B14">
            <v>2062</v>
          </cell>
          <cell r="C14" t="str">
            <v>4.2 처인구 고림동 394-6(394-9) 영화공인중개소 앞</v>
          </cell>
        </row>
        <row r="15">
          <cell r="B15">
            <v>100</v>
          </cell>
          <cell r="C15" t="str">
            <v>SPEED DOME CAMERA 설치</v>
          </cell>
          <cell r="D15" t="str">
            <v>2.0 Megapixel</v>
          </cell>
          <cell r="E15">
            <v>1</v>
          </cell>
          <cell r="F15" t="str">
            <v>EA</v>
          </cell>
          <cell r="G15">
            <v>3000000</v>
          </cell>
          <cell r="H15">
            <v>3000000</v>
          </cell>
          <cell r="I15">
            <v>118305</v>
          </cell>
          <cell r="J15">
            <v>118305</v>
          </cell>
          <cell r="K15">
            <v>0</v>
          </cell>
          <cell r="L15">
            <v>0</v>
          </cell>
        </row>
        <row r="16">
          <cell r="B16">
            <v>102</v>
          </cell>
          <cell r="C16" t="str">
            <v>고정형 카메라 설치</v>
          </cell>
          <cell r="D16" t="str">
            <v>2.0 Megapixel, IR일체형</v>
          </cell>
          <cell r="E16">
            <v>3</v>
          </cell>
          <cell r="F16" t="str">
            <v>EA</v>
          </cell>
          <cell r="G16">
            <v>800000</v>
          </cell>
          <cell r="H16">
            <v>2400000</v>
          </cell>
          <cell r="I16">
            <v>100576</v>
          </cell>
          <cell r="J16">
            <v>301728</v>
          </cell>
          <cell r="K16">
            <v>0</v>
          </cell>
          <cell r="L16">
            <v>0</v>
          </cell>
        </row>
        <row r="17">
          <cell r="B17">
            <v>115</v>
          </cell>
          <cell r="C17" t="str">
            <v>광 스위치 설치</v>
          </cell>
          <cell r="D17" t="str">
            <v xml:space="preserve">싱글모드 1포트, TP Port : 7포트 </v>
          </cell>
          <cell r="E17">
            <v>1</v>
          </cell>
          <cell r="F17" t="str">
            <v>EA</v>
          </cell>
          <cell r="G17">
            <v>300000</v>
          </cell>
          <cell r="H17">
            <v>300000</v>
          </cell>
          <cell r="I17">
            <v>73483</v>
          </cell>
          <cell r="J17">
            <v>73483</v>
          </cell>
          <cell r="K17">
            <v>0</v>
          </cell>
          <cell r="L17">
            <v>0</v>
          </cell>
        </row>
        <row r="18">
          <cell r="B18" t="str">
            <v>비상벨경광등 및 스피커 연결, 볼륨조절, MIC, 방수버튼</v>
          </cell>
          <cell r="C18" t="str">
            <v>비상벨</v>
          </cell>
          <cell r="D18" t="str">
            <v>경광등 및 스피커 연결, 볼륨조절, MIC, 방수버튼</v>
          </cell>
          <cell r="E18">
            <v>1</v>
          </cell>
          <cell r="F18" t="str">
            <v>EA</v>
          </cell>
          <cell r="G18">
            <v>863637</v>
          </cell>
          <cell r="H18">
            <v>863637</v>
          </cell>
          <cell r="J18">
            <v>0</v>
          </cell>
          <cell r="L18">
            <v>0</v>
          </cell>
        </row>
        <row r="20">
          <cell r="B20">
            <v>3062</v>
          </cell>
          <cell r="D20" t="str">
            <v>계</v>
          </cell>
          <cell r="H20">
            <v>6563637</v>
          </cell>
          <cell r="J20">
            <v>493516</v>
          </cell>
          <cell r="K20">
            <v>0</v>
          </cell>
          <cell r="L20">
            <v>0</v>
          </cell>
        </row>
        <row r="21">
          <cell r="B21">
            <v>2063</v>
          </cell>
          <cell r="C21" t="str">
            <v>4.3 처인구 고림동 488-25 금평마을 영화2차 아파트 삼거리</v>
          </cell>
        </row>
        <row r="22">
          <cell r="B22">
            <v>100</v>
          </cell>
          <cell r="C22" t="str">
            <v>SPEED DOME CAMERA 설치</v>
          </cell>
          <cell r="D22" t="str">
            <v>2.0 Megapixel</v>
          </cell>
          <cell r="E22">
            <v>1</v>
          </cell>
          <cell r="F22" t="str">
            <v>EA</v>
          </cell>
          <cell r="G22">
            <v>3000000</v>
          </cell>
          <cell r="H22">
            <v>3000000</v>
          </cell>
          <cell r="I22">
            <v>118305</v>
          </cell>
          <cell r="J22">
            <v>118305</v>
          </cell>
          <cell r="K22">
            <v>0</v>
          </cell>
          <cell r="L22">
            <v>0</v>
          </cell>
        </row>
        <row r="23">
          <cell r="B23">
            <v>102</v>
          </cell>
          <cell r="C23" t="str">
            <v>고정형 카메라 설치</v>
          </cell>
          <cell r="D23" t="str">
            <v>2.0 Megapixel, IR일체형</v>
          </cell>
          <cell r="E23">
            <v>3</v>
          </cell>
          <cell r="F23" t="str">
            <v>EA</v>
          </cell>
          <cell r="G23">
            <v>800000</v>
          </cell>
          <cell r="H23">
            <v>2400000</v>
          </cell>
          <cell r="I23">
            <v>100576</v>
          </cell>
          <cell r="J23">
            <v>301728</v>
          </cell>
          <cell r="K23">
            <v>0</v>
          </cell>
          <cell r="L23">
            <v>0</v>
          </cell>
        </row>
        <row r="24">
          <cell r="B24">
            <v>115</v>
          </cell>
          <cell r="C24" t="str">
            <v>광 스위치 설치</v>
          </cell>
          <cell r="D24" t="str">
            <v xml:space="preserve">싱글모드 1포트, TP Port : 7포트 </v>
          </cell>
          <cell r="E24">
            <v>1</v>
          </cell>
          <cell r="F24" t="str">
            <v>EA</v>
          </cell>
          <cell r="G24">
            <v>300000</v>
          </cell>
          <cell r="H24">
            <v>300000</v>
          </cell>
          <cell r="I24">
            <v>73483</v>
          </cell>
          <cell r="J24">
            <v>73483</v>
          </cell>
          <cell r="K24">
            <v>0</v>
          </cell>
          <cell r="L24">
            <v>0</v>
          </cell>
        </row>
        <row r="25">
          <cell r="B25" t="str">
            <v>비상벨경광등 및 스피커 연결, 볼륨조절, MIC, 방수버튼</v>
          </cell>
          <cell r="C25" t="str">
            <v>비상벨</v>
          </cell>
          <cell r="D25" t="str">
            <v>경광등 및 스피커 연결, 볼륨조절, MIC, 방수버튼</v>
          </cell>
          <cell r="E25">
            <v>1</v>
          </cell>
          <cell r="F25" t="str">
            <v>EA</v>
          </cell>
          <cell r="G25">
            <v>863637</v>
          </cell>
          <cell r="H25">
            <v>863637</v>
          </cell>
          <cell r="J25">
            <v>0</v>
          </cell>
          <cell r="L25">
            <v>0</v>
          </cell>
        </row>
        <row r="27">
          <cell r="B27">
            <v>3063</v>
          </cell>
          <cell r="D27" t="str">
            <v>계</v>
          </cell>
          <cell r="H27">
            <v>6563637</v>
          </cell>
          <cell r="J27">
            <v>493516</v>
          </cell>
          <cell r="K27">
            <v>0</v>
          </cell>
          <cell r="L27">
            <v>0</v>
          </cell>
        </row>
        <row r="28">
          <cell r="B28">
            <v>2064</v>
          </cell>
          <cell r="C28" t="str">
            <v>4.4 처인구 고림동 796-29(796-19) 용성빌라 앞</v>
          </cell>
        </row>
        <row r="29">
          <cell r="B29">
            <v>100</v>
          </cell>
          <cell r="C29" t="str">
            <v>SPEED DOME CAMERA 설치</v>
          </cell>
          <cell r="D29" t="str">
            <v>2.0 Megapixel</v>
          </cell>
          <cell r="E29">
            <v>1</v>
          </cell>
          <cell r="F29" t="str">
            <v>EA</v>
          </cell>
          <cell r="G29">
            <v>3000000</v>
          </cell>
          <cell r="H29">
            <v>3000000</v>
          </cell>
          <cell r="I29">
            <v>118305</v>
          </cell>
          <cell r="J29">
            <v>118305</v>
          </cell>
          <cell r="K29">
            <v>0</v>
          </cell>
          <cell r="L29">
            <v>0</v>
          </cell>
        </row>
        <row r="30">
          <cell r="B30">
            <v>102</v>
          </cell>
          <cell r="C30" t="str">
            <v>고정형 카메라 설치</v>
          </cell>
          <cell r="D30" t="str">
            <v>2.0 Megapixel, IR일체형</v>
          </cell>
          <cell r="E30">
            <v>4</v>
          </cell>
          <cell r="F30" t="str">
            <v>EA</v>
          </cell>
          <cell r="G30">
            <v>800000</v>
          </cell>
          <cell r="H30">
            <v>3200000</v>
          </cell>
          <cell r="I30">
            <v>100576</v>
          </cell>
          <cell r="J30">
            <v>402304</v>
          </cell>
          <cell r="K30">
            <v>0</v>
          </cell>
          <cell r="L30">
            <v>0</v>
          </cell>
        </row>
        <row r="31">
          <cell r="B31">
            <v>115</v>
          </cell>
          <cell r="C31" t="str">
            <v>광 스위치 설치</v>
          </cell>
          <cell r="D31" t="str">
            <v xml:space="preserve">싱글모드 1포트, TP Port : 7포트 </v>
          </cell>
          <cell r="E31">
            <v>1</v>
          </cell>
          <cell r="F31" t="str">
            <v>EA</v>
          </cell>
          <cell r="G31">
            <v>300000</v>
          </cell>
          <cell r="H31">
            <v>300000</v>
          </cell>
          <cell r="I31">
            <v>73483</v>
          </cell>
          <cell r="J31">
            <v>73483</v>
          </cell>
          <cell r="K31">
            <v>0</v>
          </cell>
          <cell r="L31">
            <v>0</v>
          </cell>
        </row>
        <row r="32">
          <cell r="B32" t="str">
            <v>비상벨경광등 및 스피커 연결, 볼륨조절, MIC, 방수버튼</v>
          </cell>
          <cell r="C32" t="str">
            <v>비상벨</v>
          </cell>
          <cell r="D32" t="str">
            <v>경광등 및 스피커 연결, 볼륨조절, MIC, 방수버튼</v>
          </cell>
          <cell r="E32">
            <v>1</v>
          </cell>
          <cell r="F32" t="str">
            <v>EA</v>
          </cell>
          <cell r="G32">
            <v>863637</v>
          </cell>
          <cell r="H32">
            <v>863637</v>
          </cell>
          <cell r="J32">
            <v>0</v>
          </cell>
          <cell r="L32">
            <v>0</v>
          </cell>
        </row>
        <row r="34">
          <cell r="B34">
            <v>3064</v>
          </cell>
          <cell r="D34" t="str">
            <v>계</v>
          </cell>
          <cell r="H34">
            <v>7363637</v>
          </cell>
          <cell r="J34">
            <v>594092</v>
          </cell>
          <cell r="K34">
            <v>0</v>
          </cell>
          <cell r="L34">
            <v>0</v>
          </cell>
        </row>
        <row r="36">
          <cell r="B36">
            <v>2065</v>
          </cell>
          <cell r="C36" t="str">
            <v>4.5 처인구 김량장동 186-19(186-12) 용인6주택재개발 지역(영일암 아래)</v>
          </cell>
        </row>
        <row r="37">
          <cell r="B37">
            <v>100</v>
          </cell>
          <cell r="C37" t="str">
            <v>SPEED DOME CAMERA 설치</v>
          </cell>
          <cell r="D37" t="str">
            <v>2.0 Megapixel</v>
          </cell>
          <cell r="E37">
            <v>1</v>
          </cell>
          <cell r="F37" t="str">
            <v>EA</v>
          </cell>
          <cell r="G37">
            <v>3000000</v>
          </cell>
          <cell r="H37">
            <v>3000000</v>
          </cell>
          <cell r="I37">
            <v>118305</v>
          </cell>
          <cell r="J37">
            <v>118305</v>
          </cell>
          <cell r="K37">
            <v>0</v>
          </cell>
          <cell r="L37">
            <v>0</v>
          </cell>
        </row>
        <row r="38">
          <cell r="B38">
            <v>102</v>
          </cell>
          <cell r="C38" t="str">
            <v>고정형 카메라 설치</v>
          </cell>
          <cell r="D38" t="str">
            <v>2.0 Megapixel, IR일체형</v>
          </cell>
          <cell r="E38">
            <v>4</v>
          </cell>
          <cell r="F38" t="str">
            <v>EA</v>
          </cell>
          <cell r="G38">
            <v>800000</v>
          </cell>
          <cell r="H38">
            <v>3200000</v>
          </cell>
          <cell r="I38">
            <v>100576</v>
          </cell>
          <cell r="J38">
            <v>402304</v>
          </cell>
          <cell r="K38">
            <v>0</v>
          </cell>
          <cell r="L38">
            <v>0</v>
          </cell>
        </row>
        <row r="39">
          <cell r="B39">
            <v>115</v>
          </cell>
          <cell r="C39" t="str">
            <v>광 스위치 설치</v>
          </cell>
          <cell r="D39" t="str">
            <v xml:space="preserve">싱글모드 1포트, TP Port : 7포트 </v>
          </cell>
          <cell r="E39">
            <v>1</v>
          </cell>
          <cell r="F39" t="str">
            <v>EA</v>
          </cell>
          <cell r="G39">
            <v>300000</v>
          </cell>
          <cell r="H39">
            <v>300000</v>
          </cell>
          <cell r="I39">
            <v>73483</v>
          </cell>
          <cell r="J39">
            <v>73483</v>
          </cell>
          <cell r="K39">
            <v>0</v>
          </cell>
          <cell r="L39">
            <v>0</v>
          </cell>
        </row>
        <row r="40">
          <cell r="B40" t="str">
            <v>비상벨경광등 및 스피커 연결, 볼륨조절, MIC, 방수버튼</v>
          </cell>
          <cell r="C40" t="str">
            <v>비상벨</v>
          </cell>
          <cell r="D40" t="str">
            <v>경광등 및 스피커 연결, 볼륨조절, MIC, 방수버튼</v>
          </cell>
          <cell r="E40">
            <v>1</v>
          </cell>
          <cell r="F40" t="str">
            <v>EA</v>
          </cell>
          <cell r="G40">
            <v>863637</v>
          </cell>
          <cell r="H40">
            <v>863637</v>
          </cell>
          <cell r="J40">
            <v>0</v>
          </cell>
          <cell r="L40">
            <v>0</v>
          </cell>
        </row>
        <row r="42">
          <cell r="B42">
            <v>3065</v>
          </cell>
          <cell r="D42" t="str">
            <v>계</v>
          </cell>
          <cell r="H42">
            <v>7363637</v>
          </cell>
          <cell r="J42">
            <v>594092</v>
          </cell>
          <cell r="K42">
            <v>0</v>
          </cell>
          <cell r="L42">
            <v>0</v>
          </cell>
        </row>
        <row r="44">
          <cell r="B44">
            <v>2066</v>
          </cell>
          <cell r="C44" t="str">
            <v>4.6 처인구 김량장동 200(201-8) 능말쉼터</v>
          </cell>
        </row>
        <row r="45">
          <cell r="B45">
            <v>100</v>
          </cell>
          <cell r="C45" t="str">
            <v>SPEED DOME CAMERA 설치</v>
          </cell>
          <cell r="D45" t="str">
            <v>2.0 Megapixel</v>
          </cell>
          <cell r="E45">
            <v>1</v>
          </cell>
          <cell r="F45" t="str">
            <v>EA</v>
          </cell>
          <cell r="G45">
            <v>3000000</v>
          </cell>
          <cell r="H45">
            <v>3000000</v>
          </cell>
          <cell r="I45">
            <v>118305</v>
          </cell>
          <cell r="J45">
            <v>118305</v>
          </cell>
          <cell r="K45">
            <v>0</v>
          </cell>
          <cell r="L45">
            <v>0</v>
          </cell>
        </row>
        <row r="46">
          <cell r="B46">
            <v>102</v>
          </cell>
          <cell r="C46" t="str">
            <v>고정형 카메라 설치</v>
          </cell>
          <cell r="D46" t="str">
            <v>2.0 Megapixel, IR일체형</v>
          </cell>
          <cell r="E46">
            <v>2</v>
          </cell>
          <cell r="F46" t="str">
            <v>EA</v>
          </cell>
          <cell r="G46">
            <v>800000</v>
          </cell>
          <cell r="H46">
            <v>1600000</v>
          </cell>
          <cell r="I46">
            <v>100576</v>
          </cell>
          <cell r="J46">
            <v>201152</v>
          </cell>
          <cell r="K46">
            <v>0</v>
          </cell>
          <cell r="L46">
            <v>0</v>
          </cell>
        </row>
        <row r="47">
          <cell r="B47">
            <v>115</v>
          </cell>
          <cell r="C47" t="str">
            <v>광 스위치 설치</v>
          </cell>
          <cell r="D47" t="str">
            <v xml:space="preserve">싱글모드 1포트, TP Port : 7포트 </v>
          </cell>
          <cell r="E47">
            <v>1</v>
          </cell>
          <cell r="F47" t="str">
            <v>EA</v>
          </cell>
          <cell r="G47">
            <v>300000</v>
          </cell>
          <cell r="H47">
            <v>300000</v>
          </cell>
          <cell r="I47">
            <v>73483</v>
          </cell>
          <cell r="J47">
            <v>73483</v>
          </cell>
          <cell r="K47">
            <v>0</v>
          </cell>
          <cell r="L47">
            <v>0</v>
          </cell>
        </row>
        <row r="48">
          <cell r="B48" t="str">
            <v>비상벨경광등 및 스피커 연결, 볼륨조절, MIC, 방수버튼</v>
          </cell>
          <cell r="C48" t="str">
            <v>비상벨</v>
          </cell>
          <cell r="D48" t="str">
            <v>경광등 및 스피커 연결, 볼륨조절, MIC, 방수버튼</v>
          </cell>
          <cell r="E48">
            <v>1</v>
          </cell>
          <cell r="F48" t="str">
            <v>EA</v>
          </cell>
          <cell r="G48">
            <v>863637</v>
          </cell>
          <cell r="H48">
            <v>863637</v>
          </cell>
          <cell r="J48">
            <v>0</v>
          </cell>
          <cell r="L48">
            <v>0</v>
          </cell>
        </row>
        <row r="50">
          <cell r="B50">
            <v>3066</v>
          </cell>
          <cell r="D50" t="str">
            <v>계</v>
          </cell>
          <cell r="H50">
            <v>5763637</v>
          </cell>
          <cell r="J50">
            <v>392940</v>
          </cell>
          <cell r="K50">
            <v>0</v>
          </cell>
          <cell r="L50">
            <v>0</v>
          </cell>
        </row>
        <row r="51">
          <cell r="B51">
            <v>2067</v>
          </cell>
          <cell r="C51" t="str">
            <v>4.7 처인구 김량장동 235-16 국제훼미리마트 앞 사거리, (위치 변경지역) 236-5</v>
          </cell>
        </row>
        <row r="52">
          <cell r="B52">
            <v>100</v>
          </cell>
          <cell r="C52" t="str">
            <v>SPEED DOME CAMERA 설치</v>
          </cell>
          <cell r="D52" t="str">
            <v>2.0 Megapixel</v>
          </cell>
          <cell r="E52">
            <v>1</v>
          </cell>
          <cell r="F52" t="str">
            <v>EA</v>
          </cell>
          <cell r="G52">
            <v>3000000</v>
          </cell>
          <cell r="H52">
            <v>3000000</v>
          </cell>
          <cell r="I52">
            <v>118305</v>
          </cell>
          <cell r="J52">
            <v>118305</v>
          </cell>
          <cell r="K52">
            <v>0</v>
          </cell>
          <cell r="L52">
            <v>0</v>
          </cell>
        </row>
        <row r="53">
          <cell r="B53">
            <v>102</v>
          </cell>
          <cell r="C53" t="str">
            <v>고정형 카메라 설치</v>
          </cell>
          <cell r="D53" t="str">
            <v>2.0 Megapixel, IR일체형</v>
          </cell>
          <cell r="E53">
            <v>4</v>
          </cell>
          <cell r="F53" t="str">
            <v>EA</v>
          </cell>
          <cell r="G53">
            <v>800000</v>
          </cell>
          <cell r="H53">
            <v>3200000</v>
          </cell>
          <cell r="I53">
            <v>100576</v>
          </cell>
          <cell r="J53">
            <v>402304</v>
          </cell>
          <cell r="K53">
            <v>0</v>
          </cell>
          <cell r="L53">
            <v>0</v>
          </cell>
        </row>
        <row r="54">
          <cell r="B54">
            <v>115</v>
          </cell>
          <cell r="C54" t="str">
            <v>광 스위치 설치</v>
          </cell>
          <cell r="D54" t="str">
            <v xml:space="preserve">싱글모드 1포트, TP Port : 7포트 </v>
          </cell>
          <cell r="E54">
            <v>1</v>
          </cell>
          <cell r="F54" t="str">
            <v>EA</v>
          </cell>
          <cell r="G54">
            <v>300000</v>
          </cell>
          <cell r="H54">
            <v>300000</v>
          </cell>
          <cell r="I54">
            <v>73483</v>
          </cell>
          <cell r="J54">
            <v>73483</v>
          </cell>
          <cell r="K54">
            <v>0</v>
          </cell>
          <cell r="L54">
            <v>0</v>
          </cell>
        </row>
        <row r="55">
          <cell r="B55" t="str">
            <v>비상벨경광등 및 스피커 연결, 볼륨조절, MIC, 방수버튼</v>
          </cell>
          <cell r="C55" t="str">
            <v>비상벨</v>
          </cell>
          <cell r="D55" t="str">
            <v>경광등 및 스피커 연결, 볼륨조절, MIC, 방수버튼</v>
          </cell>
          <cell r="E55">
            <v>1</v>
          </cell>
          <cell r="F55" t="str">
            <v>EA</v>
          </cell>
          <cell r="G55">
            <v>863637</v>
          </cell>
          <cell r="H55">
            <v>863637</v>
          </cell>
          <cell r="J55">
            <v>0</v>
          </cell>
          <cell r="L55">
            <v>0</v>
          </cell>
        </row>
        <row r="57">
          <cell r="B57">
            <v>3067</v>
          </cell>
          <cell r="D57" t="str">
            <v>계</v>
          </cell>
          <cell r="H57">
            <v>7363637</v>
          </cell>
          <cell r="J57">
            <v>594092</v>
          </cell>
          <cell r="K57">
            <v>0</v>
          </cell>
          <cell r="L57">
            <v>0</v>
          </cell>
        </row>
        <row r="59">
          <cell r="B59">
            <v>2068</v>
          </cell>
          <cell r="C59" t="str">
            <v>4.8 처인구 김량장동 344-9 서구복지회관</v>
          </cell>
        </row>
        <row r="60">
          <cell r="B60">
            <v>100</v>
          </cell>
          <cell r="C60" t="str">
            <v>SPEED DOME CAMERA 설치</v>
          </cell>
          <cell r="D60" t="str">
            <v>2.0 Megapixel</v>
          </cell>
          <cell r="E60">
            <v>1</v>
          </cell>
          <cell r="F60" t="str">
            <v>EA</v>
          </cell>
          <cell r="G60">
            <v>3000000</v>
          </cell>
          <cell r="H60">
            <v>3000000</v>
          </cell>
          <cell r="I60">
            <v>118305</v>
          </cell>
          <cell r="J60">
            <v>118305</v>
          </cell>
          <cell r="K60">
            <v>0</v>
          </cell>
          <cell r="L60">
            <v>0</v>
          </cell>
        </row>
        <row r="61">
          <cell r="B61">
            <v>102</v>
          </cell>
          <cell r="C61" t="str">
            <v>고정형 카메라 설치</v>
          </cell>
          <cell r="D61" t="str">
            <v>2.0 Megapixel, IR일체형</v>
          </cell>
          <cell r="E61">
            <v>4</v>
          </cell>
          <cell r="F61" t="str">
            <v>EA</v>
          </cell>
          <cell r="G61">
            <v>800000</v>
          </cell>
          <cell r="H61">
            <v>3200000</v>
          </cell>
          <cell r="I61">
            <v>100576</v>
          </cell>
          <cell r="J61">
            <v>402304</v>
          </cell>
          <cell r="K61">
            <v>0</v>
          </cell>
          <cell r="L61">
            <v>0</v>
          </cell>
        </row>
        <row r="62">
          <cell r="B62">
            <v>115</v>
          </cell>
          <cell r="C62" t="str">
            <v>광 스위치 설치</v>
          </cell>
          <cell r="D62" t="str">
            <v xml:space="preserve">싱글모드 1포트, TP Port : 7포트 </v>
          </cell>
          <cell r="E62">
            <v>1</v>
          </cell>
          <cell r="F62" t="str">
            <v>EA</v>
          </cell>
          <cell r="G62">
            <v>300000</v>
          </cell>
          <cell r="H62">
            <v>300000</v>
          </cell>
          <cell r="I62">
            <v>73483</v>
          </cell>
          <cell r="J62">
            <v>73483</v>
          </cell>
          <cell r="K62">
            <v>0</v>
          </cell>
          <cell r="L62">
            <v>0</v>
          </cell>
        </row>
        <row r="63">
          <cell r="B63" t="str">
            <v>비상벨경광등 및 스피커 연결, 볼륨조절, MIC, 방수버튼</v>
          </cell>
          <cell r="C63" t="str">
            <v>비상벨</v>
          </cell>
          <cell r="D63" t="str">
            <v>경광등 및 스피커 연결, 볼륨조절, MIC, 방수버튼</v>
          </cell>
          <cell r="E63">
            <v>1</v>
          </cell>
          <cell r="F63" t="str">
            <v>EA</v>
          </cell>
          <cell r="G63">
            <v>863637</v>
          </cell>
          <cell r="H63">
            <v>863637</v>
          </cell>
          <cell r="J63">
            <v>0</v>
          </cell>
          <cell r="L63">
            <v>0</v>
          </cell>
        </row>
        <row r="65">
          <cell r="B65">
            <v>3068</v>
          </cell>
          <cell r="D65" t="str">
            <v>계</v>
          </cell>
          <cell r="H65">
            <v>7363637</v>
          </cell>
          <cell r="J65">
            <v>594092</v>
          </cell>
          <cell r="K65">
            <v>0</v>
          </cell>
          <cell r="L65">
            <v>0</v>
          </cell>
        </row>
        <row r="67">
          <cell r="B67">
            <v>2069</v>
          </cell>
          <cell r="C67" t="str">
            <v>4.9 처인구 김량장동 352-21 제일빌라 앞(서학사 앞), (353-12)</v>
          </cell>
        </row>
        <row r="68">
          <cell r="B68">
            <v>100</v>
          </cell>
          <cell r="C68" t="str">
            <v>SPEED DOME CAMERA 설치</v>
          </cell>
          <cell r="D68" t="str">
            <v>2.0 Megapixel</v>
          </cell>
          <cell r="E68">
            <v>1</v>
          </cell>
          <cell r="F68" t="str">
            <v>EA</v>
          </cell>
          <cell r="G68">
            <v>3000000</v>
          </cell>
          <cell r="H68">
            <v>3000000</v>
          </cell>
          <cell r="I68">
            <v>118305</v>
          </cell>
          <cell r="J68">
            <v>118305</v>
          </cell>
          <cell r="K68">
            <v>0</v>
          </cell>
          <cell r="L68">
            <v>0</v>
          </cell>
        </row>
        <row r="69">
          <cell r="B69">
            <v>102</v>
          </cell>
          <cell r="C69" t="str">
            <v>고정형 카메라 설치</v>
          </cell>
          <cell r="D69" t="str">
            <v>2.0 Megapixel, IR일체형</v>
          </cell>
          <cell r="E69">
            <v>4</v>
          </cell>
          <cell r="F69" t="str">
            <v>EA</v>
          </cell>
          <cell r="G69">
            <v>800000</v>
          </cell>
          <cell r="H69">
            <v>3200000</v>
          </cell>
          <cell r="I69">
            <v>100576</v>
          </cell>
          <cell r="J69">
            <v>402304</v>
          </cell>
          <cell r="K69">
            <v>0</v>
          </cell>
          <cell r="L69">
            <v>0</v>
          </cell>
        </row>
        <row r="70">
          <cell r="B70">
            <v>115</v>
          </cell>
          <cell r="C70" t="str">
            <v>광 스위치 설치</v>
          </cell>
          <cell r="D70" t="str">
            <v xml:space="preserve">싱글모드 1포트, TP Port : 7포트 </v>
          </cell>
          <cell r="E70">
            <v>1</v>
          </cell>
          <cell r="F70" t="str">
            <v>EA</v>
          </cell>
          <cell r="G70">
            <v>300000</v>
          </cell>
          <cell r="H70">
            <v>300000</v>
          </cell>
          <cell r="I70">
            <v>73483</v>
          </cell>
          <cell r="J70">
            <v>73483</v>
          </cell>
          <cell r="K70">
            <v>0</v>
          </cell>
          <cell r="L70">
            <v>0</v>
          </cell>
        </row>
        <row r="71">
          <cell r="B71" t="str">
            <v>비상벨경광등 및 스피커 연결, 볼륨조절, MIC, 방수버튼</v>
          </cell>
          <cell r="C71" t="str">
            <v>비상벨</v>
          </cell>
          <cell r="D71" t="str">
            <v>경광등 및 스피커 연결, 볼륨조절, MIC, 방수버튼</v>
          </cell>
          <cell r="E71">
            <v>1</v>
          </cell>
          <cell r="F71" t="str">
            <v>EA</v>
          </cell>
          <cell r="G71">
            <v>863637</v>
          </cell>
          <cell r="H71">
            <v>863637</v>
          </cell>
          <cell r="J71">
            <v>0</v>
          </cell>
          <cell r="L71">
            <v>0</v>
          </cell>
        </row>
        <row r="73">
          <cell r="B73">
            <v>3069</v>
          </cell>
          <cell r="D73" t="str">
            <v>계</v>
          </cell>
          <cell r="H73">
            <v>7363637</v>
          </cell>
          <cell r="J73">
            <v>594092</v>
          </cell>
          <cell r="K73">
            <v>0</v>
          </cell>
          <cell r="L73">
            <v>0</v>
          </cell>
        </row>
        <row r="74">
          <cell r="B74">
            <v>2070</v>
          </cell>
          <cell r="C74" t="str">
            <v>4.10 처인구 남동 232 마을회관 (위치 변경지역)</v>
          </cell>
        </row>
        <row r="75">
          <cell r="B75">
            <v>100</v>
          </cell>
          <cell r="C75" t="str">
            <v>SPEED DOME CAMERA 설치</v>
          </cell>
          <cell r="D75" t="str">
            <v>2.0 Megapixel</v>
          </cell>
          <cell r="E75">
            <v>1</v>
          </cell>
          <cell r="F75" t="str">
            <v>EA</v>
          </cell>
          <cell r="G75">
            <v>3000000</v>
          </cell>
          <cell r="H75">
            <v>3000000</v>
          </cell>
          <cell r="I75">
            <v>118305</v>
          </cell>
          <cell r="J75">
            <v>118305</v>
          </cell>
          <cell r="K75">
            <v>0</v>
          </cell>
          <cell r="L75">
            <v>0</v>
          </cell>
        </row>
        <row r="76">
          <cell r="B76">
            <v>102</v>
          </cell>
          <cell r="C76" t="str">
            <v>고정형 카메라 설치</v>
          </cell>
          <cell r="D76" t="str">
            <v>2.0 Megapixel, IR일체형</v>
          </cell>
          <cell r="E76">
            <v>3</v>
          </cell>
          <cell r="F76" t="str">
            <v>EA</v>
          </cell>
          <cell r="G76">
            <v>800000</v>
          </cell>
          <cell r="H76">
            <v>2400000</v>
          </cell>
          <cell r="I76">
            <v>100576</v>
          </cell>
          <cell r="J76">
            <v>301728</v>
          </cell>
          <cell r="K76">
            <v>0</v>
          </cell>
          <cell r="L76">
            <v>0</v>
          </cell>
        </row>
        <row r="77">
          <cell r="B77">
            <v>115</v>
          </cell>
          <cell r="C77" t="str">
            <v>광 스위치 설치</v>
          </cell>
          <cell r="D77" t="str">
            <v xml:space="preserve">싱글모드 1포트, TP Port : 7포트 </v>
          </cell>
          <cell r="E77">
            <v>1</v>
          </cell>
          <cell r="F77" t="str">
            <v>EA</v>
          </cell>
          <cell r="G77">
            <v>300000</v>
          </cell>
          <cell r="H77">
            <v>300000</v>
          </cell>
          <cell r="I77">
            <v>73483</v>
          </cell>
          <cell r="J77">
            <v>73483</v>
          </cell>
          <cell r="K77">
            <v>0</v>
          </cell>
          <cell r="L77">
            <v>0</v>
          </cell>
        </row>
        <row r="78">
          <cell r="B78" t="str">
            <v>비상벨경광등 및 스피커 연결, 볼륨조절, MIC, 방수버튼</v>
          </cell>
          <cell r="C78" t="str">
            <v>비상벨</v>
          </cell>
          <cell r="D78" t="str">
            <v>경광등 및 스피커 연결, 볼륨조절, MIC, 방수버튼</v>
          </cell>
          <cell r="E78">
            <v>1</v>
          </cell>
          <cell r="F78" t="str">
            <v>EA</v>
          </cell>
          <cell r="G78">
            <v>863637</v>
          </cell>
          <cell r="H78">
            <v>863637</v>
          </cell>
          <cell r="J78">
            <v>0</v>
          </cell>
          <cell r="L78">
            <v>0</v>
          </cell>
        </row>
        <row r="80">
          <cell r="B80">
            <v>3070</v>
          </cell>
          <cell r="D80" t="str">
            <v>계</v>
          </cell>
          <cell r="H80">
            <v>6563637</v>
          </cell>
          <cell r="J80">
            <v>493516</v>
          </cell>
          <cell r="K80">
            <v>0</v>
          </cell>
          <cell r="L80">
            <v>0</v>
          </cell>
        </row>
        <row r="82">
          <cell r="B82">
            <v>2071</v>
          </cell>
          <cell r="C82" t="str">
            <v>4.11 처인구 남사면 방아리 1206-2 아리실 입구</v>
          </cell>
        </row>
        <row r="83">
          <cell r="B83">
            <v>100</v>
          </cell>
          <cell r="C83" t="str">
            <v>SPEED DOME CAMERA 설치</v>
          </cell>
          <cell r="D83" t="str">
            <v>2.0 Megapixel</v>
          </cell>
          <cell r="E83">
            <v>1</v>
          </cell>
          <cell r="F83" t="str">
            <v>EA</v>
          </cell>
          <cell r="G83">
            <v>3000000</v>
          </cell>
          <cell r="H83">
            <v>3000000</v>
          </cell>
          <cell r="I83">
            <v>118305</v>
          </cell>
          <cell r="J83">
            <v>118305</v>
          </cell>
          <cell r="K83">
            <v>0</v>
          </cell>
          <cell r="L83">
            <v>0</v>
          </cell>
        </row>
        <row r="84">
          <cell r="B84">
            <v>102</v>
          </cell>
          <cell r="C84" t="str">
            <v>고정형 카메라 설치</v>
          </cell>
          <cell r="D84" t="str">
            <v>2.0 Megapixel, IR일체형</v>
          </cell>
          <cell r="E84">
            <v>4</v>
          </cell>
          <cell r="F84" t="str">
            <v>EA</v>
          </cell>
          <cell r="G84">
            <v>800000</v>
          </cell>
          <cell r="H84">
            <v>3200000</v>
          </cell>
          <cell r="I84">
            <v>100576</v>
          </cell>
          <cell r="J84">
            <v>402304</v>
          </cell>
          <cell r="K84">
            <v>0</v>
          </cell>
          <cell r="L84">
            <v>0</v>
          </cell>
        </row>
        <row r="85">
          <cell r="B85">
            <v>115</v>
          </cell>
          <cell r="C85" t="str">
            <v>광 스위치 설치</v>
          </cell>
          <cell r="D85" t="str">
            <v xml:space="preserve">싱글모드 1포트, TP Port : 7포트 </v>
          </cell>
          <cell r="E85">
            <v>1</v>
          </cell>
          <cell r="F85" t="str">
            <v>EA</v>
          </cell>
          <cell r="G85">
            <v>300000</v>
          </cell>
          <cell r="H85">
            <v>300000</v>
          </cell>
          <cell r="I85">
            <v>73483</v>
          </cell>
          <cell r="J85">
            <v>73483</v>
          </cell>
          <cell r="K85">
            <v>0</v>
          </cell>
          <cell r="L85">
            <v>0</v>
          </cell>
        </row>
        <row r="86">
          <cell r="B86" t="str">
            <v>비상벨경광등 및 스피커 연결, 볼륨조절, MIC, 방수버튼</v>
          </cell>
          <cell r="C86" t="str">
            <v>비상벨</v>
          </cell>
          <cell r="D86" t="str">
            <v>경광등 및 스피커 연결, 볼륨조절, MIC, 방수버튼</v>
          </cell>
          <cell r="E86">
            <v>1</v>
          </cell>
          <cell r="F86" t="str">
            <v>EA</v>
          </cell>
          <cell r="G86">
            <v>863637</v>
          </cell>
          <cell r="H86">
            <v>863637</v>
          </cell>
          <cell r="J86">
            <v>0</v>
          </cell>
          <cell r="L86">
            <v>0</v>
          </cell>
        </row>
        <row r="88">
          <cell r="B88">
            <v>3071</v>
          </cell>
          <cell r="D88" t="str">
            <v>계</v>
          </cell>
          <cell r="H88">
            <v>7363637</v>
          </cell>
          <cell r="J88">
            <v>594092</v>
          </cell>
          <cell r="K88">
            <v>0</v>
          </cell>
          <cell r="L88">
            <v>0</v>
          </cell>
        </row>
        <row r="90">
          <cell r="B90">
            <v>2072</v>
          </cell>
          <cell r="C90" t="str">
            <v>4.12 처인구 마평동 246-18 세웅빌리지 앞, 용인하이츠빌라 앞(246-4)</v>
          </cell>
        </row>
        <row r="91">
          <cell r="B91">
            <v>100</v>
          </cell>
          <cell r="C91" t="str">
            <v>SPEED DOME CAMERA 설치</v>
          </cell>
          <cell r="D91" t="str">
            <v>2.0 Megapixel</v>
          </cell>
          <cell r="E91">
            <v>1</v>
          </cell>
          <cell r="F91" t="str">
            <v>EA</v>
          </cell>
          <cell r="G91">
            <v>3000000</v>
          </cell>
          <cell r="H91">
            <v>3000000</v>
          </cell>
          <cell r="I91">
            <v>118305</v>
          </cell>
          <cell r="J91">
            <v>118305</v>
          </cell>
          <cell r="K91">
            <v>0</v>
          </cell>
          <cell r="L91">
            <v>0</v>
          </cell>
        </row>
        <row r="92">
          <cell r="B92">
            <v>102</v>
          </cell>
          <cell r="C92" t="str">
            <v>고정형 카메라 설치</v>
          </cell>
          <cell r="D92" t="str">
            <v>2.0 Megapixel, IR일체형</v>
          </cell>
          <cell r="E92">
            <v>3</v>
          </cell>
          <cell r="F92" t="str">
            <v>EA</v>
          </cell>
          <cell r="G92">
            <v>800000</v>
          </cell>
          <cell r="H92">
            <v>2400000</v>
          </cell>
          <cell r="I92">
            <v>100576</v>
          </cell>
          <cell r="J92">
            <v>301728</v>
          </cell>
          <cell r="K92">
            <v>0</v>
          </cell>
          <cell r="L92">
            <v>0</v>
          </cell>
        </row>
        <row r="93">
          <cell r="B93">
            <v>115</v>
          </cell>
          <cell r="C93" t="str">
            <v>광 스위치 설치</v>
          </cell>
          <cell r="D93" t="str">
            <v xml:space="preserve">싱글모드 1포트, TP Port : 7포트 </v>
          </cell>
          <cell r="E93">
            <v>1</v>
          </cell>
          <cell r="F93" t="str">
            <v>EA</v>
          </cell>
          <cell r="G93">
            <v>300000</v>
          </cell>
          <cell r="H93">
            <v>300000</v>
          </cell>
          <cell r="I93">
            <v>73483</v>
          </cell>
          <cell r="J93">
            <v>73483</v>
          </cell>
          <cell r="K93">
            <v>0</v>
          </cell>
          <cell r="L93">
            <v>0</v>
          </cell>
        </row>
        <row r="94">
          <cell r="B94" t="str">
            <v>비상벨경광등 및 스피커 연결, 볼륨조절, MIC, 방수버튼</v>
          </cell>
          <cell r="C94" t="str">
            <v>비상벨</v>
          </cell>
          <cell r="D94" t="str">
            <v>경광등 및 스피커 연결, 볼륨조절, MIC, 방수버튼</v>
          </cell>
          <cell r="E94">
            <v>1</v>
          </cell>
          <cell r="F94" t="str">
            <v>EA</v>
          </cell>
          <cell r="G94">
            <v>863637</v>
          </cell>
          <cell r="H94">
            <v>863637</v>
          </cell>
          <cell r="J94">
            <v>0</v>
          </cell>
          <cell r="L94">
            <v>0</v>
          </cell>
        </row>
        <row r="96">
          <cell r="B96">
            <v>3072</v>
          </cell>
          <cell r="D96" t="str">
            <v>계</v>
          </cell>
          <cell r="H96">
            <v>6563637</v>
          </cell>
          <cell r="J96">
            <v>493516</v>
          </cell>
          <cell r="K96">
            <v>0</v>
          </cell>
          <cell r="L96">
            <v>0</v>
          </cell>
        </row>
        <row r="97">
          <cell r="B97">
            <v>2073</v>
          </cell>
          <cell r="C97" t="str">
            <v>4.13 처인구 마평동 929 월드드림빌 앞 사거리</v>
          </cell>
        </row>
        <row r="98">
          <cell r="B98">
            <v>100</v>
          </cell>
          <cell r="C98" t="str">
            <v>SPEED DOME CAMERA 설치</v>
          </cell>
          <cell r="D98" t="str">
            <v>2.0 Megapixel</v>
          </cell>
          <cell r="E98">
            <v>1</v>
          </cell>
          <cell r="F98" t="str">
            <v>EA</v>
          </cell>
          <cell r="G98">
            <v>3000000</v>
          </cell>
          <cell r="H98">
            <v>3000000</v>
          </cell>
          <cell r="I98">
            <v>118305</v>
          </cell>
          <cell r="J98">
            <v>118305</v>
          </cell>
          <cell r="K98">
            <v>0</v>
          </cell>
          <cell r="L98">
            <v>0</v>
          </cell>
        </row>
        <row r="99">
          <cell r="B99">
            <v>102</v>
          </cell>
          <cell r="C99" t="str">
            <v>고정형 카메라 설치</v>
          </cell>
          <cell r="D99" t="str">
            <v>2.0 Megapixel, IR일체형</v>
          </cell>
          <cell r="E99">
            <v>4</v>
          </cell>
          <cell r="F99" t="str">
            <v>EA</v>
          </cell>
          <cell r="G99">
            <v>800000</v>
          </cell>
          <cell r="H99">
            <v>3200000</v>
          </cell>
          <cell r="I99">
            <v>100576</v>
          </cell>
          <cell r="J99">
            <v>402304</v>
          </cell>
          <cell r="K99">
            <v>0</v>
          </cell>
          <cell r="L99">
            <v>0</v>
          </cell>
        </row>
        <row r="100">
          <cell r="B100">
            <v>115</v>
          </cell>
          <cell r="C100" t="str">
            <v>광 스위치 설치</v>
          </cell>
          <cell r="D100" t="str">
            <v xml:space="preserve">싱글모드 1포트, TP Port : 7포트 </v>
          </cell>
          <cell r="E100">
            <v>1</v>
          </cell>
          <cell r="F100" t="str">
            <v>EA</v>
          </cell>
          <cell r="G100">
            <v>300000</v>
          </cell>
          <cell r="H100">
            <v>300000</v>
          </cell>
          <cell r="I100">
            <v>73483</v>
          </cell>
          <cell r="J100">
            <v>73483</v>
          </cell>
          <cell r="K100">
            <v>0</v>
          </cell>
          <cell r="L100">
            <v>0</v>
          </cell>
        </row>
        <row r="101">
          <cell r="B101" t="str">
            <v>비상벨경광등 및 스피커 연결, 볼륨조절, MIC, 방수버튼</v>
          </cell>
          <cell r="C101" t="str">
            <v>비상벨</v>
          </cell>
          <cell r="D101" t="str">
            <v>경광등 및 스피커 연결, 볼륨조절, MIC, 방수버튼</v>
          </cell>
          <cell r="E101">
            <v>1</v>
          </cell>
          <cell r="F101" t="str">
            <v>EA</v>
          </cell>
          <cell r="G101">
            <v>863637</v>
          </cell>
          <cell r="H101">
            <v>863637</v>
          </cell>
          <cell r="J101">
            <v>0</v>
          </cell>
          <cell r="L101">
            <v>0</v>
          </cell>
        </row>
        <row r="103">
          <cell r="B103">
            <v>3073</v>
          </cell>
          <cell r="D103" t="str">
            <v>계</v>
          </cell>
          <cell r="H103">
            <v>7363637</v>
          </cell>
          <cell r="J103">
            <v>594092</v>
          </cell>
          <cell r="K103">
            <v>0</v>
          </cell>
          <cell r="L103">
            <v>0</v>
          </cell>
        </row>
        <row r="105">
          <cell r="B105">
            <v>2074</v>
          </cell>
          <cell r="C105" t="str">
            <v>4.14 처인구 마평동 671-30 실내체육관 앞 사거리</v>
          </cell>
        </row>
        <row r="106">
          <cell r="B106">
            <v>100</v>
          </cell>
          <cell r="C106" t="str">
            <v>SPEED DOME CAMERA 설치</v>
          </cell>
          <cell r="D106" t="str">
            <v>2.0 Megapixel</v>
          </cell>
          <cell r="E106">
            <v>1</v>
          </cell>
          <cell r="F106" t="str">
            <v>EA</v>
          </cell>
          <cell r="G106">
            <v>3000000</v>
          </cell>
          <cell r="H106">
            <v>3000000</v>
          </cell>
          <cell r="I106">
            <v>118305</v>
          </cell>
          <cell r="J106">
            <v>118305</v>
          </cell>
          <cell r="K106">
            <v>0</v>
          </cell>
          <cell r="L106">
            <v>0</v>
          </cell>
        </row>
        <row r="107">
          <cell r="B107">
            <v>102</v>
          </cell>
          <cell r="C107" t="str">
            <v>고정형 카메라 설치</v>
          </cell>
          <cell r="D107" t="str">
            <v>2.0 Megapixel, IR일체형</v>
          </cell>
          <cell r="E107">
            <v>4</v>
          </cell>
          <cell r="F107" t="str">
            <v>EA</v>
          </cell>
          <cell r="G107">
            <v>800000</v>
          </cell>
          <cell r="H107">
            <v>3200000</v>
          </cell>
          <cell r="I107">
            <v>100576</v>
          </cell>
          <cell r="J107">
            <v>402304</v>
          </cell>
          <cell r="K107">
            <v>0</v>
          </cell>
          <cell r="L107">
            <v>0</v>
          </cell>
        </row>
        <row r="108">
          <cell r="B108">
            <v>115</v>
          </cell>
          <cell r="C108" t="str">
            <v>광 스위치 설치</v>
          </cell>
          <cell r="D108" t="str">
            <v xml:space="preserve">싱글모드 1포트, TP Port : 7포트 </v>
          </cell>
          <cell r="E108">
            <v>1</v>
          </cell>
          <cell r="F108" t="str">
            <v>EA</v>
          </cell>
          <cell r="G108">
            <v>300000</v>
          </cell>
          <cell r="H108">
            <v>300000</v>
          </cell>
          <cell r="I108">
            <v>73483</v>
          </cell>
          <cell r="J108">
            <v>73483</v>
          </cell>
          <cell r="K108">
            <v>0</v>
          </cell>
          <cell r="L108">
            <v>0</v>
          </cell>
        </row>
        <row r="109">
          <cell r="B109" t="str">
            <v>비상벨경광등 및 스피커 연결, 볼륨조절, MIC, 방수버튼</v>
          </cell>
          <cell r="C109" t="str">
            <v>비상벨</v>
          </cell>
          <cell r="D109" t="str">
            <v>경광등 및 스피커 연결, 볼륨조절, MIC, 방수버튼</v>
          </cell>
          <cell r="E109">
            <v>1</v>
          </cell>
          <cell r="F109" t="str">
            <v>EA</v>
          </cell>
          <cell r="G109">
            <v>863637</v>
          </cell>
          <cell r="H109">
            <v>863637</v>
          </cell>
          <cell r="J109">
            <v>0</v>
          </cell>
          <cell r="L109">
            <v>0</v>
          </cell>
        </row>
        <row r="111">
          <cell r="B111">
            <v>3074</v>
          </cell>
          <cell r="D111" t="str">
            <v>계</v>
          </cell>
          <cell r="H111">
            <v>7363637</v>
          </cell>
          <cell r="J111">
            <v>594092</v>
          </cell>
          <cell r="K111">
            <v>0</v>
          </cell>
          <cell r="L111">
            <v>0</v>
          </cell>
        </row>
        <row r="113">
          <cell r="B113">
            <v>2075</v>
          </cell>
          <cell r="C113" t="str">
            <v>4.15 처인구 모현면 갈담리 394-5 (천일상사 앞)</v>
          </cell>
        </row>
        <row r="114">
          <cell r="B114">
            <v>100</v>
          </cell>
          <cell r="C114" t="str">
            <v>SPEED DOME CAMERA 설치</v>
          </cell>
          <cell r="D114" t="str">
            <v>2.0 Megapixel</v>
          </cell>
          <cell r="E114">
            <v>1</v>
          </cell>
          <cell r="F114" t="str">
            <v>EA</v>
          </cell>
          <cell r="G114">
            <v>3000000</v>
          </cell>
          <cell r="H114">
            <v>3000000</v>
          </cell>
          <cell r="I114">
            <v>118305</v>
          </cell>
          <cell r="J114">
            <v>118305</v>
          </cell>
          <cell r="K114">
            <v>0</v>
          </cell>
          <cell r="L114">
            <v>0</v>
          </cell>
        </row>
        <row r="115">
          <cell r="B115">
            <v>102</v>
          </cell>
          <cell r="C115" t="str">
            <v>고정형 카메라 설치</v>
          </cell>
          <cell r="D115" t="str">
            <v>2.0 Megapixel, IR일체형</v>
          </cell>
          <cell r="E115">
            <v>4</v>
          </cell>
          <cell r="F115" t="str">
            <v>EA</v>
          </cell>
          <cell r="G115">
            <v>800000</v>
          </cell>
          <cell r="H115">
            <v>3200000</v>
          </cell>
          <cell r="I115">
            <v>100576</v>
          </cell>
          <cell r="J115">
            <v>402304</v>
          </cell>
          <cell r="K115">
            <v>0</v>
          </cell>
          <cell r="L115">
            <v>0</v>
          </cell>
        </row>
        <row r="116">
          <cell r="B116">
            <v>115</v>
          </cell>
          <cell r="C116" t="str">
            <v>광 스위치 설치</v>
          </cell>
          <cell r="D116" t="str">
            <v xml:space="preserve">싱글모드 1포트, TP Port : 7포트 </v>
          </cell>
          <cell r="E116">
            <v>1</v>
          </cell>
          <cell r="F116" t="str">
            <v>EA</v>
          </cell>
          <cell r="G116">
            <v>300000</v>
          </cell>
          <cell r="H116">
            <v>300000</v>
          </cell>
          <cell r="I116">
            <v>73483</v>
          </cell>
          <cell r="J116">
            <v>73483</v>
          </cell>
          <cell r="K116">
            <v>0</v>
          </cell>
          <cell r="L116">
            <v>0</v>
          </cell>
        </row>
        <row r="117">
          <cell r="B117" t="str">
            <v>비상벨경광등 및 스피커 연결, 볼륨조절, MIC, 방수버튼</v>
          </cell>
          <cell r="C117" t="str">
            <v>비상벨</v>
          </cell>
          <cell r="D117" t="str">
            <v>경광등 및 스피커 연결, 볼륨조절, MIC, 방수버튼</v>
          </cell>
          <cell r="E117">
            <v>1</v>
          </cell>
          <cell r="F117" t="str">
            <v>EA</v>
          </cell>
          <cell r="G117">
            <v>863637</v>
          </cell>
          <cell r="H117">
            <v>863637</v>
          </cell>
          <cell r="J117">
            <v>0</v>
          </cell>
          <cell r="L117">
            <v>0</v>
          </cell>
        </row>
        <row r="119">
          <cell r="B119">
            <v>3075</v>
          </cell>
          <cell r="D119" t="str">
            <v>계</v>
          </cell>
          <cell r="H119">
            <v>7363637</v>
          </cell>
          <cell r="J119">
            <v>594092</v>
          </cell>
          <cell r="K119">
            <v>0</v>
          </cell>
          <cell r="L119">
            <v>0</v>
          </cell>
        </row>
        <row r="120">
          <cell r="B120">
            <v>2076</v>
          </cell>
          <cell r="C120" t="str">
            <v>4.16 처인구 모현면 능원리 24 포은교 입구</v>
          </cell>
        </row>
        <row r="121">
          <cell r="B121">
            <v>100</v>
          </cell>
          <cell r="C121" t="str">
            <v>SPEED DOME CAMERA 설치</v>
          </cell>
          <cell r="D121" t="str">
            <v>2.0 Megapixel</v>
          </cell>
          <cell r="E121">
            <v>1</v>
          </cell>
          <cell r="F121" t="str">
            <v>EA</v>
          </cell>
          <cell r="G121">
            <v>3000000</v>
          </cell>
          <cell r="H121">
            <v>3000000</v>
          </cell>
          <cell r="I121">
            <v>118305</v>
          </cell>
          <cell r="J121">
            <v>118305</v>
          </cell>
          <cell r="K121">
            <v>0</v>
          </cell>
          <cell r="L121">
            <v>0</v>
          </cell>
        </row>
        <row r="122">
          <cell r="B122">
            <v>102</v>
          </cell>
          <cell r="C122" t="str">
            <v>고정형 카메라 설치</v>
          </cell>
          <cell r="D122" t="str">
            <v>2.0 Megapixel, IR일체형</v>
          </cell>
          <cell r="E122">
            <v>4</v>
          </cell>
          <cell r="F122" t="str">
            <v>EA</v>
          </cell>
          <cell r="G122">
            <v>800000</v>
          </cell>
          <cell r="H122">
            <v>3200000</v>
          </cell>
          <cell r="I122">
            <v>100576</v>
          </cell>
          <cell r="J122">
            <v>402304</v>
          </cell>
          <cell r="K122">
            <v>0</v>
          </cell>
          <cell r="L122">
            <v>0</v>
          </cell>
        </row>
        <row r="123">
          <cell r="B123">
            <v>115</v>
          </cell>
          <cell r="C123" t="str">
            <v>광 스위치 설치</v>
          </cell>
          <cell r="D123" t="str">
            <v xml:space="preserve">싱글모드 1포트, TP Port : 7포트 </v>
          </cell>
          <cell r="E123">
            <v>1</v>
          </cell>
          <cell r="F123" t="str">
            <v>EA</v>
          </cell>
          <cell r="G123">
            <v>300000</v>
          </cell>
          <cell r="H123">
            <v>300000</v>
          </cell>
          <cell r="I123">
            <v>73483</v>
          </cell>
          <cell r="J123">
            <v>73483</v>
          </cell>
          <cell r="K123">
            <v>0</v>
          </cell>
          <cell r="L123">
            <v>0</v>
          </cell>
        </row>
        <row r="124">
          <cell r="B124" t="str">
            <v>비상벨경광등 및 스피커 연결, 볼륨조절, MIC, 방수버튼</v>
          </cell>
          <cell r="C124" t="str">
            <v>비상벨</v>
          </cell>
          <cell r="D124" t="str">
            <v>경광등 및 스피커 연결, 볼륨조절, MIC, 방수버튼</v>
          </cell>
          <cell r="E124">
            <v>1</v>
          </cell>
          <cell r="F124" t="str">
            <v>EA</v>
          </cell>
          <cell r="G124">
            <v>863637</v>
          </cell>
          <cell r="H124">
            <v>863637</v>
          </cell>
          <cell r="J124">
            <v>0</v>
          </cell>
          <cell r="L124">
            <v>0</v>
          </cell>
        </row>
        <row r="126">
          <cell r="B126">
            <v>3076</v>
          </cell>
          <cell r="D126" t="str">
            <v>계</v>
          </cell>
          <cell r="H126">
            <v>7363637</v>
          </cell>
          <cell r="J126">
            <v>594092</v>
          </cell>
          <cell r="K126">
            <v>0</v>
          </cell>
          <cell r="L126">
            <v>0</v>
          </cell>
        </row>
        <row r="128">
          <cell r="B128">
            <v>2077</v>
          </cell>
          <cell r="C128" t="str">
            <v>4.17 처인구 모현면 오산리 209 (천주교 공원묘지 입구)</v>
          </cell>
        </row>
        <row r="129">
          <cell r="B129">
            <v>100</v>
          </cell>
          <cell r="C129" t="str">
            <v>SPEED DOME CAMERA 설치</v>
          </cell>
          <cell r="D129" t="str">
            <v>2.0 Megapixel</v>
          </cell>
          <cell r="E129">
            <v>1</v>
          </cell>
          <cell r="F129" t="str">
            <v>EA</v>
          </cell>
          <cell r="G129">
            <v>3000000</v>
          </cell>
          <cell r="H129">
            <v>3000000</v>
          </cell>
          <cell r="I129">
            <v>118305</v>
          </cell>
          <cell r="J129">
            <v>118305</v>
          </cell>
          <cell r="K129">
            <v>0</v>
          </cell>
          <cell r="L129">
            <v>0</v>
          </cell>
        </row>
        <row r="130">
          <cell r="B130">
            <v>102</v>
          </cell>
          <cell r="C130" t="str">
            <v>고정형 카메라 설치</v>
          </cell>
          <cell r="D130" t="str">
            <v>2.0 Megapixel, IR일체형</v>
          </cell>
          <cell r="E130">
            <v>4</v>
          </cell>
          <cell r="F130" t="str">
            <v>EA</v>
          </cell>
          <cell r="G130">
            <v>800000</v>
          </cell>
          <cell r="H130">
            <v>3200000</v>
          </cell>
          <cell r="I130">
            <v>100576</v>
          </cell>
          <cell r="J130">
            <v>402304</v>
          </cell>
          <cell r="K130">
            <v>0</v>
          </cell>
          <cell r="L130">
            <v>0</v>
          </cell>
        </row>
        <row r="131">
          <cell r="B131">
            <v>115</v>
          </cell>
          <cell r="C131" t="str">
            <v>광 스위치 설치</v>
          </cell>
          <cell r="D131" t="str">
            <v xml:space="preserve">싱글모드 1포트, TP Port : 7포트 </v>
          </cell>
          <cell r="E131">
            <v>1</v>
          </cell>
          <cell r="F131" t="str">
            <v>EA</v>
          </cell>
          <cell r="G131">
            <v>300000</v>
          </cell>
          <cell r="H131">
            <v>300000</v>
          </cell>
          <cell r="I131">
            <v>73483</v>
          </cell>
          <cell r="J131">
            <v>73483</v>
          </cell>
          <cell r="K131">
            <v>0</v>
          </cell>
          <cell r="L131">
            <v>0</v>
          </cell>
        </row>
        <row r="132">
          <cell r="B132" t="str">
            <v>비상벨경광등 및 스피커 연결, 볼륨조절, MIC, 방수버튼</v>
          </cell>
          <cell r="C132" t="str">
            <v>비상벨</v>
          </cell>
          <cell r="D132" t="str">
            <v>경광등 및 스피커 연결, 볼륨조절, MIC, 방수버튼</v>
          </cell>
          <cell r="E132">
            <v>1</v>
          </cell>
          <cell r="F132" t="str">
            <v>EA</v>
          </cell>
          <cell r="G132">
            <v>863637</v>
          </cell>
          <cell r="H132">
            <v>863637</v>
          </cell>
          <cell r="J132">
            <v>0</v>
          </cell>
          <cell r="L132">
            <v>0</v>
          </cell>
        </row>
        <row r="134">
          <cell r="B134">
            <v>3077</v>
          </cell>
          <cell r="D134" t="str">
            <v>계</v>
          </cell>
          <cell r="H134">
            <v>7363637</v>
          </cell>
          <cell r="J134">
            <v>594092</v>
          </cell>
          <cell r="K134">
            <v>0</v>
          </cell>
          <cell r="L134">
            <v>0</v>
          </cell>
        </row>
        <row r="136">
          <cell r="B136">
            <v>2078</v>
          </cell>
          <cell r="C136" t="str">
            <v>4.18 처인구 모현면 왕산리 789-14 (경성빌라 앞)</v>
          </cell>
        </row>
        <row r="137">
          <cell r="B137">
            <v>100</v>
          </cell>
          <cell r="C137" t="str">
            <v>SPEED DOME CAMERA 설치</v>
          </cell>
          <cell r="D137" t="str">
            <v>2.0 Megapixel</v>
          </cell>
          <cell r="E137">
            <v>1</v>
          </cell>
          <cell r="F137" t="str">
            <v>EA</v>
          </cell>
          <cell r="G137">
            <v>3000000</v>
          </cell>
          <cell r="H137">
            <v>3000000</v>
          </cell>
          <cell r="I137">
            <v>118305</v>
          </cell>
          <cell r="J137">
            <v>118305</v>
          </cell>
          <cell r="K137">
            <v>0</v>
          </cell>
          <cell r="L137">
            <v>0</v>
          </cell>
        </row>
        <row r="138">
          <cell r="B138">
            <v>102</v>
          </cell>
          <cell r="C138" t="str">
            <v>고정형 카메라 설치</v>
          </cell>
          <cell r="D138" t="str">
            <v>2.0 Megapixel, IR일체형</v>
          </cell>
          <cell r="E138">
            <v>4</v>
          </cell>
          <cell r="F138" t="str">
            <v>EA</v>
          </cell>
          <cell r="G138">
            <v>800000</v>
          </cell>
          <cell r="H138">
            <v>3200000</v>
          </cell>
          <cell r="I138">
            <v>100576</v>
          </cell>
          <cell r="J138">
            <v>402304</v>
          </cell>
          <cell r="K138">
            <v>0</v>
          </cell>
          <cell r="L138">
            <v>0</v>
          </cell>
        </row>
        <row r="139">
          <cell r="B139">
            <v>115</v>
          </cell>
          <cell r="C139" t="str">
            <v>광 스위치 설치</v>
          </cell>
          <cell r="D139" t="str">
            <v xml:space="preserve">싱글모드 1포트, TP Port : 7포트 </v>
          </cell>
          <cell r="E139">
            <v>1</v>
          </cell>
          <cell r="F139" t="str">
            <v>EA</v>
          </cell>
          <cell r="G139">
            <v>300000</v>
          </cell>
          <cell r="H139">
            <v>300000</v>
          </cell>
          <cell r="I139">
            <v>73483</v>
          </cell>
          <cell r="J139">
            <v>73483</v>
          </cell>
          <cell r="K139">
            <v>0</v>
          </cell>
          <cell r="L139">
            <v>0</v>
          </cell>
        </row>
        <row r="140">
          <cell r="B140" t="str">
            <v>비상벨경광등 및 스피커 연결, 볼륨조절, MIC, 방수버튼</v>
          </cell>
          <cell r="C140" t="str">
            <v>비상벨</v>
          </cell>
          <cell r="D140" t="str">
            <v>경광등 및 스피커 연결, 볼륨조절, MIC, 방수버튼</v>
          </cell>
          <cell r="E140">
            <v>1</v>
          </cell>
          <cell r="F140" t="str">
            <v>EA</v>
          </cell>
          <cell r="G140">
            <v>863637</v>
          </cell>
          <cell r="H140">
            <v>863637</v>
          </cell>
          <cell r="J140">
            <v>0</v>
          </cell>
          <cell r="L140">
            <v>0</v>
          </cell>
        </row>
        <row r="142">
          <cell r="B142">
            <v>3078</v>
          </cell>
          <cell r="D142" t="str">
            <v>계</v>
          </cell>
          <cell r="H142">
            <v>7363637</v>
          </cell>
          <cell r="J142">
            <v>594092</v>
          </cell>
          <cell r="K142">
            <v>0</v>
          </cell>
          <cell r="L142">
            <v>0</v>
          </cell>
        </row>
        <row r="143">
          <cell r="B143">
            <v>2079</v>
          </cell>
          <cell r="C143" t="str">
            <v>4.19 처인구 모현면 왕산리 932-3 (우주맨션 입구) (432-2번지 이전)</v>
          </cell>
        </row>
        <row r="144">
          <cell r="B144">
            <v>100</v>
          </cell>
          <cell r="C144" t="str">
            <v>SPEED DOME CAMERA 설치</v>
          </cell>
          <cell r="D144" t="str">
            <v>2.0 Megapixel</v>
          </cell>
          <cell r="E144">
            <v>1</v>
          </cell>
          <cell r="F144" t="str">
            <v>EA</v>
          </cell>
          <cell r="G144">
            <v>3000000</v>
          </cell>
          <cell r="H144">
            <v>3000000</v>
          </cell>
          <cell r="I144">
            <v>118305</v>
          </cell>
          <cell r="J144">
            <v>118305</v>
          </cell>
          <cell r="K144">
            <v>0</v>
          </cell>
          <cell r="L144">
            <v>0</v>
          </cell>
        </row>
        <row r="145">
          <cell r="B145">
            <v>102</v>
          </cell>
          <cell r="C145" t="str">
            <v>고정형 카메라 설치</v>
          </cell>
          <cell r="D145" t="str">
            <v>2.0 Megapixel, IR일체형</v>
          </cell>
          <cell r="E145">
            <v>3</v>
          </cell>
          <cell r="F145" t="str">
            <v>EA</v>
          </cell>
          <cell r="G145">
            <v>800000</v>
          </cell>
          <cell r="H145">
            <v>2400000</v>
          </cell>
          <cell r="I145">
            <v>100576</v>
          </cell>
          <cell r="J145">
            <v>301728</v>
          </cell>
          <cell r="K145">
            <v>0</v>
          </cell>
          <cell r="L145">
            <v>0</v>
          </cell>
        </row>
        <row r="146">
          <cell r="B146">
            <v>115</v>
          </cell>
          <cell r="C146" t="str">
            <v>광 스위치 설치</v>
          </cell>
          <cell r="D146" t="str">
            <v xml:space="preserve">싱글모드 1포트, TP Port : 7포트 </v>
          </cell>
          <cell r="E146">
            <v>1</v>
          </cell>
          <cell r="F146" t="str">
            <v>EA</v>
          </cell>
          <cell r="G146">
            <v>300000</v>
          </cell>
          <cell r="H146">
            <v>300000</v>
          </cell>
          <cell r="I146">
            <v>73483</v>
          </cell>
          <cell r="J146">
            <v>73483</v>
          </cell>
          <cell r="K146">
            <v>0</v>
          </cell>
          <cell r="L146">
            <v>0</v>
          </cell>
        </row>
        <row r="147">
          <cell r="B147" t="str">
            <v>비상벨경광등 및 스피커 연결, 볼륨조절, MIC, 방수버튼</v>
          </cell>
          <cell r="C147" t="str">
            <v>비상벨</v>
          </cell>
          <cell r="D147" t="str">
            <v>경광등 및 스피커 연결, 볼륨조절, MIC, 방수버튼</v>
          </cell>
          <cell r="E147">
            <v>1</v>
          </cell>
          <cell r="F147" t="str">
            <v>EA</v>
          </cell>
          <cell r="G147">
            <v>863637</v>
          </cell>
          <cell r="H147">
            <v>863637</v>
          </cell>
          <cell r="J147">
            <v>0</v>
          </cell>
          <cell r="L147">
            <v>0</v>
          </cell>
        </row>
        <row r="148">
          <cell r="B148">
            <v>3079</v>
          </cell>
          <cell r="D148" t="str">
            <v>계</v>
          </cell>
          <cell r="H148">
            <v>6563637</v>
          </cell>
          <cell r="J148">
            <v>493516</v>
          </cell>
          <cell r="K148">
            <v>0</v>
          </cell>
          <cell r="L148">
            <v>0</v>
          </cell>
        </row>
        <row r="150">
          <cell r="B150">
            <v>2080</v>
          </cell>
          <cell r="C150" t="str">
            <v>4.20 처인구 백암면 백암리 368-3 (기안삼거리)</v>
          </cell>
        </row>
        <row r="151">
          <cell r="B151">
            <v>100</v>
          </cell>
          <cell r="C151" t="str">
            <v>SPEED DOME CAMERA 설치</v>
          </cell>
          <cell r="D151" t="str">
            <v>2.0 Megapixel</v>
          </cell>
          <cell r="E151">
            <v>1</v>
          </cell>
          <cell r="F151" t="str">
            <v>EA</v>
          </cell>
          <cell r="G151">
            <v>3000000</v>
          </cell>
          <cell r="H151">
            <v>3000000</v>
          </cell>
          <cell r="I151">
            <v>118305</v>
          </cell>
          <cell r="J151">
            <v>118305</v>
          </cell>
          <cell r="K151">
            <v>0</v>
          </cell>
          <cell r="L151">
            <v>0</v>
          </cell>
        </row>
        <row r="152">
          <cell r="B152">
            <v>102</v>
          </cell>
          <cell r="C152" t="str">
            <v>고정형 카메라 설치</v>
          </cell>
          <cell r="D152" t="str">
            <v>2.0 Megapixel, IR일체형</v>
          </cell>
          <cell r="E152">
            <v>3</v>
          </cell>
          <cell r="F152" t="str">
            <v>EA</v>
          </cell>
          <cell r="G152">
            <v>800000</v>
          </cell>
          <cell r="H152">
            <v>2400000</v>
          </cell>
          <cell r="I152">
            <v>100576</v>
          </cell>
          <cell r="J152">
            <v>301728</v>
          </cell>
          <cell r="K152">
            <v>0</v>
          </cell>
          <cell r="L152">
            <v>0</v>
          </cell>
        </row>
        <row r="153">
          <cell r="B153">
            <v>115</v>
          </cell>
          <cell r="C153" t="str">
            <v>광 스위치 설치</v>
          </cell>
          <cell r="D153" t="str">
            <v xml:space="preserve">싱글모드 1포트, TP Port : 7포트 </v>
          </cell>
          <cell r="E153">
            <v>1</v>
          </cell>
          <cell r="F153" t="str">
            <v>EA</v>
          </cell>
          <cell r="G153">
            <v>300000</v>
          </cell>
          <cell r="H153">
            <v>300000</v>
          </cell>
          <cell r="I153">
            <v>73483</v>
          </cell>
          <cell r="J153">
            <v>73483</v>
          </cell>
          <cell r="K153">
            <v>0</v>
          </cell>
          <cell r="L153">
            <v>0</v>
          </cell>
        </row>
        <row r="154">
          <cell r="B154" t="str">
            <v>비상벨경광등 및 스피커 연결, 볼륨조절, MIC, 방수버튼</v>
          </cell>
          <cell r="C154" t="str">
            <v>비상벨</v>
          </cell>
          <cell r="D154" t="str">
            <v>경광등 및 스피커 연결, 볼륨조절, MIC, 방수버튼</v>
          </cell>
          <cell r="E154">
            <v>1</v>
          </cell>
          <cell r="F154" t="str">
            <v>EA</v>
          </cell>
          <cell r="G154">
            <v>863637</v>
          </cell>
          <cell r="H154">
            <v>863637</v>
          </cell>
          <cell r="J154">
            <v>0</v>
          </cell>
          <cell r="L154">
            <v>0</v>
          </cell>
        </row>
        <row r="156">
          <cell r="B156">
            <v>3080</v>
          </cell>
          <cell r="D156" t="str">
            <v>계</v>
          </cell>
          <cell r="H156">
            <v>6563637</v>
          </cell>
          <cell r="J156">
            <v>493516</v>
          </cell>
          <cell r="K156">
            <v>0</v>
          </cell>
          <cell r="L156">
            <v>0</v>
          </cell>
        </row>
        <row r="158">
          <cell r="B158">
            <v>2081</v>
          </cell>
          <cell r="C158" t="str">
            <v>4.21 기흥구 고매동 819-28 TF냉장 앞, (고매1리 입구) 고매3리</v>
          </cell>
        </row>
        <row r="159">
          <cell r="B159">
            <v>100</v>
          </cell>
          <cell r="C159" t="str">
            <v>SPEED DOME CAMERA 설치</v>
          </cell>
          <cell r="D159" t="str">
            <v>2.0 Megapixel</v>
          </cell>
          <cell r="E159">
            <v>1</v>
          </cell>
          <cell r="F159" t="str">
            <v>EA</v>
          </cell>
          <cell r="G159">
            <v>3000000</v>
          </cell>
          <cell r="H159">
            <v>3000000</v>
          </cell>
          <cell r="I159">
            <v>118305</v>
          </cell>
          <cell r="J159">
            <v>118305</v>
          </cell>
          <cell r="K159">
            <v>0</v>
          </cell>
          <cell r="L159">
            <v>0</v>
          </cell>
        </row>
        <row r="160">
          <cell r="B160">
            <v>102</v>
          </cell>
          <cell r="C160" t="str">
            <v>고정형 카메라 설치</v>
          </cell>
          <cell r="D160" t="str">
            <v>2.0 Megapixel, IR일체형</v>
          </cell>
          <cell r="E160">
            <v>3</v>
          </cell>
          <cell r="F160" t="str">
            <v>EA</v>
          </cell>
          <cell r="G160">
            <v>800000</v>
          </cell>
          <cell r="H160">
            <v>2400000</v>
          </cell>
          <cell r="I160">
            <v>100576</v>
          </cell>
          <cell r="J160">
            <v>301728</v>
          </cell>
          <cell r="K160">
            <v>0</v>
          </cell>
          <cell r="L160">
            <v>0</v>
          </cell>
        </row>
        <row r="161">
          <cell r="B161">
            <v>115</v>
          </cell>
          <cell r="C161" t="str">
            <v>광 스위치 설치</v>
          </cell>
          <cell r="D161" t="str">
            <v xml:space="preserve">싱글모드 1포트, TP Port : 7포트 </v>
          </cell>
          <cell r="E161">
            <v>1</v>
          </cell>
          <cell r="F161" t="str">
            <v>EA</v>
          </cell>
          <cell r="G161">
            <v>300000</v>
          </cell>
          <cell r="H161">
            <v>300000</v>
          </cell>
          <cell r="I161">
            <v>73483</v>
          </cell>
          <cell r="J161">
            <v>73483</v>
          </cell>
          <cell r="K161">
            <v>0</v>
          </cell>
          <cell r="L161">
            <v>0</v>
          </cell>
        </row>
        <row r="162">
          <cell r="B162" t="str">
            <v>비상벨경광등 및 스피커 연결, 볼륨조절, MIC, 방수버튼</v>
          </cell>
          <cell r="C162" t="str">
            <v>비상벨</v>
          </cell>
          <cell r="D162" t="str">
            <v>경광등 및 스피커 연결, 볼륨조절, MIC, 방수버튼</v>
          </cell>
          <cell r="E162">
            <v>1</v>
          </cell>
          <cell r="F162" t="str">
            <v>EA</v>
          </cell>
          <cell r="G162">
            <v>863637</v>
          </cell>
          <cell r="H162">
            <v>863637</v>
          </cell>
          <cell r="J162">
            <v>0</v>
          </cell>
          <cell r="L162">
            <v>0</v>
          </cell>
        </row>
        <row r="164">
          <cell r="B164">
            <v>3081</v>
          </cell>
          <cell r="D164" t="str">
            <v>계</v>
          </cell>
          <cell r="H164">
            <v>6563637</v>
          </cell>
          <cell r="J164">
            <v>493516</v>
          </cell>
          <cell r="K164">
            <v>0</v>
          </cell>
          <cell r="L164">
            <v>0</v>
          </cell>
        </row>
        <row r="166">
          <cell r="B166">
            <v>2082</v>
          </cell>
          <cell r="C166" t="str">
            <v>4.22 기흥구 구갈동 411-12 공동어시장 앞(537-6)</v>
          </cell>
        </row>
        <row r="167">
          <cell r="B167">
            <v>100</v>
          </cell>
          <cell r="C167" t="str">
            <v>SPEED DOME CAMERA 설치</v>
          </cell>
          <cell r="D167" t="str">
            <v>2.0 Megapixel</v>
          </cell>
          <cell r="E167">
            <v>1</v>
          </cell>
          <cell r="F167" t="str">
            <v>EA</v>
          </cell>
          <cell r="G167">
            <v>3000000</v>
          </cell>
          <cell r="H167">
            <v>3000000</v>
          </cell>
          <cell r="I167">
            <v>118305</v>
          </cell>
          <cell r="J167">
            <v>118305</v>
          </cell>
          <cell r="K167">
            <v>0</v>
          </cell>
          <cell r="L167">
            <v>0</v>
          </cell>
        </row>
        <row r="168">
          <cell r="B168">
            <v>102</v>
          </cell>
          <cell r="C168" t="str">
            <v>고정형 카메라 설치</v>
          </cell>
          <cell r="D168" t="str">
            <v>2.0 Megapixel, IR일체형</v>
          </cell>
          <cell r="E168">
            <v>4</v>
          </cell>
          <cell r="F168" t="str">
            <v>EA</v>
          </cell>
          <cell r="G168">
            <v>800000</v>
          </cell>
          <cell r="H168">
            <v>3200000</v>
          </cell>
          <cell r="I168">
            <v>100576</v>
          </cell>
          <cell r="J168">
            <v>402304</v>
          </cell>
          <cell r="K168">
            <v>0</v>
          </cell>
          <cell r="L168">
            <v>0</v>
          </cell>
        </row>
        <row r="169">
          <cell r="B169">
            <v>115</v>
          </cell>
          <cell r="C169" t="str">
            <v>광 스위치 설치</v>
          </cell>
          <cell r="D169" t="str">
            <v xml:space="preserve">싱글모드 1포트, TP Port : 7포트 </v>
          </cell>
          <cell r="E169">
            <v>1</v>
          </cell>
          <cell r="F169" t="str">
            <v>EA</v>
          </cell>
          <cell r="G169">
            <v>300000</v>
          </cell>
          <cell r="H169">
            <v>300000</v>
          </cell>
          <cell r="I169">
            <v>73483</v>
          </cell>
          <cell r="J169">
            <v>73483</v>
          </cell>
          <cell r="K169">
            <v>0</v>
          </cell>
          <cell r="L169">
            <v>0</v>
          </cell>
        </row>
        <row r="170">
          <cell r="B170" t="str">
            <v>비상벨경광등 및 스피커 연결, 볼륨조절, MIC, 방수버튼</v>
          </cell>
          <cell r="C170" t="str">
            <v>비상벨</v>
          </cell>
          <cell r="D170" t="str">
            <v>경광등 및 스피커 연결, 볼륨조절, MIC, 방수버튼</v>
          </cell>
          <cell r="E170">
            <v>1</v>
          </cell>
          <cell r="F170" t="str">
            <v>EA</v>
          </cell>
          <cell r="G170">
            <v>863637</v>
          </cell>
          <cell r="H170">
            <v>863637</v>
          </cell>
          <cell r="J170">
            <v>0</v>
          </cell>
          <cell r="L170">
            <v>0</v>
          </cell>
        </row>
        <row r="172">
          <cell r="B172">
            <v>3082</v>
          </cell>
          <cell r="D172" t="str">
            <v>계</v>
          </cell>
          <cell r="H172">
            <v>7363637</v>
          </cell>
          <cell r="J172">
            <v>594092</v>
          </cell>
          <cell r="K172">
            <v>0</v>
          </cell>
          <cell r="L172">
            <v>0</v>
          </cell>
        </row>
        <row r="174">
          <cell r="B174">
            <v>2083</v>
          </cell>
          <cell r="C174" t="str">
            <v>4.23 기흥구 보정동 1144-1 수지 주니어 스포츠클럽 삼거리</v>
          </cell>
        </row>
        <row r="175">
          <cell r="B175">
            <v>100</v>
          </cell>
          <cell r="C175" t="str">
            <v>SPEED DOME CAMERA 설치</v>
          </cell>
          <cell r="D175" t="str">
            <v>2.0 Megapixel</v>
          </cell>
          <cell r="E175">
            <v>1</v>
          </cell>
          <cell r="F175" t="str">
            <v>EA</v>
          </cell>
          <cell r="G175">
            <v>3000000</v>
          </cell>
          <cell r="H175">
            <v>3000000</v>
          </cell>
          <cell r="I175">
            <v>118305</v>
          </cell>
          <cell r="J175">
            <v>118305</v>
          </cell>
          <cell r="K175">
            <v>0</v>
          </cell>
          <cell r="L175">
            <v>0</v>
          </cell>
        </row>
        <row r="176">
          <cell r="B176">
            <v>102</v>
          </cell>
          <cell r="C176" t="str">
            <v>고정형 카메라 설치</v>
          </cell>
          <cell r="D176" t="str">
            <v>2.0 Megapixel, IR일체형</v>
          </cell>
          <cell r="E176">
            <v>3</v>
          </cell>
          <cell r="F176" t="str">
            <v>EA</v>
          </cell>
          <cell r="G176">
            <v>800000</v>
          </cell>
          <cell r="H176">
            <v>2400000</v>
          </cell>
          <cell r="I176">
            <v>100576</v>
          </cell>
          <cell r="J176">
            <v>301728</v>
          </cell>
          <cell r="K176">
            <v>0</v>
          </cell>
          <cell r="L176">
            <v>0</v>
          </cell>
        </row>
        <row r="177">
          <cell r="B177">
            <v>115</v>
          </cell>
          <cell r="C177" t="str">
            <v>광 스위치 설치</v>
          </cell>
          <cell r="D177" t="str">
            <v xml:space="preserve">싱글모드 1포트, TP Port : 7포트 </v>
          </cell>
          <cell r="E177">
            <v>1</v>
          </cell>
          <cell r="F177" t="str">
            <v>EA</v>
          </cell>
          <cell r="G177">
            <v>300000</v>
          </cell>
          <cell r="H177">
            <v>300000</v>
          </cell>
          <cell r="I177">
            <v>73483</v>
          </cell>
          <cell r="J177">
            <v>73483</v>
          </cell>
          <cell r="K177">
            <v>0</v>
          </cell>
          <cell r="L177">
            <v>0</v>
          </cell>
        </row>
        <row r="178">
          <cell r="B178" t="str">
            <v>비상벨경광등 및 스피커 연결, 볼륨조절, MIC, 방수버튼</v>
          </cell>
          <cell r="C178" t="str">
            <v>비상벨</v>
          </cell>
          <cell r="D178" t="str">
            <v>경광등 및 스피커 연결, 볼륨조절, MIC, 방수버튼</v>
          </cell>
          <cell r="E178">
            <v>1</v>
          </cell>
          <cell r="F178" t="str">
            <v>EA</v>
          </cell>
          <cell r="G178">
            <v>863637</v>
          </cell>
          <cell r="H178">
            <v>863637</v>
          </cell>
          <cell r="J178">
            <v>0</v>
          </cell>
          <cell r="L178">
            <v>0</v>
          </cell>
        </row>
        <row r="180">
          <cell r="B180">
            <v>3083</v>
          </cell>
          <cell r="D180" t="str">
            <v>계</v>
          </cell>
          <cell r="H180">
            <v>6563637</v>
          </cell>
          <cell r="J180">
            <v>493516</v>
          </cell>
          <cell r="K180">
            <v>0</v>
          </cell>
          <cell r="L180">
            <v>0</v>
          </cell>
        </row>
        <row r="182">
          <cell r="B182">
            <v>2084</v>
          </cell>
          <cell r="C182" t="str">
            <v>4.24 기흥구 상갈동 149-25 서해횟집 앞 도로</v>
          </cell>
        </row>
        <row r="183">
          <cell r="B183">
            <v>100</v>
          </cell>
          <cell r="C183" t="str">
            <v>SPEED DOME CAMERA 설치</v>
          </cell>
          <cell r="D183" t="str">
            <v>2.0 Megapixel</v>
          </cell>
          <cell r="E183">
            <v>1</v>
          </cell>
          <cell r="F183" t="str">
            <v>EA</v>
          </cell>
          <cell r="G183">
            <v>3000000</v>
          </cell>
          <cell r="H183">
            <v>3000000</v>
          </cell>
          <cell r="I183">
            <v>118305</v>
          </cell>
          <cell r="J183">
            <v>118305</v>
          </cell>
          <cell r="K183">
            <v>0</v>
          </cell>
          <cell r="L183">
            <v>0</v>
          </cell>
        </row>
        <row r="184">
          <cell r="B184">
            <v>102</v>
          </cell>
          <cell r="C184" t="str">
            <v>고정형 카메라 설치</v>
          </cell>
          <cell r="D184" t="str">
            <v>2.0 Megapixel, IR일체형</v>
          </cell>
          <cell r="E184">
            <v>4</v>
          </cell>
          <cell r="F184" t="str">
            <v>EA</v>
          </cell>
          <cell r="G184">
            <v>800000</v>
          </cell>
          <cell r="H184">
            <v>3200000</v>
          </cell>
          <cell r="I184">
            <v>100576</v>
          </cell>
          <cell r="J184">
            <v>402304</v>
          </cell>
          <cell r="K184">
            <v>0</v>
          </cell>
          <cell r="L184">
            <v>0</v>
          </cell>
        </row>
        <row r="185">
          <cell r="B185">
            <v>115</v>
          </cell>
          <cell r="C185" t="str">
            <v>광 스위치 설치</v>
          </cell>
          <cell r="D185" t="str">
            <v xml:space="preserve">싱글모드 1포트, TP Port : 7포트 </v>
          </cell>
          <cell r="E185">
            <v>1</v>
          </cell>
          <cell r="F185" t="str">
            <v>EA</v>
          </cell>
          <cell r="G185">
            <v>300000</v>
          </cell>
          <cell r="H185">
            <v>300000</v>
          </cell>
          <cell r="I185">
            <v>73483</v>
          </cell>
          <cell r="J185">
            <v>73483</v>
          </cell>
          <cell r="K185">
            <v>0</v>
          </cell>
          <cell r="L185">
            <v>0</v>
          </cell>
        </row>
        <row r="186">
          <cell r="B186" t="str">
            <v>비상벨경광등 및 스피커 연결, 볼륨조절, MIC, 방수버튼</v>
          </cell>
          <cell r="C186" t="str">
            <v>비상벨</v>
          </cell>
          <cell r="D186" t="str">
            <v>경광등 및 스피커 연결, 볼륨조절, MIC, 방수버튼</v>
          </cell>
          <cell r="E186">
            <v>1</v>
          </cell>
          <cell r="F186" t="str">
            <v>EA</v>
          </cell>
          <cell r="G186">
            <v>863637</v>
          </cell>
          <cell r="H186">
            <v>863637</v>
          </cell>
          <cell r="J186">
            <v>0</v>
          </cell>
          <cell r="L186">
            <v>0</v>
          </cell>
        </row>
        <row r="188">
          <cell r="B188">
            <v>3084</v>
          </cell>
          <cell r="D188" t="str">
            <v>계</v>
          </cell>
          <cell r="H188">
            <v>7363637</v>
          </cell>
          <cell r="J188">
            <v>594092</v>
          </cell>
          <cell r="K188">
            <v>0</v>
          </cell>
          <cell r="L188">
            <v>0</v>
          </cell>
        </row>
        <row r="189">
          <cell r="B189">
            <v>2085</v>
          </cell>
          <cell r="C189" t="str">
            <v>4.25 기흥구 상갈동 166-4 씨네파이브 앞, 루블루 시네마 앞 삼거리</v>
          </cell>
        </row>
        <row r="190">
          <cell r="B190">
            <v>100</v>
          </cell>
          <cell r="C190" t="str">
            <v>SPEED DOME CAMERA 설치</v>
          </cell>
          <cell r="D190" t="str">
            <v>2.0 Megapixel</v>
          </cell>
          <cell r="E190">
            <v>1</v>
          </cell>
          <cell r="F190" t="str">
            <v>EA</v>
          </cell>
          <cell r="G190">
            <v>3000000</v>
          </cell>
          <cell r="H190">
            <v>3000000</v>
          </cell>
          <cell r="I190">
            <v>118305</v>
          </cell>
          <cell r="J190">
            <v>118305</v>
          </cell>
          <cell r="K190">
            <v>0</v>
          </cell>
          <cell r="L190">
            <v>0</v>
          </cell>
        </row>
        <row r="191">
          <cell r="B191">
            <v>102</v>
          </cell>
          <cell r="C191" t="str">
            <v>고정형 카메라 설치</v>
          </cell>
          <cell r="D191" t="str">
            <v>2.0 Megapixel, IR일체형</v>
          </cell>
          <cell r="E191">
            <v>4</v>
          </cell>
          <cell r="F191" t="str">
            <v>EA</v>
          </cell>
          <cell r="G191">
            <v>800000</v>
          </cell>
          <cell r="H191">
            <v>3200000</v>
          </cell>
          <cell r="I191">
            <v>100576</v>
          </cell>
          <cell r="J191">
            <v>402304</v>
          </cell>
          <cell r="K191">
            <v>0</v>
          </cell>
          <cell r="L191">
            <v>0</v>
          </cell>
        </row>
        <row r="192">
          <cell r="B192">
            <v>115</v>
          </cell>
          <cell r="C192" t="str">
            <v>광 스위치 설치</v>
          </cell>
          <cell r="D192" t="str">
            <v xml:space="preserve">싱글모드 1포트, TP Port : 7포트 </v>
          </cell>
          <cell r="E192">
            <v>1</v>
          </cell>
          <cell r="F192" t="str">
            <v>EA</v>
          </cell>
          <cell r="G192">
            <v>300000</v>
          </cell>
          <cell r="H192">
            <v>300000</v>
          </cell>
          <cell r="I192">
            <v>73483</v>
          </cell>
          <cell r="J192">
            <v>73483</v>
          </cell>
          <cell r="K192">
            <v>0</v>
          </cell>
          <cell r="L192">
            <v>0</v>
          </cell>
        </row>
        <row r="193">
          <cell r="B193" t="str">
            <v>비상벨경광등 및 스피커 연결, 볼륨조절, MIC, 방수버튼</v>
          </cell>
          <cell r="C193" t="str">
            <v>비상벨</v>
          </cell>
          <cell r="D193" t="str">
            <v>경광등 및 스피커 연결, 볼륨조절, MIC, 방수버튼</v>
          </cell>
          <cell r="E193">
            <v>1</v>
          </cell>
          <cell r="F193" t="str">
            <v>EA</v>
          </cell>
          <cell r="G193">
            <v>863637</v>
          </cell>
          <cell r="H193">
            <v>863637</v>
          </cell>
          <cell r="J193">
            <v>0</v>
          </cell>
          <cell r="L193">
            <v>0</v>
          </cell>
        </row>
        <row r="195">
          <cell r="B195">
            <v>3085</v>
          </cell>
          <cell r="D195" t="str">
            <v>계</v>
          </cell>
          <cell r="H195">
            <v>7363637</v>
          </cell>
          <cell r="J195">
            <v>594092</v>
          </cell>
          <cell r="K195">
            <v>0</v>
          </cell>
          <cell r="L195">
            <v>0</v>
          </cell>
        </row>
        <row r="196">
          <cell r="B196">
            <v>2086</v>
          </cell>
          <cell r="C196" t="str">
            <v>4.26 기흥구 상갈동 487-5 유진빌</v>
          </cell>
        </row>
        <row r="197">
          <cell r="B197">
            <v>100</v>
          </cell>
          <cell r="C197" t="str">
            <v>SPEED DOME CAMERA 설치</v>
          </cell>
          <cell r="D197" t="str">
            <v>2.0 Megapixel</v>
          </cell>
          <cell r="E197">
            <v>1</v>
          </cell>
          <cell r="F197" t="str">
            <v>EA</v>
          </cell>
          <cell r="G197">
            <v>3000000</v>
          </cell>
          <cell r="H197">
            <v>3000000</v>
          </cell>
          <cell r="I197">
            <v>118305</v>
          </cell>
          <cell r="J197">
            <v>118305</v>
          </cell>
          <cell r="K197">
            <v>0</v>
          </cell>
          <cell r="L197">
            <v>0</v>
          </cell>
        </row>
        <row r="198">
          <cell r="B198">
            <v>102</v>
          </cell>
          <cell r="C198" t="str">
            <v>고정형 카메라 설치</v>
          </cell>
          <cell r="D198" t="str">
            <v>2.0 Megapixel, IR일체형</v>
          </cell>
          <cell r="E198">
            <v>3</v>
          </cell>
          <cell r="F198" t="str">
            <v>EA</v>
          </cell>
          <cell r="G198">
            <v>800000</v>
          </cell>
          <cell r="H198">
            <v>2400000</v>
          </cell>
          <cell r="I198">
            <v>100576</v>
          </cell>
          <cell r="J198">
            <v>301728</v>
          </cell>
          <cell r="K198">
            <v>0</v>
          </cell>
          <cell r="L198">
            <v>0</v>
          </cell>
        </row>
        <row r="199">
          <cell r="B199">
            <v>115</v>
          </cell>
          <cell r="C199" t="str">
            <v>광 스위치 설치</v>
          </cell>
          <cell r="D199" t="str">
            <v xml:space="preserve">싱글모드 1포트, TP Port : 7포트 </v>
          </cell>
          <cell r="E199">
            <v>1</v>
          </cell>
          <cell r="F199" t="str">
            <v>EA</v>
          </cell>
          <cell r="G199">
            <v>300000</v>
          </cell>
          <cell r="H199">
            <v>300000</v>
          </cell>
          <cell r="I199">
            <v>73483</v>
          </cell>
          <cell r="J199">
            <v>73483</v>
          </cell>
          <cell r="K199">
            <v>0</v>
          </cell>
          <cell r="L199">
            <v>0</v>
          </cell>
        </row>
        <row r="200">
          <cell r="B200" t="str">
            <v>비상벨경광등 및 스피커 연결, 볼륨조절, MIC, 방수버튼</v>
          </cell>
          <cell r="C200" t="str">
            <v>비상벨</v>
          </cell>
          <cell r="D200" t="str">
            <v>경광등 및 스피커 연결, 볼륨조절, MIC, 방수버튼</v>
          </cell>
          <cell r="E200">
            <v>1</v>
          </cell>
          <cell r="F200" t="str">
            <v>EA</v>
          </cell>
          <cell r="G200">
            <v>863637</v>
          </cell>
          <cell r="H200">
            <v>863637</v>
          </cell>
          <cell r="J200">
            <v>0</v>
          </cell>
          <cell r="L200">
            <v>0</v>
          </cell>
        </row>
        <row r="202">
          <cell r="B202">
            <v>3086</v>
          </cell>
          <cell r="D202" t="str">
            <v>계</v>
          </cell>
          <cell r="H202">
            <v>6563637</v>
          </cell>
          <cell r="J202">
            <v>493516</v>
          </cell>
          <cell r="K202">
            <v>0</v>
          </cell>
          <cell r="L202">
            <v>0</v>
          </cell>
        </row>
        <row r="204">
          <cell r="B204">
            <v>2087</v>
          </cell>
          <cell r="C204" t="str">
            <v>4.27 기흥구 신갈동 329-1 영마트 앞</v>
          </cell>
        </row>
        <row r="205">
          <cell r="B205">
            <v>100</v>
          </cell>
          <cell r="C205" t="str">
            <v>SPEED DOME CAMERA 설치</v>
          </cell>
          <cell r="D205" t="str">
            <v>2.0 Megapixel</v>
          </cell>
          <cell r="E205">
            <v>1</v>
          </cell>
          <cell r="F205" t="str">
            <v>EA</v>
          </cell>
          <cell r="G205">
            <v>3000000</v>
          </cell>
          <cell r="H205">
            <v>3000000</v>
          </cell>
          <cell r="I205">
            <v>118305</v>
          </cell>
          <cell r="J205">
            <v>118305</v>
          </cell>
          <cell r="K205">
            <v>0</v>
          </cell>
          <cell r="L205">
            <v>0</v>
          </cell>
        </row>
        <row r="206">
          <cell r="B206">
            <v>102</v>
          </cell>
          <cell r="C206" t="str">
            <v>고정형 카메라 설치</v>
          </cell>
          <cell r="D206" t="str">
            <v>2.0 Megapixel, IR일체형</v>
          </cell>
          <cell r="E206">
            <v>4</v>
          </cell>
          <cell r="F206" t="str">
            <v>EA</v>
          </cell>
          <cell r="G206">
            <v>800000</v>
          </cell>
          <cell r="H206">
            <v>3200000</v>
          </cell>
          <cell r="I206">
            <v>100576</v>
          </cell>
          <cell r="J206">
            <v>402304</v>
          </cell>
          <cell r="K206">
            <v>0</v>
          </cell>
          <cell r="L206">
            <v>0</v>
          </cell>
        </row>
        <row r="207">
          <cell r="B207">
            <v>115</v>
          </cell>
          <cell r="C207" t="str">
            <v>광 스위치 설치</v>
          </cell>
          <cell r="D207" t="str">
            <v xml:space="preserve">싱글모드 1포트, TP Port : 7포트 </v>
          </cell>
          <cell r="E207">
            <v>1</v>
          </cell>
          <cell r="F207" t="str">
            <v>EA</v>
          </cell>
          <cell r="G207">
            <v>300000</v>
          </cell>
          <cell r="H207">
            <v>300000</v>
          </cell>
          <cell r="I207">
            <v>73483</v>
          </cell>
          <cell r="J207">
            <v>73483</v>
          </cell>
          <cell r="K207">
            <v>0</v>
          </cell>
          <cell r="L207">
            <v>0</v>
          </cell>
        </row>
        <row r="208">
          <cell r="B208" t="str">
            <v>비상벨경광등 및 스피커 연결, 볼륨조절, MIC, 방수버튼</v>
          </cell>
          <cell r="C208" t="str">
            <v>비상벨</v>
          </cell>
          <cell r="D208" t="str">
            <v>경광등 및 스피커 연결, 볼륨조절, MIC, 방수버튼</v>
          </cell>
          <cell r="E208">
            <v>1</v>
          </cell>
          <cell r="F208" t="str">
            <v>EA</v>
          </cell>
          <cell r="G208">
            <v>863637</v>
          </cell>
          <cell r="H208">
            <v>863637</v>
          </cell>
          <cell r="J208">
            <v>0</v>
          </cell>
          <cell r="L208">
            <v>0</v>
          </cell>
        </row>
        <row r="210">
          <cell r="B210">
            <v>3087</v>
          </cell>
          <cell r="D210" t="str">
            <v>계</v>
          </cell>
          <cell r="H210">
            <v>7363637</v>
          </cell>
          <cell r="J210">
            <v>594092</v>
          </cell>
          <cell r="K210">
            <v>0</v>
          </cell>
          <cell r="L210">
            <v>0</v>
          </cell>
        </row>
        <row r="212">
          <cell r="B212">
            <v>2088</v>
          </cell>
          <cell r="C212" t="str">
            <v>4.28 기흥구 신갈동 343-3 성진빌라 앞</v>
          </cell>
        </row>
        <row r="213">
          <cell r="B213">
            <v>100</v>
          </cell>
          <cell r="C213" t="str">
            <v>SPEED DOME CAMERA 설치</v>
          </cell>
          <cell r="D213" t="str">
            <v>2.0 Megapixel</v>
          </cell>
          <cell r="E213">
            <v>1</v>
          </cell>
          <cell r="F213" t="str">
            <v>EA</v>
          </cell>
          <cell r="G213">
            <v>3000000</v>
          </cell>
          <cell r="H213">
            <v>3000000</v>
          </cell>
          <cell r="I213">
            <v>118305</v>
          </cell>
          <cell r="J213">
            <v>118305</v>
          </cell>
          <cell r="K213">
            <v>0</v>
          </cell>
          <cell r="L213">
            <v>0</v>
          </cell>
        </row>
        <row r="214">
          <cell r="B214">
            <v>102</v>
          </cell>
          <cell r="C214" t="str">
            <v>고정형 카메라 설치</v>
          </cell>
          <cell r="D214" t="str">
            <v>2.0 Megapixel, IR일체형</v>
          </cell>
          <cell r="E214">
            <v>3</v>
          </cell>
          <cell r="F214" t="str">
            <v>EA</v>
          </cell>
          <cell r="G214">
            <v>800000</v>
          </cell>
          <cell r="H214">
            <v>2400000</v>
          </cell>
          <cell r="I214">
            <v>100576</v>
          </cell>
          <cell r="J214">
            <v>301728</v>
          </cell>
          <cell r="K214">
            <v>0</v>
          </cell>
          <cell r="L214">
            <v>0</v>
          </cell>
        </row>
        <row r="215">
          <cell r="B215">
            <v>115</v>
          </cell>
          <cell r="C215" t="str">
            <v>광 스위치 설치</v>
          </cell>
          <cell r="D215" t="str">
            <v xml:space="preserve">싱글모드 1포트, TP Port : 7포트 </v>
          </cell>
          <cell r="E215">
            <v>1</v>
          </cell>
          <cell r="F215" t="str">
            <v>EA</v>
          </cell>
          <cell r="G215">
            <v>300000</v>
          </cell>
          <cell r="H215">
            <v>300000</v>
          </cell>
          <cell r="I215">
            <v>73483</v>
          </cell>
          <cell r="J215">
            <v>73483</v>
          </cell>
          <cell r="K215">
            <v>0</v>
          </cell>
          <cell r="L215">
            <v>0</v>
          </cell>
        </row>
        <row r="216">
          <cell r="B216" t="str">
            <v>비상벨경광등 및 스피커 연결, 볼륨조절, MIC, 방수버튼</v>
          </cell>
          <cell r="C216" t="str">
            <v>비상벨</v>
          </cell>
          <cell r="D216" t="str">
            <v>경광등 및 스피커 연결, 볼륨조절, MIC, 방수버튼</v>
          </cell>
          <cell r="E216">
            <v>1</v>
          </cell>
          <cell r="F216" t="str">
            <v>EA</v>
          </cell>
          <cell r="G216">
            <v>863637</v>
          </cell>
          <cell r="H216">
            <v>863637</v>
          </cell>
          <cell r="J216">
            <v>0</v>
          </cell>
          <cell r="L216">
            <v>0</v>
          </cell>
        </row>
        <row r="218">
          <cell r="B218">
            <v>3088</v>
          </cell>
          <cell r="D218" t="str">
            <v>계</v>
          </cell>
          <cell r="H218">
            <v>6563637</v>
          </cell>
          <cell r="J218">
            <v>493516</v>
          </cell>
          <cell r="K218">
            <v>0</v>
          </cell>
          <cell r="L218">
            <v>0</v>
          </cell>
        </row>
        <row r="219">
          <cell r="B219">
            <v>2089</v>
          </cell>
          <cell r="C219" t="str">
            <v>4.29 기흥구 신갈동 45-3 신갈감리교회 맞은편</v>
          </cell>
        </row>
        <row r="220">
          <cell r="B220">
            <v>100</v>
          </cell>
          <cell r="C220" t="str">
            <v>SPEED DOME CAMERA 설치</v>
          </cell>
          <cell r="D220" t="str">
            <v>2.0 Megapixel</v>
          </cell>
          <cell r="E220">
            <v>1</v>
          </cell>
          <cell r="F220" t="str">
            <v>EA</v>
          </cell>
          <cell r="G220">
            <v>3000000</v>
          </cell>
          <cell r="H220">
            <v>3000000</v>
          </cell>
          <cell r="I220">
            <v>118305</v>
          </cell>
          <cell r="J220">
            <v>118305</v>
          </cell>
          <cell r="K220">
            <v>0</v>
          </cell>
          <cell r="L220">
            <v>0</v>
          </cell>
        </row>
        <row r="221">
          <cell r="B221">
            <v>102</v>
          </cell>
          <cell r="C221" t="str">
            <v>고정형 카메라 설치</v>
          </cell>
          <cell r="D221" t="str">
            <v>2.0 Megapixel, IR일체형</v>
          </cell>
          <cell r="E221">
            <v>4</v>
          </cell>
          <cell r="F221" t="str">
            <v>EA</v>
          </cell>
          <cell r="G221">
            <v>800000</v>
          </cell>
          <cell r="H221">
            <v>3200000</v>
          </cell>
          <cell r="I221">
            <v>100576</v>
          </cell>
          <cell r="J221">
            <v>402304</v>
          </cell>
          <cell r="K221">
            <v>0</v>
          </cell>
          <cell r="L221">
            <v>0</v>
          </cell>
        </row>
        <row r="222">
          <cell r="B222">
            <v>115</v>
          </cell>
          <cell r="C222" t="str">
            <v>광 스위치 설치</v>
          </cell>
          <cell r="D222" t="str">
            <v xml:space="preserve">싱글모드 1포트, TP Port : 7포트 </v>
          </cell>
          <cell r="E222">
            <v>1</v>
          </cell>
          <cell r="F222" t="str">
            <v>EA</v>
          </cell>
          <cell r="G222">
            <v>300000</v>
          </cell>
          <cell r="H222">
            <v>300000</v>
          </cell>
          <cell r="I222">
            <v>73483</v>
          </cell>
          <cell r="J222">
            <v>73483</v>
          </cell>
          <cell r="K222">
            <v>0</v>
          </cell>
          <cell r="L222">
            <v>0</v>
          </cell>
        </row>
        <row r="223">
          <cell r="B223" t="str">
            <v>비상벨경광등 및 스피커 연결, 볼륨조절, MIC, 방수버튼</v>
          </cell>
          <cell r="C223" t="str">
            <v>비상벨</v>
          </cell>
          <cell r="D223" t="str">
            <v>경광등 및 스피커 연결, 볼륨조절, MIC, 방수버튼</v>
          </cell>
          <cell r="E223">
            <v>1</v>
          </cell>
          <cell r="F223" t="str">
            <v>EA</v>
          </cell>
          <cell r="G223">
            <v>863637</v>
          </cell>
          <cell r="H223">
            <v>863637</v>
          </cell>
          <cell r="J223">
            <v>0</v>
          </cell>
          <cell r="L223">
            <v>0</v>
          </cell>
        </row>
        <row r="225">
          <cell r="B225">
            <v>3089</v>
          </cell>
          <cell r="D225" t="str">
            <v>계</v>
          </cell>
          <cell r="H225">
            <v>7363637</v>
          </cell>
          <cell r="J225">
            <v>594092</v>
          </cell>
          <cell r="K225">
            <v>0</v>
          </cell>
          <cell r="L225">
            <v>0</v>
          </cell>
        </row>
        <row r="227">
          <cell r="B227">
            <v>2090</v>
          </cell>
          <cell r="C227" t="str">
            <v>4.30 기흥구 신갈동 720 신갈어린이집 앞 삼거리</v>
          </cell>
        </row>
        <row r="228">
          <cell r="B228">
            <v>100</v>
          </cell>
          <cell r="C228" t="str">
            <v>SPEED DOME CAMERA 설치</v>
          </cell>
          <cell r="D228" t="str">
            <v>2.0 Megapixel</v>
          </cell>
          <cell r="E228">
            <v>1</v>
          </cell>
          <cell r="F228" t="str">
            <v>EA</v>
          </cell>
          <cell r="G228">
            <v>3000000</v>
          </cell>
          <cell r="H228">
            <v>3000000</v>
          </cell>
          <cell r="I228">
            <v>118305</v>
          </cell>
          <cell r="J228">
            <v>118305</v>
          </cell>
          <cell r="K228">
            <v>0</v>
          </cell>
          <cell r="L228">
            <v>0</v>
          </cell>
        </row>
        <row r="229">
          <cell r="B229">
            <v>102</v>
          </cell>
          <cell r="C229" t="str">
            <v>고정형 카메라 설치</v>
          </cell>
          <cell r="D229" t="str">
            <v>2.0 Megapixel, IR일체형</v>
          </cell>
          <cell r="E229">
            <v>3</v>
          </cell>
          <cell r="F229" t="str">
            <v>EA</v>
          </cell>
          <cell r="G229">
            <v>800000</v>
          </cell>
          <cell r="H229">
            <v>2400000</v>
          </cell>
          <cell r="I229">
            <v>100576</v>
          </cell>
          <cell r="J229">
            <v>301728</v>
          </cell>
          <cell r="K229">
            <v>0</v>
          </cell>
          <cell r="L229">
            <v>0</v>
          </cell>
        </row>
        <row r="230">
          <cell r="B230">
            <v>115</v>
          </cell>
          <cell r="C230" t="str">
            <v>광 스위치 설치</v>
          </cell>
          <cell r="D230" t="str">
            <v xml:space="preserve">싱글모드 1포트, TP Port : 7포트 </v>
          </cell>
          <cell r="E230">
            <v>1</v>
          </cell>
          <cell r="F230" t="str">
            <v>EA</v>
          </cell>
          <cell r="G230">
            <v>300000</v>
          </cell>
          <cell r="H230">
            <v>300000</v>
          </cell>
          <cell r="I230">
            <v>73483</v>
          </cell>
          <cell r="J230">
            <v>73483</v>
          </cell>
          <cell r="K230">
            <v>0</v>
          </cell>
          <cell r="L230">
            <v>0</v>
          </cell>
        </row>
        <row r="231">
          <cell r="B231" t="str">
            <v>비상벨경광등 및 스피커 연결, 볼륨조절, MIC, 방수버튼</v>
          </cell>
          <cell r="C231" t="str">
            <v>비상벨</v>
          </cell>
          <cell r="D231" t="str">
            <v>경광등 및 스피커 연결, 볼륨조절, MIC, 방수버튼</v>
          </cell>
          <cell r="E231">
            <v>1</v>
          </cell>
          <cell r="F231" t="str">
            <v>EA</v>
          </cell>
          <cell r="G231">
            <v>863637</v>
          </cell>
          <cell r="H231">
            <v>863637</v>
          </cell>
          <cell r="J231">
            <v>0</v>
          </cell>
          <cell r="L231">
            <v>0</v>
          </cell>
        </row>
        <row r="233">
          <cell r="B233">
            <v>3090</v>
          </cell>
          <cell r="D233" t="str">
            <v>계</v>
          </cell>
          <cell r="H233">
            <v>6563637</v>
          </cell>
          <cell r="J233">
            <v>493516</v>
          </cell>
          <cell r="K233">
            <v>0</v>
          </cell>
          <cell r="L233">
            <v>0</v>
          </cell>
        </row>
        <row r="235">
          <cell r="B235">
            <v>2091</v>
          </cell>
          <cell r="C235" t="str">
            <v>4.31 기흥구 신갈동 161 기흥고등학교 후문</v>
          </cell>
        </row>
        <row r="236">
          <cell r="B236">
            <v>100</v>
          </cell>
          <cell r="C236" t="str">
            <v>SPEED DOME CAMERA 설치</v>
          </cell>
          <cell r="D236" t="str">
            <v>2.0 Megapixel</v>
          </cell>
          <cell r="E236">
            <v>1</v>
          </cell>
          <cell r="F236" t="str">
            <v>EA</v>
          </cell>
          <cell r="G236">
            <v>3000000</v>
          </cell>
          <cell r="H236">
            <v>3000000</v>
          </cell>
          <cell r="I236">
            <v>118305</v>
          </cell>
          <cell r="J236">
            <v>118305</v>
          </cell>
          <cell r="K236">
            <v>0</v>
          </cell>
          <cell r="L236">
            <v>0</v>
          </cell>
        </row>
        <row r="237">
          <cell r="B237">
            <v>102</v>
          </cell>
          <cell r="C237" t="str">
            <v>고정형 카메라 설치</v>
          </cell>
          <cell r="D237" t="str">
            <v>2.0 Megapixel, IR일체형</v>
          </cell>
          <cell r="E237">
            <v>3</v>
          </cell>
          <cell r="F237" t="str">
            <v>EA</v>
          </cell>
          <cell r="G237">
            <v>800000</v>
          </cell>
          <cell r="H237">
            <v>2400000</v>
          </cell>
          <cell r="I237">
            <v>100576</v>
          </cell>
          <cell r="J237">
            <v>301728</v>
          </cell>
          <cell r="K237">
            <v>0</v>
          </cell>
          <cell r="L237">
            <v>0</v>
          </cell>
        </row>
        <row r="238">
          <cell r="B238">
            <v>115</v>
          </cell>
          <cell r="C238" t="str">
            <v>광 스위치 설치</v>
          </cell>
          <cell r="D238" t="str">
            <v xml:space="preserve">싱글모드 1포트, TP Port : 7포트 </v>
          </cell>
          <cell r="E238">
            <v>1</v>
          </cell>
          <cell r="F238" t="str">
            <v>EA</v>
          </cell>
          <cell r="G238">
            <v>300000</v>
          </cell>
          <cell r="H238">
            <v>300000</v>
          </cell>
          <cell r="I238">
            <v>73483</v>
          </cell>
          <cell r="J238">
            <v>73483</v>
          </cell>
          <cell r="K238">
            <v>0</v>
          </cell>
          <cell r="L238">
            <v>0</v>
          </cell>
        </row>
        <row r="239">
          <cell r="B239" t="str">
            <v>비상벨경광등 및 스피커 연결, 볼륨조절, MIC, 방수버튼</v>
          </cell>
          <cell r="C239" t="str">
            <v>비상벨</v>
          </cell>
          <cell r="D239" t="str">
            <v>경광등 및 스피커 연결, 볼륨조절, MIC, 방수버튼</v>
          </cell>
          <cell r="E239">
            <v>1</v>
          </cell>
          <cell r="F239" t="str">
            <v>EA</v>
          </cell>
          <cell r="G239">
            <v>863637</v>
          </cell>
          <cell r="H239">
            <v>863637</v>
          </cell>
          <cell r="J239">
            <v>0</v>
          </cell>
          <cell r="L239">
            <v>0</v>
          </cell>
        </row>
        <row r="241">
          <cell r="B241">
            <v>3091</v>
          </cell>
          <cell r="D241" t="str">
            <v>계</v>
          </cell>
          <cell r="H241">
            <v>6563637</v>
          </cell>
          <cell r="J241">
            <v>493516</v>
          </cell>
          <cell r="K241">
            <v>0</v>
          </cell>
          <cell r="L241">
            <v>0</v>
          </cell>
        </row>
        <row r="243">
          <cell r="B243">
            <v>2092</v>
          </cell>
          <cell r="C243" t="str">
            <v>4.32 기흥구 언남동 333-2 (구성성결교회 정문앞 사거리) 329-1 푸른유치원 앞</v>
          </cell>
        </row>
        <row r="244">
          <cell r="B244">
            <v>100</v>
          </cell>
          <cell r="C244" t="str">
            <v>SPEED DOME CAMERA 설치</v>
          </cell>
          <cell r="D244" t="str">
            <v>2.0 Megapixel</v>
          </cell>
          <cell r="E244">
            <v>1</v>
          </cell>
          <cell r="F244" t="str">
            <v>EA</v>
          </cell>
          <cell r="G244">
            <v>3000000</v>
          </cell>
          <cell r="H244">
            <v>3000000</v>
          </cell>
          <cell r="I244">
            <v>118305</v>
          </cell>
          <cell r="J244">
            <v>118305</v>
          </cell>
          <cell r="K244">
            <v>0</v>
          </cell>
          <cell r="L244">
            <v>0</v>
          </cell>
        </row>
        <row r="245">
          <cell r="B245">
            <v>102</v>
          </cell>
          <cell r="C245" t="str">
            <v>고정형 카메라 설치</v>
          </cell>
          <cell r="D245" t="str">
            <v>2.0 Megapixel, IR일체형</v>
          </cell>
          <cell r="E245">
            <v>3</v>
          </cell>
          <cell r="F245" t="str">
            <v>EA</v>
          </cell>
          <cell r="G245">
            <v>800000</v>
          </cell>
          <cell r="H245">
            <v>2400000</v>
          </cell>
          <cell r="I245">
            <v>100576</v>
          </cell>
          <cell r="J245">
            <v>301728</v>
          </cell>
          <cell r="K245">
            <v>0</v>
          </cell>
          <cell r="L245">
            <v>0</v>
          </cell>
        </row>
        <row r="246">
          <cell r="B246">
            <v>115</v>
          </cell>
          <cell r="C246" t="str">
            <v>광 스위치 설치</v>
          </cell>
          <cell r="D246" t="str">
            <v xml:space="preserve">싱글모드 1포트, TP Port : 7포트 </v>
          </cell>
          <cell r="E246">
            <v>1</v>
          </cell>
          <cell r="F246" t="str">
            <v>EA</v>
          </cell>
          <cell r="G246">
            <v>300000</v>
          </cell>
          <cell r="H246">
            <v>300000</v>
          </cell>
          <cell r="I246">
            <v>73483</v>
          </cell>
          <cell r="J246">
            <v>73483</v>
          </cell>
          <cell r="K246">
            <v>0</v>
          </cell>
          <cell r="L246">
            <v>0</v>
          </cell>
        </row>
        <row r="247">
          <cell r="B247" t="str">
            <v>비상벨경광등 및 스피커 연결, 볼륨조절, MIC, 방수버튼</v>
          </cell>
          <cell r="C247" t="str">
            <v>비상벨</v>
          </cell>
          <cell r="D247" t="str">
            <v>경광등 및 스피커 연결, 볼륨조절, MIC, 방수버튼</v>
          </cell>
          <cell r="E247">
            <v>1</v>
          </cell>
          <cell r="F247" t="str">
            <v>EA</v>
          </cell>
          <cell r="G247">
            <v>863637</v>
          </cell>
          <cell r="H247">
            <v>863637</v>
          </cell>
          <cell r="J247">
            <v>0</v>
          </cell>
          <cell r="L247">
            <v>0</v>
          </cell>
        </row>
        <row r="249">
          <cell r="B249">
            <v>3092</v>
          </cell>
          <cell r="D249" t="str">
            <v>계</v>
          </cell>
          <cell r="H249">
            <v>6563637</v>
          </cell>
          <cell r="J249">
            <v>493516</v>
          </cell>
          <cell r="K249">
            <v>0</v>
          </cell>
          <cell r="L249">
            <v>0</v>
          </cell>
        </row>
        <row r="251">
          <cell r="B251">
            <v>2093</v>
          </cell>
          <cell r="C251" t="str">
            <v>4.33 기흥구 영덕동 917 영통빌리지, 세종그랑시아 진입로</v>
          </cell>
        </row>
        <row r="252">
          <cell r="B252">
            <v>100</v>
          </cell>
          <cell r="C252" t="str">
            <v>SPEED DOME CAMERA 설치</v>
          </cell>
          <cell r="D252" t="str">
            <v>2.0 Megapixel</v>
          </cell>
          <cell r="E252">
            <v>1</v>
          </cell>
          <cell r="F252" t="str">
            <v>EA</v>
          </cell>
          <cell r="G252">
            <v>3000000</v>
          </cell>
          <cell r="H252">
            <v>3000000</v>
          </cell>
          <cell r="I252">
            <v>118305</v>
          </cell>
          <cell r="J252">
            <v>118305</v>
          </cell>
          <cell r="K252">
            <v>0</v>
          </cell>
          <cell r="L252">
            <v>0</v>
          </cell>
        </row>
        <row r="253">
          <cell r="B253">
            <v>102</v>
          </cell>
          <cell r="C253" t="str">
            <v>고정형 카메라 설치</v>
          </cell>
          <cell r="D253" t="str">
            <v>2.0 Megapixel, IR일체형</v>
          </cell>
          <cell r="E253">
            <v>3</v>
          </cell>
          <cell r="F253" t="str">
            <v>EA</v>
          </cell>
          <cell r="G253">
            <v>800000</v>
          </cell>
          <cell r="H253">
            <v>2400000</v>
          </cell>
          <cell r="I253">
            <v>100576</v>
          </cell>
          <cell r="J253">
            <v>301728</v>
          </cell>
          <cell r="K253">
            <v>0</v>
          </cell>
          <cell r="L253">
            <v>0</v>
          </cell>
        </row>
        <row r="254">
          <cell r="B254">
            <v>115</v>
          </cell>
          <cell r="C254" t="str">
            <v>광 스위치 설치</v>
          </cell>
          <cell r="D254" t="str">
            <v xml:space="preserve">싱글모드 1포트, TP Port : 7포트 </v>
          </cell>
          <cell r="E254">
            <v>1</v>
          </cell>
          <cell r="F254" t="str">
            <v>EA</v>
          </cell>
          <cell r="G254">
            <v>300000</v>
          </cell>
          <cell r="H254">
            <v>300000</v>
          </cell>
          <cell r="I254">
            <v>73483</v>
          </cell>
          <cell r="J254">
            <v>73483</v>
          </cell>
          <cell r="K254">
            <v>0</v>
          </cell>
          <cell r="L254">
            <v>0</v>
          </cell>
        </row>
        <row r="255">
          <cell r="B255" t="str">
            <v>비상벨경광등 및 스피커 연결, 볼륨조절, MIC, 방수버튼</v>
          </cell>
          <cell r="C255" t="str">
            <v>비상벨</v>
          </cell>
          <cell r="D255" t="str">
            <v>경광등 및 스피커 연결, 볼륨조절, MIC, 방수버튼</v>
          </cell>
          <cell r="E255">
            <v>1</v>
          </cell>
          <cell r="F255" t="str">
            <v>EA</v>
          </cell>
          <cell r="G255">
            <v>863637</v>
          </cell>
          <cell r="H255">
            <v>863637</v>
          </cell>
          <cell r="J255">
            <v>0</v>
          </cell>
          <cell r="L255">
            <v>0</v>
          </cell>
        </row>
        <row r="256">
          <cell r="B256">
            <v>3093</v>
          </cell>
          <cell r="D256" t="str">
            <v>계</v>
          </cell>
          <cell r="H256">
            <v>6563637</v>
          </cell>
          <cell r="J256">
            <v>493516</v>
          </cell>
          <cell r="K256">
            <v>0</v>
          </cell>
          <cell r="L256">
            <v>0</v>
          </cell>
        </row>
        <row r="258">
          <cell r="B258">
            <v>2094</v>
          </cell>
          <cell r="C258" t="str">
            <v>4.34 기흥구 중동 882-1 상록롯데2차 A 뒤 주택가(롯데슈퍼)</v>
          </cell>
        </row>
        <row r="259">
          <cell r="B259">
            <v>100</v>
          </cell>
          <cell r="C259" t="str">
            <v>SPEED DOME CAMERA 설치</v>
          </cell>
          <cell r="D259" t="str">
            <v>2.0 Megapixel</v>
          </cell>
          <cell r="E259">
            <v>1</v>
          </cell>
          <cell r="F259" t="str">
            <v>EA</v>
          </cell>
          <cell r="G259">
            <v>3000000</v>
          </cell>
          <cell r="H259">
            <v>3000000</v>
          </cell>
          <cell r="I259">
            <v>118305</v>
          </cell>
          <cell r="J259">
            <v>118305</v>
          </cell>
          <cell r="K259">
            <v>0</v>
          </cell>
          <cell r="L259">
            <v>0</v>
          </cell>
        </row>
        <row r="260">
          <cell r="B260">
            <v>102</v>
          </cell>
          <cell r="C260" t="str">
            <v>고정형 카메라 설치</v>
          </cell>
          <cell r="D260" t="str">
            <v>2.0 Megapixel, IR일체형</v>
          </cell>
          <cell r="E260">
            <v>4</v>
          </cell>
          <cell r="F260" t="str">
            <v>EA</v>
          </cell>
          <cell r="G260">
            <v>800000</v>
          </cell>
          <cell r="H260">
            <v>3200000</v>
          </cell>
          <cell r="I260">
            <v>100576</v>
          </cell>
          <cell r="J260">
            <v>402304</v>
          </cell>
          <cell r="K260">
            <v>0</v>
          </cell>
          <cell r="L260">
            <v>0</v>
          </cell>
        </row>
        <row r="261">
          <cell r="B261">
            <v>115</v>
          </cell>
          <cell r="C261" t="str">
            <v>광 스위치 설치</v>
          </cell>
          <cell r="D261" t="str">
            <v xml:space="preserve">싱글모드 1포트, TP Port : 7포트 </v>
          </cell>
          <cell r="E261">
            <v>1</v>
          </cell>
          <cell r="F261" t="str">
            <v>EA</v>
          </cell>
          <cell r="G261">
            <v>300000</v>
          </cell>
          <cell r="H261">
            <v>300000</v>
          </cell>
          <cell r="I261">
            <v>73483</v>
          </cell>
          <cell r="J261">
            <v>73483</v>
          </cell>
          <cell r="K261">
            <v>0</v>
          </cell>
          <cell r="L261">
            <v>0</v>
          </cell>
        </row>
        <row r="262">
          <cell r="B262" t="str">
            <v>비상벨경광등 및 스피커 연결, 볼륨조절, MIC, 방수버튼</v>
          </cell>
          <cell r="C262" t="str">
            <v>비상벨</v>
          </cell>
          <cell r="D262" t="str">
            <v>경광등 및 스피커 연결, 볼륨조절, MIC, 방수버튼</v>
          </cell>
          <cell r="E262">
            <v>1</v>
          </cell>
          <cell r="F262" t="str">
            <v>EA</v>
          </cell>
          <cell r="G262">
            <v>863637</v>
          </cell>
          <cell r="H262">
            <v>863637</v>
          </cell>
          <cell r="J262">
            <v>0</v>
          </cell>
          <cell r="L262">
            <v>0</v>
          </cell>
        </row>
        <row r="264">
          <cell r="B264">
            <v>3094</v>
          </cell>
          <cell r="D264" t="str">
            <v>계</v>
          </cell>
          <cell r="H264">
            <v>7363637</v>
          </cell>
          <cell r="J264">
            <v>594092</v>
          </cell>
          <cell r="K264">
            <v>0</v>
          </cell>
          <cell r="L264">
            <v>0</v>
          </cell>
        </row>
        <row r="266">
          <cell r="B266">
            <v>2095</v>
          </cell>
          <cell r="C266" t="str">
            <v>4.35 기흥구 중동 980-4 초당어린이집 부근 981-1</v>
          </cell>
        </row>
        <row r="267">
          <cell r="B267">
            <v>100</v>
          </cell>
          <cell r="C267" t="str">
            <v>SPEED DOME CAMERA 설치</v>
          </cell>
          <cell r="D267" t="str">
            <v>2.0 Megapixel</v>
          </cell>
          <cell r="E267">
            <v>1</v>
          </cell>
          <cell r="F267" t="str">
            <v>EA</v>
          </cell>
          <cell r="G267">
            <v>3000000</v>
          </cell>
          <cell r="H267">
            <v>3000000</v>
          </cell>
          <cell r="I267">
            <v>118305</v>
          </cell>
          <cell r="J267">
            <v>118305</v>
          </cell>
          <cell r="K267">
            <v>0</v>
          </cell>
          <cell r="L267">
            <v>0</v>
          </cell>
        </row>
        <row r="268">
          <cell r="B268">
            <v>102</v>
          </cell>
          <cell r="C268" t="str">
            <v>고정형 카메라 설치</v>
          </cell>
          <cell r="D268" t="str">
            <v>2.0 Megapixel, IR일체형</v>
          </cell>
          <cell r="E268">
            <v>4</v>
          </cell>
          <cell r="F268" t="str">
            <v>EA</v>
          </cell>
          <cell r="G268">
            <v>800000</v>
          </cell>
          <cell r="H268">
            <v>3200000</v>
          </cell>
          <cell r="I268">
            <v>100576</v>
          </cell>
          <cell r="J268">
            <v>402304</v>
          </cell>
          <cell r="K268">
            <v>0</v>
          </cell>
          <cell r="L268">
            <v>0</v>
          </cell>
        </row>
        <row r="269">
          <cell r="B269">
            <v>115</v>
          </cell>
          <cell r="C269" t="str">
            <v>광 스위치 설치</v>
          </cell>
          <cell r="D269" t="str">
            <v xml:space="preserve">싱글모드 1포트, TP Port : 7포트 </v>
          </cell>
          <cell r="E269">
            <v>1</v>
          </cell>
          <cell r="F269" t="str">
            <v>EA</v>
          </cell>
          <cell r="G269">
            <v>300000</v>
          </cell>
          <cell r="H269">
            <v>300000</v>
          </cell>
          <cell r="I269">
            <v>73483</v>
          </cell>
          <cell r="J269">
            <v>73483</v>
          </cell>
          <cell r="K269">
            <v>0</v>
          </cell>
          <cell r="L269">
            <v>0</v>
          </cell>
        </row>
        <row r="270">
          <cell r="B270" t="str">
            <v>비상벨경광등 및 스피커 연결, 볼륨조절, MIC, 방수버튼</v>
          </cell>
          <cell r="C270" t="str">
            <v>비상벨</v>
          </cell>
          <cell r="D270" t="str">
            <v>경광등 및 스피커 연결, 볼륨조절, MIC, 방수버튼</v>
          </cell>
          <cell r="E270">
            <v>1</v>
          </cell>
          <cell r="F270" t="str">
            <v>EA</v>
          </cell>
          <cell r="G270">
            <v>863637</v>
          </cell>
          <cell r="H270">
            <v>863637</v>
          </cell>
          <cell r="J270">
            <v>0</v>
          </cell>
          <cell r="L270">
            <v>0</v>
          </cell>
        </row>
        <row r="272">
          <cell r="B272">
            <v>3095</v>
          </cell>
          <cell r="D272" t="str">
            <v>계</v>
          </cell>
          <cell r="H272">
            <v>7363637</v>
          </cell>
          <cell r="J272">
            <v>594092</v>
          </cell>
          <cell r="K272">
            <v>0</v>
          </cell>
          <cell r="L272">
            <v>0</v>
          </cell>
        </row>
        <row r="274">
          <cell r="B274">
            <v>2096</v>
          </cell>
          <cell r="C274" t="str">
            <v>4.36 기흥구 지곡동 663-1 상동3교 다리 앞 삼거리</v>
          </cell>
        </row>
        <row r="275">
          <cell r="B275">
            <v>100</v>
          </cell>
          <cell r="C275" t="str">
            <v>SPEED DOME CAMERA 설치</v>
          </cell>
          <cell r="D275" t="str">
            <v>2.0 Megapixel</v>
          </cell>
          <cell r="E275">
            <v>1</v>
          </cell>
          <cell r="F275" t="str">
            <v>EA</v>
          </cell>
          <cell r="G275">
            <v>3000000</v>
          </cell>
          <cell r="H275">
            <v>3000000</v>
          </cell>
          <cell r="I275">
            <v>118305</v>
          </cell>
          <cell r="J275">
            <v>118305</v>
          </cell>
          <cell r="K275">
            <v>0</v>
          </cell>
          <cell r="L275">
            <v>0</v>
          </cell>
        </row>
        <row r="276">
          <cell r="B276">
            <v>102</v>
          </cell>
          <cell r="C276" t="str">
            <v>고정형 카메라 설치</v>
          </cell>
          <cell r="D276" t="str">
            <v>2.0 Megapixel, IR일체형</v>
          </cell>
          <cell r="E276">
            <v>3</v>
          </cell>
          <cell r="F276" t="str">
            <v>EA</v>
          </cell>
          <cell r="G276">
            <v>800000</v>
          </cell>
          <cell r="H276">
            <v>2400000</v>
          </cell>
          <cell r="I276">
            <v>100576</v>
          </cell>
          <cell r="J276">
            <v>301728</v>
          </cell>
          <cell r="K276">
            <v>0</v>
          </cell>
          <cell r="L276">
            <v>0</v>
          </cell>
        </row>
        <row r="277">
          <cell r="B277">
            <v>115</v>
          </cell>
          <cell r="C277" t="str">
            <v>광 스위치 설치</v>
          </cell>
          <cell r="D277" t="str">
            <v xml:space="preserve">싱글모드 1포트, TP Port : 7포트 </v>
          </cell>
          <cell r="E277">
            <v>1</v>
          </cell>
          <cell r="F277" t="str">
            <v>EA</v>
          </cell>
          <cell r="G277">
            <v>300000</v>
          </cell>
          <cell r="H277">
            <v>300000</v>
          </cell>
          <cell r="I277">
            <v>73483</v>
          </cell>
          <cell r="J277">
            <v>73483</v>
          </cell>
          <cell r="K277">
            <v>0</v>
          </cell>
          <cell r="L277">
            <v>0</v>
          </cell>
        </row>
        <row r="278">
          <cell r="B278" t="str">
            <v>비상벨경광등 및 스피커 연결, 볼륨조절, MIC, 방수버튼</v>
          </cell>
          <cell r="C278" t="str">
            <v>비상벨</v>
          </cell>
          <cell r="D278" t="str">
            <v>경광등 및 스피커 연결, 볼륨조절, MIC, 방수버튼</v>
          </cell>
          <cell r="E278">
            <v>1</v>
          </cell>
          <cell r="F278" t="str">
            <v>EA</v>
          </cell>
          <cell r="G278">
            <v>863637</v>
          </cell>
          <cell r="H278">
            <v>863637</v>
          </cell>
          <cell r="J278">
            <v>0</v>
          </cell>
          <cell r="L278">
            <v>0</v>
          </cell>
        </row>
        <row r="280">
          <cell r="B280">
            <v>3096</v>
          </cell>
          <cell r="D280" t="str">
            <v>계</v>
          </cell>
          <cell r="H280">
            <v>6563637</v>
          </cell>
          <cell r="J280">
            <v>493516</v>
          </cell>
          <cell r="K280">
            <v>0</v>
          </cell>
          <cell r="L280">
            <v>0</v>
          </cell>
        </row>
        <row r="281">
          <cell r="B281">
            <v>2097</v>
          </cell>
          <cell r="C281" t="str">
            <v>4.37 기흥구 상하동 210-4 진흥더루벤스 2단지 뒤편</v>
          </cell>
        </row>
        <row r="282">
          <cell r="B282">
            <v>100</v>
          </cell>
          <cell r="C282" t="str">
            <v>SPEED DOME CAMERA 설치</v>
          </cell>
          <cell r="D282" t="str">
            <v>2.0 Megapixel</v>
          </cell>
          <cell r="E282">
            <v>1</v>
          </cell>
          <cell r="F282" t="str">
            <v>EA</v>
          </cell>
          <cell r="G282">
            <v>3000000</v>
          </cell>
          <cell r="H282">
            <v>3000000</v>
          </cell>
          <cell r="I282">
            <v>118305</v>
          </cell>
          <cell r="J282">
            <v>118305</v>
          </cell>
          <cell r="K282">
            <v>0</v>
          </cell>
          <cell r="L282">
            <v>0</v>
          </cell>
        </row>
        <row r="283">
          <cell r="B283">
            <v>102</v>
          </cell>
          <cell r="C283" t="str">
            <v>고정형 카메라 설치</v>
          </cell>
          <cell r="D283" t="str">
            <v>2.0 Megapixel, IR일체형</v>
          </cell>
          <cell r="E283">
            <v>3</v>
          </cell>
          <cell r="F283" t="str">
            <v>EA</v>
          </cell>
          <cell r="G283">
            <v>800000</v>
          </cell>
          <cell r="H283">
            <v>2400000</v>
          </cell>
          <cell r="I283">
            <v>100576</v>
          </cell>
          <cell r="J283">
            <v>301728</v>
          </cell>
          <cell r="K283">
            <v>0</v>
          </cell>
          <cell r="L283">
            <v>0</v>
          </cell>
        </row>
        <row r="284">
          <cell r="B284">
            <v>115</v>
          </cell>
          <cell r="C284" t="str">
            <v>광 스위치 설치</v>
          </cell>
          <cell r="D284" t="str">
            <v xml:space="preserve">싱글모드 1포트, TP Port : 7포트 </v>
          </cell>
          <cell r="E284">
            <v>1</v>
          </cell>
          <cell r="F284" t="str">
            <v>EA</v>
          </cell>
          <cell r="G284">
            <v>300000</v>
          </cell>
          <cell r="H284">
            <v>300000</v>
          </cell>
          <cell r="I284">
            <v>73483</v>
          </cell>
          <cell r="J284">
            <v>73483</v>
          </cell>
          <cell r="K284">
            <v>0</v>
          </cell>
          <cell r="L284">
            <v>0</v>
          </cell>
        </row>
        <row r="285">
          <cell r="B285" t="str">
            <v>비상벨경광등 및 스피커 연결, 볼륨조절, MIC, 방수버튼</v>
          </cell>
          <cell r="C285" t="str">
            <v>비상벨</v>
          </cell>
          <cell r="D285" t="str">
            <v>경광등 및 스피커 연결, 볼륨조절, MIC, 방수버튼</v>
          </cell>
          <cell r="E285">
            <v>1</v>
          </cell>
          <cell r="F285" t="str">
            <v>EA</v>
          </cell>
          <cell r="G285">
            <v>863637</v>
          </cell>
          <cell r="H285">
            <v>863637</v>
          </cell>
          <cell r="J285">
            <v>0</v>
          </cell>
          <cell r="L285">
            <v>0</v>
          </cell>
        </row>
        <row r="287">
          <cell r="B287">
            <v>3097</v>
          </cell>
          <cell r="D287" t="str">
            <v>계</v>
          </cell>
          <cell r="H287">
            <v>6563637</v>
          </cell>
          <cell r="J287">
            <v>493516</v>
          </cell>
          <cell r="K287">
            <v>0</v>
          </cell>
          <cell r="L287">
            <v>0</v>
          </cell>
        </row>
        <row r="288">
          <cell r="B288">
            <v>2098</v>
          </cell>
          <cell r="C288" t="str">
            <v>4.38 수지구 동천동 180-20 풍림2차 아파트 앞</v>
          </cell>
        </row>
        <row r="289">
          <cell r="B289">
            <v>100</v>
          </cell>
          <cell r="C289" t="str">
            <v>SPEED DOME CAMERA 설치</v>
          </cell>
          <cell r="D289" t="str">
            <v>2.0 Megapixel</v>
          </cell>
          <cell r="E289">
            <v>1</v>
          </cell>
          <cell r="F289" t="str">
            <v>EA</v>
          </cell>
          <cell r="G289">
            <v>3000000</v>
          </cell>
          <cell r="H289">
            <v>3000000</v>
          </cell>
          <cell r="I289">
            <v>118305</v>
          </cell>
          <cell r="J289">
            <v>118305</v>
          </cell>
          <cell r="K289">
            <v>0</v>
          </cell>
          <cell r="L289">
            <v>0</v>
          </cell>
        </row>
        <row r="290">
          <cell r="B290">
            <v>102</v>
          </cell>
          <cell r="C290" t="str">
            <v>고정형 카메라 설치</v>
          </cell>
          <cell r="D290" t="str">
            <v>2.0 Megapixel, IR일체형</v>
          </cell>
          <cell r="E290">
            <v>3</v>
          </cell>
          <cell r="F290" t="str">
            <v>EA</v>
          </cell>
          <cell r="G290">
            <v>800000</v>
          </cell>
          <cell r="H290">
            <v>2400000</v>
          </cell>
          <cell r="I290">
            <v>100576</v>
          </cell>
          <cell r="J290">
            <v>301728</v>
          </cell>
          <cell r="K290">
            <v>0</v>
          </cell>
          <cell r="L290">
            <v>0</v>
          </cell>
        </row>
        <row r="291">
          <cell r="B291">
            <v>115</v>
          </cell>
          <cell r="C291" t="str">
            <v>광 스위치 설치</v>
          </cell>
          <cell r="D291" t="str">
            <v xml:space="preserve">싱글모드 1포트, TP Port : 7포트 </v>
          </cell>
          <cell r="E291">
            <v>1</v>
          </cell>
          <cell r="F291" t="str">
            <v>EA</v>
          </cell>
          <cell r="G291">
            <v>300000</v>
          </cell>
          <cell r="H291">
            <v>300000</v>
          </cell>
          <cell r="I291">
            <v>73483</v>
          </cell>
          <cell r="J291">
            <v>73483</v>
          </cell>
          <cell r="K291">
            <v>0</v>
          </cell>
          <cell r="L291">
            <v>0</v>
          </cell>
        </row>
        <row r="292">
          <cell r="B292" t="str">
            <v>비상벨경광등 및 스피커 연결, 볼륨조절, MIC, 방수버튼</v>
          </cell>
          <cell r="C292" t="str">
            <v>비상벨</v>
          </cell>
          <cell r="D292" t="str">
            <v>경광등 및 스피커 연결, 볼륨조절, MIC, 방수버튼</v>
          </cell>
          <cell r="E292">
            <v>1</v>
          </cell>
          <cell r="F292" t="str">
            <v>EA</v>
          </cell>
          <cell r="G292">
            <v>863637</v>
          </cell>
          <cell r="H292">
            <v>863637</v>
          </cell>
          <cell r="J292">
            <v>0</v>
          </cell>
          <cell r="L292">
            <v>0</v>
          </cell>
        </row>
        <row r="294">
          <cell r="B294">
            <v>3098</v>
          </cell>
          <cell r="D294" t="str">
            <v>계</v>
          </cell>
          <cell r="H294">
            <v>6563637</v>
          </cell>
          <cell r="J294">
            <v>493516</v>
          </cell>
          <cell r="K294">
            <v>0</v>
          </cell>
          <cell r="L294">
            <v>0</v>
          </cell>
        </row>
        <row r="296">
          <cell r="B296">
            <v>2099</v>
          </cell>
          <cell r="C296" t="str">
            <v>4.39 수지구 동천동 875-9 만남의교회 앞, 용인축협 동천지점 건물 옆</v>
          </cell>
        </row>
        <row r="297">
          <cell r="B297">
            <v>100</v>
          </cell>
          <cell r="C297" t="str">
            <v>SPEED DOME CAMERA 설치</v>
          </cell>
          <cell r="D297" t="str">
            <v>2.0 Megapixel</v>
          </cell>
          <cell r="E297">
            <v>1</v>
          </cell>
          <cell r="F297" t="str">
            <v>EA</v>
          </cell>
          <cell r="G297">
            <v>3000000</v>
          </cell>
          <cell r="H297">
            <v>3000000</v>
          </cell>
          <cell r="I297">
            <v>118305</v>
          </cell>
          <cell r="J297">
            <v>118305</v>
          </cell>
          <cell r="K297">
            <v>0</v>
          </cell>
          <cell r="L297">
            <v>0</v>
          </cell>
        </row>
        <row r="298">
          <cell r="B298">
            <v>102</v>
          </cell>
          <cell r="C298" t="str">
            <v>고정형 카메라 설치</v>
          </cell>
          <cell r="D298" t="str">
            <v>2.0 Megapixel, IR일체형</v>
          </cell>
          <cell r="E298">
            <v>3</v>
          </cell>
          <cell r="F298" t="str">
            <v>EA</v>
          </cell>
          <cell r="G298">
            <v>800000</v>
          </cell>
          <cell r="H298">
            <v>2400000</v>
          </cell>
          <cell r="I298">
            <v>100576</v>
          </cell>
          <cell r="J298">
            <v>301728</v>
          </cell>
          <cell r="K298">
            <v>0</v>
          </cell>
          <cell r="L298">
            <v>0</v>
          </cell>
        </row>
        <row r="299">
          <cell r="B299">
            <v>115</v>
          </cell>
          <cell r="C299" t="str">
            <v>광 스위치 설치</v>
          </cell>
          <cell r="D299" t="str">
            <v xml:space="preserve">싱글모드 1포트, TP Port : 7포트 </v>
          </cell>
          <cell r="E299">
            <v>1</v>
          </cell>
          <cell r="F299" t="str">
            <v>EA</v>
          </cell>
          <cell r="G299">
            <v>300000</v>
          </cell>
          <cell r="H299">
            <v>300000</v>
          </cell>
          <cell r="I299">
            <v>73483</v>
          </cell>
          <cell r="J299">
            <v>73483</v>
          </cell>
          <cell r="K299">
            <v>0</v>
          </cell>
          <cell r="L299">
            <v>0</v>
          </cell>
        </row>
        <row r="300">
          <cell r="B300" t="str">
            <v>비상벨경광등 및 스피커 연결, 볼륨조절, MIC, 방수버튼</v>
          </cell>
          <cell r="C300" t="str">
            <v>비상벨</v>
          </cell>
          <cell r="D300" t="str">
            <v>경광등 및 스피커 연결, 볼륨조절, MIC, 방수버튼</v>
          </cell>
          <cell r="E300">
            <v>1</v>
          </cell>
          <cell r="F300" t="str">
            <v>EA</v>
          </cell>
          <cell r="G300">
            <v>863637</v>
          </cell>
          <cell r="H300">
            <v>863637</v>
          </cell>
          <cell r="J300">
            <v>0</v>
          </cell>
          <cell r="L300">
            <v>0</v>
          </cell>
        </row>
        <row r="302">
          <cell r="B302">
            <v>3099</v>
          </cell>
          <cell r="D302" t="str">
            <v>계</v>
          </cell>
          <cell r="H302">
            <v>6563637</v>
          </cell>
          <cell r="J302">
            <v>493516</v>
          </cell>
          <cell r="K302">
            <v>0</v>
          </cell>
          <cell r="L302">
            <v>0</v>
          </cell>
        </row>
        <row r="304">
          <cell r="B304">
            <v>2100</v>
          </cell>
          <cell r="C304" t="str">
            <v>4.40 수지구 상현동 868-1 (금호베스트빌 5단지 입구 오거리)</v>
          </cell>
        </row>
        <row r="305">
          <cell r="B305">
            <v>100</v>
          </cell>
          <cell r="C305" t="str">
            <v>SPEED DOME CAMERA 설치</v>
          </cell>
          <cell r="D305" t="str">
            <v>2.0 Megapixel</v>
          </cell>
          <cell r="E305">
            <v>1</v>
          </cell>
          <cell r="F305" t="str">
            <v>EA</v>
          </cell>
          <cell r="G305">
            <v>3000000</v>
          </cell>
          <cell r="H305">
            <v>3000000</v>
          </cell>
          <cell r="I305">
            <v>118305</v>
          </cell>
          <cell r="J305">
            <v>118305</v>
          </cell>
          <cell r="K305">
            <v>0</v>
          </cell>
          <cell r="L305">
            <v>0</v>
          </cell>
        </row>
        <row r="306">
          <cell r="B306">
            <v>102</v>
          </cell>
          <cell r="C306" t="str">
            <v>고정형 카메라 설치</v>
          </cell>
          <cell r="D306" t="str">
            <v>2.0 Megapixel, IR일체형</v>
          </cell>
          <cell r="E306">
            <v>3</v>
          </cell>
          <cell r="F306" t="str">
            <v>EA</v>
          </cell>
          <cell r="G306">
            <v>800000</v>
          </cell>
          <cell r="H306">
            <v>2400000</v>
          </cell>
          <cell r="I306">
            <v>100576</v>
          </cell>
          <cell r="J306">
            <v>301728</v>
          </cell>
          <cell r="K306">
            <v>0</v>
          </cell>
          <cell r="L306">
            <v>0</v>
          </cell>
        </row>
        <row r="307">
          <cell r="B307">
            <v>115</v>
          </cell>
          <cell r="C307" t="str">
            <v>광 스위치 설치</v>
          </cell>
          <cell r="D307" t="str">
            <v xml:space="preserve">싱글모드 1포트, TP Port : 7포트 </v>
          </cell>
          <cell r="E307">
            <v>1</v>
          </cell>
          <cell r="F307" t="str">
            <v>EA</v>
          </cell>
          <cell r="G307">
            <v>300000</v>
          </cell>
          <cell r="H307">
            <v>300000</v>
          </cell>
          <cell r="I307">
            <v>73483</v>
          </cell>
          <cell r="J307">
            <v>73483</v>
          </cell>
          <cell r="K307">
            <v>0</v>
          </cell>
          <cell r="L307">
            <v>0</v>
          </cell>
        </row>
        <row r="308">
          <cell r="B308" t="str">
            <v>비상벨경광등 및 스피커 연결, 볼륨조절, MIC, 방수버튼</v>
          </cell>
          <cell r="C308" t="str">
            <v>비상벨</v>
          </cell>
          <cell r="D308" t="str">
            <v>경광등 및 스피커 연결, 볼륨조절, MIC, 방수버튼</v>
          </cell>
          <cell r="E308">
            <v>1</v>
          </cell>
          <cell r="F308" t="str">
            <v>EA</v>
          </cell>
          <cell r="G308">
            <v>863637</v>
          </cell>
          <cell r="H308">
            <v>863637</v>
          </cell>
          <cell r="J308">
            <v>0</v>
          </cell>
          <cell r="L308">
            <v>0</v>
          </cell>
        </row>
        <row r="310">
          <cell r="B310">
            <v>3100</v>
          </cell>
          <cell r="D310" t="str">
            <v>계</v>
          </cell>
          <cell r="H310">
            <v>6563637</v>
          </cell>
          <cell r="J310">
            <v>493516</v>
          </cell>
          <cell r="K310">
            <v>0</v>
          </cell>
          <cell r="L310">
            <v>0</v>
          </cell>
        </row>
        <row r="311">
          <cell r="B311">
            <v>2101</v>
          </cell>
          <cell r="C311" t="str">
            <v>4.41 수지구 상현동 834 (금호베스트빌 2단지 255동 건너편) 지예슬유치원 입구</v>
          </cell>
        </row>
        <row r="312">
          <cell r="B312">
            <v>100</v>
          </cell>
          <cell r="C312" t="str">
            <v>SPEED DOME CAMERA 설치</v>
          </cell>
          <cell r="D312" t="str">
            <v>2.0 Megapixel</v>
          </cell>
          <cell r="E312">
            <v>1</v>
          </cell>
          <cell r="F312" t="str">
            <v>EA</v>
          </cell>
          <cell r="G312">
            <v>3000000</v>
          </cell>
          <cell r="H312">
            <v>3000000</v>
          </cell>
          <cell r="I312">
            <v>118305</v>
          </cell>
          <cell r="J312">
            <v>118305</v>
          </cell>
          <cell r="K312">
            <v>0</v>
          </cell>
          <cell r="L312">
            <v>0</v>
          </cell>
        </row>
        <row r="313">
          <cell r="B313">
            <v>102</v>
          </cell>
          <cell r="C313" t="str">
            <v>고정형 카메라 설치</v>
          </cell>
          <cell r="D313" t="str">
            <v>2.0 Megapixel, IR일체형</v>
          </cell>
          <cell r="E313">
            <v>3</v>
          </cell>
          <cell r="F313" t="str">
            <v>EA</v>
          </cell>
          <cell r="G313">
            <v>800000</v>
          </cell>
          <cell r="H313">
            <v>2400000</v>
          </cell>
          <cell r="I313">
            <v>100576</v>
          </cell>
          <cell r="J313">
            <v>301728</v>
          </cell>
          <cell r="K313">
            <v>0</v>
          </cell>
          <cell r="L313">
            <v>0</v>
          </cell>
        </row>
        <row r="314">
          <cell r="B314">
            <v>115</v>
          </cell>
          <cell r="C314" t="str">
            <v>광 스위치 설치</v>
          </cell>
          <cell r="D314" t="str">
            <v xml:space="preserve">싱글모드 1포트, TP Port : 7포트 </v>
          </cell>
          <cell r="E314">
            <v>1</v>
          </cell>
          <cell r="F314" t="str">
            <v>EA</v>
          </cell>
          <cell r="G314">
            <v>300000</v>
          </cell>
          <cell r="H314">
            <v>300000</v>
          </cell>
          <cell r="I314">
            <v>73483</v>
          </cell>
          <cell r="J314">
            <v>73483</v>
          </cell>
          <cell r="K314">
            <v>0</v>
          </cell>
          <cell r="L314">
            <v>0</v>
          </cell>
        </row>
        <row r="315">
          <cell r="B315" t="str">
            <v>비상벨경광등 및 스피커 연결, 볼륨조절, MIC, 방수버튼</v>
          </cell>
          <cell r="C315" t="str">
            <v>비상벨</v>
          </cell>
          <cell r="D315" t="str">
            <v>경광등 및 스피커 연결, 볼륨조절, MIC, 방수버튼</v>
          </cell>
          <cell r="E315">
            <v>1</v>
          </cell>
          <cell r="F315" t="str">
            <v>EA</v>
          </cell>
          <cell r="G315">
            <v>863637</v>
          </cell>
          <cell r="H315">
            <v>863637</v>
          </cell>
          <cell r="J315">
            <v>0</v>
          </cell>
          <cell r="L315">
            <v>0</v>
          </cell>
        </row>
        <row r="317">
          <cell r="B317">
            <v>3101</v>
          </cell>
          <cell r="D317" t="str">
            <v>계</v>
          </cell>
          <cell r="H317">
            <v>6563637</v>
          </cell>
          <cell r="J317">
            <v>493516</v>
          </cell>
          <cell r="K317">
            <v>0</v>
          </cell>
          <cell r="L317">
            <v>0</v>
          </cell>
        </row>
        <row r="319">
          <cell r="B319">
            <v>2102</v>
          </cell>
          <cell r="C319" t="str">
            <v>4.42 수지구 상현동 305-4 (갈릴리 교회 앞) 328 지예슬유치원 입구</v>
          </cell>
        </row>
        <row r="320">
          <cell r="B320">
            <v>100</v>
          </cell>
          <cell r="C320" t="str">
            <v>SPEED DOME CAMERA 설치</v>
          </cell>
          <cell r="D320" t="str">
            <v>2.0 Megapixel</v>
          </cell>
          <cell r="E320">
            <v>1</v>
          </cell>
          <cell r="F320" t="str">
            <v>EA</v>
          </cell>
          <cell r="G320">
            <v>3000000</v>
          </cell>
          <cell r="H320">
            <v>3000000</v>
          </cell>
          <cell r="I320">
            <v>118305</v>
          </cell>
          <cell r="J320">
            <v>118305</v>
          </cell>
          <cell r="K320">
            <v>0</v>
          </cell>
          <cell r="L320">
            <v>0</v>
          </cell>
        </row>
        <row r="321">
          <cell r="B321">
            <v>102</v>
          </cell>
          <cell r="C321" t="str">
            <v>고정형 카메라 설치</v>
          </cell>
          <cell r="D321" t="str">
            <v>2.0 Megapixel, IR일체형</v>
          </cell>
          <cell r="E321">
            <v>4</v>
          </cell>
          <cell r="F321" t="str">
            <v>EA</v>
          </cell>
          <cell r="G321">
            <v>800000</v>
          </cell>
          <cell r="H321">
            <v>3200000</v>
          </cell>
          <cell r="I321">
            <v>100576</v>
          </cell>
          <cell r="J321">
            <v>402304</v>
          </cell>
          <cell r="K321">
            <v>0</v>
          </cell>
          <cell r="L321">
            <v>0</v>
          </cell>
        </row>
        <row r="322">
          <cell r="B322">
            <v>115</v>
          </cell>
          <cell r="C322" t="str">
            <v>광 스위치 설치</v>
          </cell>
          <cell r="D322" t="str">
            <v xml:space="preserve">싱글모드 1포트, TP Port : 7포트 </v>
          </cell>
          <cell r="E322">
            <v>1</v>
          </cell>
          <cell r="F322" t="str">
            <v>EA</v>
          </cell>
          <cell r="G322">
            <v>300000</v>
          </cell>
          <cell r="H322">
            <v>300000</v>
          </cell>
          <cell r="I322">
            <v>73483</v>
          </cell>
          <cell r="J322">
            <v>73483</v>
          </cell>
          <cell r="K322">
            <v>0</v>
          </cell>
          <cell r="L322">
            <v>0</v>
          </cell>
        </row>
        <row r="323">
          <cell r="B323" t="str">
            <v>비상벨경광등 및 스피커 연결, 볼륨조절, MIC, 방수버튼</v>
          </cell>
          <cell r="C323" t="str">
            <v>비상벨</v>
          </cell>
          <cell r="D323" t="str">
            <v>경광등 및 스피커 연결, 볼륨조절, MIC, 방수버튼</v>
          </cell>
          <cell r="E323">
            <v>1</v>
          </cell>
          <cell r="F323" t="str">
            <v>EA</v>
          </cell>
          <cell r="G323">
            <v>863637</v>
          </cell>
          <cell r="H323">
            <v>863637</v>
          </cell>
          <cell r="J323">
            <v>0</v>
          </cell>
          <cell r="L323">
            <v>0</v>
          </cell>
        </row>
        <row r="325">
          <cell r="B325">
            <v>3102</v>
          </cell>
          <cell r="D325" t="str">
            <v>계</v>
          </cell>
          <cell r="H325">
            <v>7363637</v>
          </cell>
          <cell r="J325">
            <v>594092</v>
          </cell>
          <cell r="K325">
            <v>0</v>
          </cell>
          <cell r="L325">
            <v>0</v>
          </cell>
        </row>
        <row r="327">
          <cell r="B327">
            <v>2103</v>
          </cell>
          <cell r="C327" t="str">
            <v>4.43 수지구 성복동 397-2 동명주택 앞 사거리, 수지포스힐 앞, 402-18</v>
          </cell>
        </row>
        <row r="328">
          <cell r="B328">
            <v>100</v>
          </cell>
          <cell r="C328" t="str">
            <v>SPEED DOME CAMERA 설치</v>
          </cell>
          <cell r="D328" t="str">
            <v>2.0 Megapixel</v>
          </cell>
          <cell r="E328">
            <v>1</v>
          </cell>
          <cell r="F328" t="str">
            <v>EA</v>
          </cell>
          <cell r="G328">
            <v>3000000</v>
          </cell>
          <cell r="H328">
            <v>3000000</v>
          </cell>
          <cell r="I328">
            <v>118305</v>
          </cell>
          <cell r="J328">
            <v>118305</v>
          </cell>
          <cell r="K328">
            <v>0</v>
          </cell>
          <cell r="L328">
            <v>0</v>
          </cell>
        </row>
        <row r="329">
          <cell r="B329">
            <v>102</v>
          </cell>
          <cell r="C329" t="str">
            <v>고정형 카메라 설치</v>
          </cell>
          <cell r="D329" t="str">
            <v>2.0 Megapixel, IR일체형</v>
          </cell>
          <cell r="E329">
            <v>3</v>
          </cell>
          <cell r="F329" t="str">
            <v>EA</v>
          </cell>
          <cell r="G329">
            <v>800000</v>
          </cell>
          <cell r="H329">
            <v>2400000</v>
          </cell>
          <cell r="I329">
            <v>100576</v>
          </cell>
          <cell r="J329">
            <v>301728</v>
          </cell>
          <cell r="K329">
            <v>0</v>
          </cell>
          <cell r="L329">
            <v>0</v>
          </cell>
        </row>
        <row r="330">
          <cell r="B330">
            <v>115</v>
          </cell>
          <cell r="C330" t="str">
            <v>광 스위치 설치</v>
          </cell>
          <cell r="D330" t="str">
            <v xml:space="preserve">싱글모드 1포트, TP Port : 7포트 </v>
          </cell>
          <cell r="E330">
            <v>1</v>
          </cell>
          <cell r="F330" t="str">
            <v>EA</v>
          </cell>
          <cell r="G330">
            <v>300000</v>
          </cell>
          <cell r="H330">
            <v>300000</v>
          </cell>
          <cell r="I330">
            <v>73483</v>
          </cell>
          <cell r="J330">
            <v>73483</v>
          </cell>
          <cell r="K330">
            <v>0</v>
          </cell>
          <cell r="L330">
            <v>0</v>
          </cell>
        </row>
        <row r="331">
          <cell r="B331" t="str">
            <v>비상벨경광등 및 스피커 연결, 볼륨조절, MIC, 방수버튼</v>
          </cell>
          <cell r="C331" t="str">
            <v>비상벨</v>
          </cell>
          <cell r="D331" t="str">
            <v>경광등 및 스피커 연결, 볼륨조절, MIC, 방수버튼</v>
          </cell>
          <cell r="E331">
            <v>1</v>
          </cell>
          <cell r="F331" t="str">
            <v>EA</v>
          </cell>
          <cell r="G331">
            <v>863637</v>
          </cell>
          <cell r="H331">
            <v>863637</v>
          </cell>
          <cell r="J331">
            <v>0</v>
          </cell>
          <cell r="L331">
            <v>0</v>
          </cell>
        </row>
        <row r="333">
          <cell r="B333">
            <v>3103</v>
          </cell>
          <cell r="D333" t="str">
            <v>계</v>
          </cell>
          <cell r="H333">
            <v>6563637</v>
          </cell>
          <cell r="J333">
            <v>493516</v>
          </cell>
          <cell r="K333">
            <v>0</v>
          </cell>
          <cell r="L333">
            <v>0</v>
          </cell>
        </row>
        <row r="335">
          <cell r="B335">
            <v>2104</v>
          </cell>
          <cell r="C335" t="str">
            <v>4.44 수지구 성복동 557-23 서수지 IC 주변, 16번 마을버스 입구</v>
          </cell>
        </row>
        <row r="336">
          <cell r="B336">
            <v>100</v>
          </cell>
          <cell r="C336" t="str">
            <v>SPEED DOME CAMERA 설치</v>
          </cell>
          <cell r="D336" t="str">
            <v>2.0 Megapixel</v>
          </cell>
          <cell r="E336">
            <v>1</v>
          </cell>
          <cell r="F336" t="str">
            <v>EA</v>
          </cell>
          <cell r="G336">
            <v>3000000</v>
          </cell>
          <cell r="H336">
            <v>3000000</v>
          </cell>
          <cell r="I336">
            <v>118305</v>
          </cell>
          <cell r="J336">
            <v>118305</v>
          </cell>
          <cell r="K336">
            <v>0</v>
          </cell>
          <cell r="L336">
            <v>0</v>
          </cell>
        </row>
        <row r="337">
          <cell r="B337">
            <v>102</v>
          </cell>
          <cell r="C337" t="str">
            <v>고정형 카메라 설치</v>
          </cell>
          <cell r="D337" t="str">
            <v>2.0 Megapixel, IR일체형</v>
          </cell>
          <cell r="E337">
            <v>3</v>
          </cell>
          <cell r="F337" t="str">
            <v>EA</v>
          </cell>
          <cell r="G337">
            <v>800000</v>
          </cell>
          <cell r="H337">
            <v>2400000</v>
          </cell>
          <cell r="I337">
            <v>100576</v>
          </cell>
          <cell r="J337">
            <v>301728</v>
          </cell>
          <cell r="K337">
            <v>0</v>
          </cell>
          <cell r="L337">
            <v>0</v>
          </cell>
        </row>
        <row r="338">
          <cell r="B338">
            <v>115</v>
          </cell>
          <cell r="C338" t="str">
            <v>광 스위치 설치</v>
          </cell>
          <cell r="D338" t="str">
            <v xml:space="preserve">싱글모드 1포트, TP Port : 7포트 </v>
          </cell>
          <cell r="E338">
            <v>1</v>
          </cell>
          <cell r="F338" t="str">
            <v>EA</v>
          </cell>
          <cell r="G338">
            <v>300000</v>
          </cell>
          <cell r="H338">
            <v>300000</v>
          </cell>
          <cell r="I338">
            <v>73483</v>
          </cell>
          <cell r="J338">
            <v>73483</v>
          </cell>
          <cell r="K338">
            <v>0</v>
          </cell>
          <cell r="L338">
            <v>0</v>
          </cell>
        </row>
        <row r="339">
          <cell r="B339" t="str">
            <v>비상벨경광등 및 스피커 연결, 볼륨조절, MIC, 방수버튼</v>
          </cell>
          <cell r="C339" t="str">
            <v>비상벨</v>
          </cell>
          <cell r="D339" t="str">
            <v>경광등 및 스피커 연결, 볼륨조절, MIC, 방수버튼</v>
          </cell>
          <cell r="E339">
            <v>1</v>
          </cell>
          <cell r="F339" t="str">
            <v>EA</v>
          </cell>
          <cell r="G339">
            <v>863637</v>
          </cell>
          <cell r="H339">
            <v>863637</v>
          </cell>
          <cell r="J339">
            <v>0</v>
          </cell>
          <cell r="L339">
            <v>0</v>
          </cell>
        </row>
        <row r="341">
          <cell r="B341">
            <v>3104</v>
          </cell>
          <cell r="D341" t="str">
            <v>계</v>
          </cell>
          <cell r="H341">
            <v>6563637</v>
          </cell>
          <cell r="J341">
            <v>493516</v>
          </cell>
          <cell r="K341">
            <v>0</v>
          </cell>
          <cell r="L341">
            <v>0</v>
          </cell>
        </row>
        <row r="342">
          <cell r="B342">
            <v>2105</v>
          </cell>
          <cell r="C342" t="str">
            <v>4.45 수지구 성복동 602-2 풍천장어집 앞, 성복가든 부근</v>
          </cell>
        </row>
        <row r="343">
          <cell r="B343">
            <v>100</v>
          </cell>
          <cell r="C343" t="str">
            <v>SPEED DOME CAMERA 설치</v>
          </cell>
          <cell r="D343" t="str">
            <v>2.0 Megapixel</v>
          </cell>
          <cell r="E343">
            <v>1</v>
          </cell>
          <cell r="F343" t="str">
            <v>EA</v>
          </cell>
          <cell r="G343">
            <v>3000000</v>
          </cell>
          <cell r="H343">
            <v>3000000</v>
          </cell>
          <cell r="I343">
            <v>118305</v>
          </cell>
          <cell r="J343">
            <v>118305</v>
          </cell>
          <cell r="K343">
            <v>0</v>
          </cell>
          <cell r="L343">
            <v>0</v>
          </cell>
        </row>
        <row r="344">
          <cell r="B344">
            <v>102</v>
          </cell>
          <cell r="C344" t="str">
            <v>고정형 카메라 설치</v>
          </cell>
          <cell r="D344" t="str">
            <v>2.0 Megapixel, IR일체형</v>
          </cell>
          <cell r="E344">
            <v>3</v>
          </cell>
          <cell r="F344" t="str">
            <v>EA</v>
          </cell>
          <cell r="G344">
            <v>800000</v>
          </cell>
          <cell r="H344">
            <v>2400000</v>
          </cell>
          <cell r="I344">
            <v>100576</v>
          </cell>
          <cell r="J344">
            <v>301728</v>
          </cell>
          <cell r="K344">
            <v>0</v>
          </cell>
          <cell r="L344">
            <v>0</v>
          </cell>
        </row>
        <row r="345">
          <cell r="B345">
            <v>115</v>
          </cell>
          <cell r="C345" t="str">
            <v>광 스위치 설치</v>
          </cell>
          <cell r="D345" t="str">
            <v xml:space="preserve">싱글모드 1포트, TP Port : 7포트 </v>
          </cell>
          <cell r="E345">
            <v>1</v>
          </cell>
          <cell r="F345" t="str">
            <v>EA</v>
          </cell>
          <cell r="G345">
            <v>300000</v>
          </cell>
          <cell r="H345">
            <v>300000</v>
          </cell>
          <cell r="I345">
            <v>73483</v>
          </cell>
          <cell r="J345">
            <v>73483</v>
          </cell>
          <cell r="K345">
            <v>0</v>
          </cell>
          <cell r="L345">
            <v>0</v>
          </cell>
        </row>
        <row r="346">
          <cell r="B346" t="str">
            <v>비상벨경광등 및 스피커 연결, 볼륨조절, MIC, 방수버튼</v>
          </cell>
          <cell r="C346" t="str">
            <v>비상벨</v>
          </cell>
          <cell r="D346" t="str">
            <v>경광등 및 스피커 연결, 볼륨조절, MIC, 방수버튼</v>
          </cell>
          <cell r="E346">
            <v>1</v>
          </cell>
          <cell r="F346" t="str">
            <v>EA</v>
          </cell>
          <cell r="G346">
            <v>863637</v>
          </cell>
          <cell r="H346">
            <v>863637</v>
          </cell>
          <cell r="J346">
            <v>0</v>
          </cell>
          <cell r="L346">
            <v>0</v>
          </cell>
        </row>
        <row r="348">
          <cell r="B348">
            <v>3105</v>
          </cell>
          <cell r="D348" t="str">
            <v>계</v>
          </cell>
          <cell r="H348">
            <v>6563637</v>
          </cell>
          <cell r="J348">
            <v>493516</v>
          </cell>
          <cell r="K348">
            <v>0</v>
          </cell>
          <cell r="L348">
            <v>0</v>
          </cell>
        </row>
        <row r="350">
          <cell r="B350">
            <v>2106</v>
          </cell>
          <cell r="C350" t="str">
            <v>4.46 수지구 신봉동 889 (신리초교 와 홍천고교 사이 삼거리)</v>
          </cell>
        </row>
        <row r="351">
          <cell r="B351">
            <v>100</v>
          </cell>
          <cell r="C351" t="str">
            <v>SPEED DOME CAMERA 설치</v>
          </cell>
          <cell r="D351" t="str">
            <v>2.0 Megapixel</v>
          </cell>
          <cell r="E351">
            <v>1</v>
          </cell>
          <cell r="F351" t="str">
            <v>EA</v>
          </cell>
          <cell r="G351">
            <v>3000000</v>
          </cell>
          <cell r="H351">
            <v>3000000</v>
          </cell>
          <cell r="I351">
            <v>118305</v>
          </cell>
          <cell r="J351">
            <v>118305</v>
          </cell>
          <cell r="K351">
            <v>0</v>
          </cell>
          <cell r="L351">
            <v>0</v>
          </cell>
        </row>
        <row r="352">
          <cell r="B352">
            <v>102</v>
          </cell>
          <cell r="C352" t="str">
            <v>고정형 카메라 설치</v>
          </cell>
          <cell r="D352" t="str">
            <v>2.0 Megapixel, IR일체형</v>
          </cell>
          <cell r="E352">
            <v>3</v>
          </cell>
          <cell r="F352" t="str">
            <v>EA</v>
          </cell>
          <cell r="G352">
            <v>800000</v>
          </cell>
          <cell r="H352">
            <v>2400000</v>
          </cell>
          <cell r="I352">
            <v>100576</v>
          </cell>
          <cell r="J352">
            <v>301728</v>
          </cell>
          <cell r="K352">
            <v>0</v>
          </cell>
          <cell r="L352">
            <v>0</v>
          </cell>
        </row>
        <row r="353">
          <cell r="B353">
            <v>115</v>
          </cell>
          <cell r="C353" t="str">
            <v>광 스위치 설치</v>
          </cell>
          <cell r="D353" t="str">
            <v xml:space="preserve">싱글모드 1포트, TP Port : 7포트 </v>
          </cell>
          <cell r="E353">
            <v>1</v>
          </cell>
          <cell r="F353" t="str">
            <v>EA</v>
          </cell>
          <cell r="G353">
            <v>300000</v>
          </cell>
          <cell r="H353">
            <v>300000</v>
          </cell>
          <cell r="I353">
            <v>73483</v>
          </cell>
          <cell r="J353">
            <v>73483</v>
          </cell>
          <cell r="K353">
            <v>0</v>
          </cell>
          <cell r="L353">
            <v>0</v>
          </cell>
        </row>
        <row r="354">
          <cell r="B354" t="str">
            <v>비상벨경광등 및 스피커 연결, 볼륨조절, MIC, 방수버튼</v>
          </cell>
          <cell r="C354" t="str">
            <v>비상벨</v>
          </cell>
          <cell r="D354" t="str">
            <v>경광등 및 스피커 연결, 볼륨조절, MIC, 방수버튼</v>
          </cell>
          <cell r="E354">
            <v>1</v>
          </cell>
          <cell r="F354" t="str">
            <v>EA</v>
          </cell>
          <cell r="G354">
            <v>863637</v>
          </cell>
          <cell r="H354">
            <v>863637</v>
          </cell>
          <cell r="J354">
            <v>0</v>
          </cell>
          <cell r="L354">
            <v>0</v>
          </cell>
        </row>
        <row r="356">
          <cell r="B356">
            <v>3106</v>
          </cell>
          <cell r="D356" t="str">
            <v>계</v>
          </cell>
          <cell r="H356">
            <v>6563637</v>
          </cell>
          <cell r="J356">
            <v>493516</v>
          </cell>
          <cell r="K356">
            <v>0</v>
          </cell>
          <cell r="L356">
            <v>0</v>
          </cell>
        </row>
        <row r="358">
          <cell r="B358">
            <v>2107</v>
          </cell>
          <cell r="C358" t="str">
            <v>4.47 수지구 신봉동 496-1 (신봉성당 입구)</v>
          </cell>
        </row>
        <row r="359">
          <cell r="B359">
            <v>100</v>
          </cell>
          <cell r="C359" t="str">
            <v>SPEED DOME CAMERA 설치</v>
          </cell>
          <cell r="D359" t="str">
            <v>2.0 Megapixel</v>
          </cell>
          <cell r="E359">
            <v>1</v>
          </cell>
          <cell r="F359" t="str">
            <v>EA</v>
          </cell>
          <cell r="G359">
            <v>3000000</v>
          </cell>
          <cell r="H359">
            <v>3000000</v>
          </cell>
          <cell r="I359">
            <v>118305</v>
          </cell>
          <cell r="J359">
            <v>118305</v>
          </cell>
          <cell r="K359">
            <v>0</v>
          </cell>
          <cell r="L359">
            <v>0</v>
          </cell>
        </row>
        <row r="360">
          <cell r="B360">
            <v>102</v>
          </cell>
          <cell r="C360" t="str">
            <v>고정형 카메라 설치</v>
          </cell>
          <cell r="D360" t="str">
            <v>2.0 Megapixel, IR일체형</v>
          </cell>
          <cell r="E360">
            <v>4</v>
          </cell>
          <cell r="F360" t="str">
            <v>EA</v>
          </cell>
          <cell r="G360">
            <v>800000</v>
          </cell>
          <cell r="H360">
            <v>3200000</v>
          </cell>
          <cell r="I360">
            <v>100576</v>
          </cell>
          <cell r="J360">
            <v>402304</v>
          </cell>
          <cell r="K360">
            <v>0</v>
          </cell>
          <cell r="L360">
            <v>0</v>
          </cell>
        </row>
        <row r="361">
          <cell r="B361">
            <v>115</v>
          </cell>
          <cell r="C361" t="str">
            <v>광 스위치 설치</v>
          </cell>
          <cell r="D361" t="str">
            <v xml:space="preserve">싱글모드 1포트, TP Port : 7포트 </v>
          </cell>
          <cell r="E361">
            <v>1</v>
          </cell>
          <cell r="F361" t="str">
            <v>EA</v>
          </cell>
          <cell r="G361">
            <v>300000</v>
          </cell>
          <cell r="H361">
            <v>300000</v>
          </cell>
          <cell r="I361">
            <v>73483</v>
          </cell>
          <cell r="J361">
            <v>73483</v>
          </cell>
          <cell r="K361">
            <v>0</v>
          </cell>
          <cell r="L361">
            <v>0</v>
          </cell>
        </row>
        <row r="362">
          <cell r="B362" t="str">
            <v>비상벨경광등 및 스피커 연결, 볼륨조절, MIC, 방수버튼</v>
          </cell>
          <cell r="C362" t="str">
            <v>비상벨</v>
          </cell>
          <cell r="D362" t="str">
            <v>경광등 및 스피커 연결, 볼륨조절, MIC, 방수버튼</v>
          </cell>
          <cell r="E362">
            <v>1</v>
          </cell>
          <cell r="F362" t="str">
            <v>EA</v>
          </cell>
          <cell r="G362">
            <v>863637</v>
          </cell>
          <cell r="H362">
            <v>863637</v>
          </cell>
          <cell r="J362">
            <v>0</v>
          </cell>
          <cell r="L362">
            <v>0</v>
          </cell>
        </row>
        <row r="364">
          <cell r="B364">
            <v>3107</v>
          </cell>
          <cell r="D364" t="str">
            <v>계</v>
          </cell>
          <cell r="H364">
            <v>7363637</v>
          </cell>
          <cell r="J364">
            <v>594092</v>
          </cell>
          <cell r="K364">
            <v>0</v>
          </cell>
          <cell r="L364">
            <v>0</v>
          </cell>
        </row>
        <row r="366">
          <cell r="B366">
            <v>2108</v>
          </cell>
          <cell r="C366" t="str">
            <v>4.48 수지구 신봉동 402-2 (자율방범 초소 삼거리 뒷편 삼거리)</v>
          </cell>
        </row>
        <row r="367">
          <cell r="B367">
            <v>100</v>
          </cell>
          <cell r="C367" t="str">
            <v>SPEED DOME CAMERA 설치</v>
          </cell>
          <cell r="D367" t="str">
            <v>2.0 Megapixel</v>
          </cell>
          <cell r="E367">
            <v>1</v>
          </cell>
          <cell r="F367" t="str">
            <v>EA</v>
          </cell>
          <cell r="G367">
            <v>3000000</v>
          </cell>
          <cell r="H367">
            <v>3000000</v>
          </cell>
          <cell r="I367">
            <v>118305</v>
          </cell>
          <cell r="J367">
            <v>118305</v>
          </cell>
          <cell r="K367">
            <v>0</v>
          </cell>
          <cell r="L367">
            <v>0</v>
          </cell>
        </row>
        <row r="368">
          <cell r="B368">
            <v>102</v>
          </cell>
          <cell r="C368" t="str">
            <v>고정형 카메라 설치</v>
          </cell>
          <cell r="D368" t="str">
            <v>2.0 Megapixel, IR일체형</v>
          </cell>
          <cell r="E368">
            <v>4</v>
          </cell>
          <cell r="F368" t="str">
            <v>EA</v>
          </cell>
          <cell r="G368">
            <v>800000</v>
          </cell>
          <cell r="H368">
            <v>3200000</v>
          </cell>
          <cell r="I368">
            <v>100576</v>
          </cell>
          <cell r="J368">
            <v>402304</v>
          </cell>
          <cell r="K368">
            <v>0</v>
          </cell>
          <cell r="L368">
            <v>0</v>
          </cell>
        </row>
        <row r="369">
          <cell r="B369">
            <v>115</v>
          </cell>
          <cell r="C369" t="str">
            <v>광 스위치 설치</v>
          </cell>
          <cell r="D369" t="str">
            <v xml:space="preserve">싱글모드 1포트, TP Port : 7포트 </v>
          </cell>
          <cell r="E369">
            <v>1</v>
          </cell>
          <cell r="F369" t="str">
            <v>EA</v>
          </cell>
          <cell r="G369">
            <v>300000</v>
          </cell>
          <cell r="H369">
            <v>300000</v>
          </cell>
          <cell r="I369">
            <v>73483</v>
          </cell>
          <cell r="J369">
            <v>73483</v>
          </cell>
          <cell r="K369">
            <v>0</v>
          </cell>
          <cell r="L369">
            <v>0</v>
          </cell>
        </row>
        <row r="370">
          <cell r="B370" t="str">
            <v>비상벨경광등 및 스피커 연결, 볼륨조절, MIC, 방수버튼</v>
          </cell>
          <cell r="C370" t="str">
            <v>비상벨</v>
          </cell>
          <cell r="D370" t="str">
            <v>경광등 및 스피커 연결, 볼륨조절, MIC, 방수버튼</v>
          </cell>
          <cell r="E370">
            <v>1</v>
          </cell>
          <cell r="F370" t="str">
            <v>EA</v>
          </cell>
          <cell r="G370">
            <v>863637</v>
          </cell>
          <cell r="H370">
            <v>863637</v>
          </cell>
          <cell r="J370">
            <v>0</v>
          </cell>
          <cell r="L370">
            <v>0</v>
          </cell>
        </row>
        <row r="372">
          <cell r="B372">
            <v>3108</v>
          </cell>
          <cell r="D372" t="str">
            <v>계</v>
          </cell>
          <cell r="H372">
            <v>7363637</v>
          </cell>
          <cell r="J372">
            <v>594092</v>
          </cell>
          <cell r="K372">
            <v>0</v>
          </cell>
          <cell r="L372">
            <v>0</v>
          </cell>
        </row>
        <row r="373">
          <cell r="B373">
            <v>2109</v>
          </cell>
          <cell r="C373" t="str">
            <v>4.49 수지구 죽전동 1173-2 (MVP 카센타 앞)</v>
          </cell>
        </row>
        <row r="374">
          <cell r="B374">
            <v>100</v>
          </cell>
          <cell r="C374" t="str">
            <v>SPEED DOME CAMERA 설치</v>
          </cell>
          <cell r="D374" t="str">
            <v>2.0 Megapixel</v>
          </cell>
          <cell r="E374">
            <v>1</v>
          </cell>
          <cell r="F374" t="str">
            <v>EA</v>
          </cell>
          <cell r="G374">
            <v>3000000</v>
          </cell>
          <cell r="H374">
            <v>3000000</v>
          </cell>
          <cell r="I374">
            <v>118305</v>
          </cell>
          <cell r="J374">
            <v>118305</v>
          </cell>
          <cell r="K374">
            <v>0</v>
          </cell>
          <cell r="L374">
            <v>0</v>
          </cell>
        </row>
        <row r="375">
          <cell r="B375">
            <v>102</v>
          </cell>
          <cell r="C375" t="str">
            <v>고정형 카메라 설치</v>
          </cell>
          <cell r="D375" t="str">
            <v>2.0 Megapixel, IR일체형</v>
          </cell>
          <cell r="E375">
            <v>3</v>
          </cell>
          <cell r="F375" t="str">
            <v>EA</v>
          </cell>
          <cell r="G375">
            <v>800000</v>
          </cell>
          <cell r="H375">
            <v>2400000</v>
          </cell>
          <cell r="I375">
            <v>100576</v>
          </cell>
          <cell r="J375">
            <v>301728</v>
          </cell>
          <cell r="K375">
            <v>0</v>
          </cell>
          <cell r="L375">
            <v>0</v>
          </cell>
        </row>
        <row r="376">
          <cell r="B376">
            <v>115</v>
          </cell>
          <cell r="C376" t="str">
            <v>광 스위치 설치</v>
          </cell>
          <cell r="D376" t="str">
            <v xml:space="preserve">싱글모드 1포트, TP Port : 7포트 </v>
          </cell>
          <cell r="E376">
            <v>1</v>
          </cell>
          <cell r="F376" t="str">
            <v>EA</v>
          </cell>
          <cell r="G376">
            <v>300000</v>
          </cell>
          <cell r="H376">
            <v>300000</v>
          </cell>
          <cell r="I376">
            <v>73483</v>
          </cell>
          <cell r="J376">
            <v>73483</v>
          </cell>
          <cell r="K376">
            <v>0</v>
          </cell>
          <cell r="L376">
            <v>0</v>
          </cell>
        </row>
        <row r="377">
          <cell r="B377" t="str">
            <v>비상벨경광등 및 스피커 연결, 볼륨조절, MIC, 방수버튼</v>
          </cell>
          <cell r="C377" t="str">
            <v>비상벨</v>
          </cell>
          <cell r="D377" t="str">
            <v>경광등 및 스피커 연결, 볼륨조절, MIC, 방수버튼</v>
          </cell>
          <cell r="E377">
            <v>1</v>
          </cell>
          <cell r="F377" t="str">
            <v>EA</v>
          </cell>
          <cell r="G377">
            <v>863637</v>
          </cell>
          <cell r="H377">
            <v>863637</v>
          </cell>
          <cell r="J377">
            <v>0</v>
          </cell>
          <cell r="L377">
            <v>0</v>
          </cell>
        </row>
        <row r="379">
          <cell r="B379">
            <v>3109</v>
          </cell>
          <cell r="D379" t="str">
            <v>계</v>
          </cell>
          <cell r="H379">
            <v>6563637</v>
          </cell>
          <cell r="J379">
            <v>493516</v>
          </cell>
          <cell r="K379">
            <v>0</v>
          </cell>
          <cell r="L379">
            <v>0</v>
          </cell>
        </row>
        <row r="381">
          <cell r="B381">
            <v>2110</v>
          </cell>
          <cell r="C381" t="str">
            <v>4.50 수지구 죽전동 1196 (죽전새터공원)</v>
          </cell>
        </row>
        <row r="382">
          <cell r="B382">
            <v>100</v>
          </cell>
          <cell r="C382" t="str">
            <v>SPEED DOME CAMERA 설치</v>
          </cell>
          <cell r="D382" t="str">
            <v>2.0 Megapixel</v>
          </cell>
          <cell r="E382">
            <v>1</v>
          </cell>
          <cell r="F382" t="str">
            <v>EA</v>
          </cell>
          <cell r="G382">
            <v>3000000</v>
          </cell>
          <cell r="H382">
            <v>3000000</v>
          </cell>
          <cell r="I382">
            <v>118305</v>
          </cell>
          <cell r="J382">
            <v>118305</v>
          </cell>
          <cell r="K382">
            <v>0</v>
          </cell>
          <cell r="L382">
            <v>0</v>
          </cell>
        </row>
        <row r="383">
          <cell r="B383">
            <v>102</v>
          </cell>
          <cell r="C383" t="str">
            <v>고정형 카메라 설치</v>
          </cell>
          <cell r="D383" t="str">
            <v>2.0 Megapixel, IR일체형</v>
          </cell>
          <cell r="E383">
            <v>3</v>
          </cell>
          <cell r="F383" t="str">
            <v>EA</v>
          </cell>
          <cell r="G383">
            <v>800000</v>
          </cell>
          <cell r="H383">
            <v>2400000</v>
          </cell>
          <cell r="I383">
            <v>100576</v>
          </cell>
          <cell r="J383">
            <v>301728</v>
          </cell>
          <cell r="K383">
            <v>0</v>
          </cell>
          <cell r="L383">
            <v>0</v>
          </cell>
        </row>
        <row r="384">
          <cell r="B384">
            <v>115</v>
          </cell>
          <cell r="C384" t="str">
            <v>광 스위치 설치</v>
          </cell>
          <cell r="D384" t="str">
            <v xml:space="preserve">싱글모드 1포트, TP Port : 7포트 </v>
          </cell>
          <cell r="E384">
            <v>1</v>
          </cell>
          <cell r="F384" t="str">
            <v>EA</v>
          </cell>
          <cell r="G384">
            <v>300000</v>
          </cell>
          <cell r="H384">
            <v>300000</v>
          </cell>
          <cell r="I384">
            <v>73483</v>
          </cell>
          <cell r="J384">
            <v>73483</v>
          </cell>
          <cell r="K384">
            <v>0</v>
          </cell>
          <cell r="L384">
            <v>0</v>
          </cell>
        </row>
        <row r="385">
          <cell r="B385" t="str">
            <v>비상벨경광등 및 스피커 연결, 볼륨조절, MIC, 방수버튼</v>
          </cell>
          <cell r="C385" t="str">
            <v>비상벨</v>
          </cell>
          <cell r="D385" t="str">
            <v>경광등 및 스피커 연결, 볼륨조절, MIC, 방수버튼</v>
          </cell>
          <cell r="E385">
            <v>1</v>
          </cell>
          <cell r="F385" t="str">
            <v>EA</v>
          </cell>
          <cell r="G385">
            <v>863637</v>
          </cell>
          <cell r="H385">
            <v>863637</v>
          </cell>
          <cell r="J385">
            <v>0</v>
          </cell>
          <cell r="L385">
            <v>0</v>
          </cell>
        </row>
        <row r="387">
          <cell r="B387">
            <v>3110</v>
          </cell>
          <cell r="D387" t="str">
            <v>계</v>
          </cell>
          <cell r="H387">
            <v>6563637</v>
          </cell>
          <cell r="J387">
            <v>493516</v>
          </cell>
          <cell r="K387">
            <v>0</v>
          </cell>
          <cell r="L387">
            <v>0</v>
          </cell>
        </row>
        <row r="389">
          <cell r="B389">
            <v>2111</v>
          </cell>
          <cell r="C389" t="str">
            <v>4.51 기흥구 보정동 1341 이마트 뒷편 탄천2교 앞 사거리, 1289 푸르네공원</v>
          </cell>
        </row>
        <row r="390">
          <cell r="B390">
            <v>100</v>
          </cell>
          <cell r="C390" t="str">
            <v>SPEED DOME CAMERA 설치</v>
          </cell>
          <cell r="D390" t="str">
            <v>2.0 Megapixel</v>
          </cell>
          <cell r="E390">
            <v>1</v>
          </cell>
          <cell r="F390" t="str">
            <v>EA</v>
          </cell>
          <cell r="G390">
            <v>3000000</v>
          </cell>
          <cell r="H390">
            <v>3000000</v>
          </cell>
          <cell r="I390">
            <v>118305</v>
          </cell>
          <cell r="J390">
            <v>118305</v>
          </cell>
          <cell r="K390">
            <v>0</v>
          </cell>
          <cell r="L390">
            <v>0</v>
          </cell>
        </row>
        <row r="391">
          <cell r="B391">
            <v>102</v>
          </cell>
          <cell r="C391" t="str">
            <v>고정형 카메라 설치</v>
          </cell>
          <cell r="D391" t="str">
            <v>2.0 Megapixel, IR일체형</v>
          </cell>
          <cell r="E391">
            <v>4</v>
          </cell>
          <cell r="F391" t="str">
            <v>EA</v>
          </cell>
          <cell r="G391">
            <v>800000</v>
          </cell>
          <cell r="H391">
            <v>3200000</v>
          </cell>
          <cell r="I391">
            <v>100576</v>
          </cell>
          <cell r="J391">
            <v>402304</v>
          </cell>
          <cell r="K391">
            <v>0</v>
          </cell>
          <cell r="L391">
            <v>0</v>
          </cell>
        </row>
        <row r="392">
          <cell r="B392">
            <v>115</v>
          </cell>
          <cell r="C392" t="str">
            <v>광 스위치 설치</v>
          </cell>
          <cell r="D392" t="str">
            <v xml:space="preserve">싱글모드 1포트, TP Port : 7포트 </v>
          </cell>
          <cell r="E392">
            <v>1</v>
          </cell>
          <cell r="F392" t="str">
            <v>EA</v>
          </cell>
          <cell r="G392">
            <v>300000</v>
          </cell>
          <cell r="H392">
            <v>300000</v>
          </cell>
          <cell r="I392">
            <v>73483</v>
          </cell>
          <cell r="J392">
            <v>73483</v>
          </cell>
          <cell r="K392">
            <v>0</v>
          </cell>
          <cell r="L392">
            <v>0</v>
          </cell>
        </row>
        <row r="393">
          <cell r="B393" t="str">
            <v>비상벨경광등 및 스피커 연결, 볼륨조절, MIC, 방수버튼</v>
          </cell>
          <cell r="C393" t="str">
            <v>비상벨</v>
          </cell>
          <cell r="D393" t="str">
            <v>경광등 및 스피커 연결, 볼륨조절, MIC, 방수버튼</v>
          </cell>
          <cell r="E393">
            <v>1</v>
          </cell>
          <cell r="F393" t="str">
            <v>EA</v>
          </cell>
          <cell r="G393">
            <v>863637</v>
          </cell>
          <cell r="H393">
            <v>863637</v>
          </cell>
          <cell r="J393">
            <v>0</v>
          </cell>
          <cell r="L393">
            <v>0</v>
          </cell>
        </row>
        <row r="395">
          <cell r="B395">
            <v>3111</v>
          </cell>
          <cell r="D395" t="str">
            <v>계</v>
          </cell>
          <cell r="H395">
            <v>7363637</v>
          </cell>
          <cell r="J395">
            <v>594092</v>
          </cell>
          <cell r="K395">
            <v>0</v>
          </cell>
          <cell r="L395">
            <v>0</v>
          </cell>
        </row>
        <row r="396">
          <cell r="B396">
            <v>2112</v>
          </cell>
          <cell r="C396" t="str">
            <v>4.52 수지구 죽전동 1246-8 (대일초교 앞 빌라)</v>
          </cell>
        </row>
        <row r="397">
          <cell r="B397">
            <v>100</v>
          </cell>
          <cell r="C397" t="str">
            <v>SPEED DOME CAMERA 설치</v>
          </cell>
          <cell r="D397" t="str">
            <v>2.0 Megapixel</v>
          </cell>
          <cell r="E397">
            <v>1</v>
          </cell>
          <cell r="F397" t="str">
            <v>EA</v>
          </cell>
          <cell r="G397">
            <v>3000000</v>
          </cell>
          <cell r="H397">
            <v>3000000</v>
          </cell>
          <cell r="I397">
            <v>118305</v>
          </cell>
          <cell r="J397">
            <v>118305</v>
          </cell>
          <cell r="K397">
            <v>0</v>
          </cell>
          <cell r="L397">
            <v>0</v>
          </cell>
        </row>
        <row r="398">
          <cell r="B398">
            <v>102</v>
          </cell>
          <cell r="C398" t="str">
            <v>고정형 카메라 설치</v>
          </cell>
          <cell r="D398" t="str">
            <v>2.0 Megapixel, IR일체형</v>
          </cell>
          <cell r="E398">
            <v>3</v>
          </cell>
          <cell r="F398" t="str">
            <v>EA</v>
          </cell>
          <cell r="G398">
            <v>800000</v>
          </cell>
          <cell r="H398">
            <v>2400000</v>
          </cell>
          <cell r="I398">
            <v>100576</v>
          </cell>
          <cell r="J398">
            <v>301728</v>
          </cell>
          <cell r="K398">
            <v>0</v>
          </cell>
          <cell r="L398">
            <v>0</v>
          </cell>
        </row>
        <row r="399">
          <cell r="B399">
            <v>115</v>
          </cell>
          <cell r="C399" t="str">
            <v>광 스위치 설치</v>
          </cell>
          <cell r="D399" t="str">
            <v xml:space="preserve">싱글모드 1포트, TP Port : 7포트 </v>
          </cell>
          <cell r="E399">
            <v>1</v>
          </cell>
          <cell r="F399" t="str">
            <v>EA</v>
          </cell>
          <cell r="G399">
            <v>300000</v>
          </cell>
          <cell r="H399">
            <v>300000</v>
          </cell>
          <cell r="I399">
            <v>73483</v>
          </cell>
          <cell r="J399">
            <v>73483</v>
          </cell>
          <cell r="K399">
            <v>0</v>
          </cell>
          <cell r="L399">
            <v>0</v>
          </cell>
        </row>
        <row r="400">
          <cell r="B400" t="str">
            <v>비상벨경광등 및 스피커 연결, 볼륨조절, MIC, 방수버튼</v>
          </cell>
          <cell r="C400" t="str">
            <v>비상벨</v>
          </cell>
          <cell r="D400" t="str">
            <v>경광등 및 스피커 연결, 볼륨조절, MIC, 방수버튼</v>
          </cell>
          <cell r="E400">
            <v>1</v>
          </cell>
          <cell r="F400" t="str">
            <v>EA</v>
          </cell>
          <cell r="G400">
            <v>863637</v>
          </cell>
          <cell r="H400">
            <v>863637</v>
          </cell>
          <cell r="J400">
            <v>0</v>
          </cell>
          <cell r="L400">
            <v>0</v>
          </cell>
        </row>
        <row r="402">
          <cell r="B402">
            <v>3112</v>
          </cell>
          <cell r="D402" t="str">
            <v>계</v>
          </cell>
          <cell r="H402">
            <v>6563637</v>
          </cell>
          <cell r="J402">
            <v>493516</v>
          </cell>
          <cell r="K402">
            <v>0</v>
          </cell>
          <cell r="L402">
            <v>0</v>
          </cell>
        </row>
        <row r="403">
          <cell r="B403">
            <v>2113</v>
          </cell>
          <cell r="C403" t="str">
            <v>4.53 수지구 죽전동 1070-9 (죽전1동 죽전체육공원입구)</v>
          </cell>
        </row>
        <row r="404">
          <cell r="B404">
            <v>100</v>
          </cell>
          <cell r="C404" t="str">
            <v>SPEED DOME CAMERA 설치</v>
          </cell>
          <cell r="D404" t="str">
            <v>2.0 Megapixel</v>
          </cell>
          <cell r="E404">
            <v>1</v>
          </cell>
          <cell r="F404" t="str">
            <v>EA</v>
          </cell>
          <cell r="G404">
            <v>3000000</v>
          </cell>
          <cell r="H404">
            <v>3000000</v>
          </cell>
          <cell r="I404">
            <v>118305</v>
          </cell>
          <cell r="J404">
            <v>118305</v>
          </cell>
          <cell r="K404">
            <v>0</v>
          </cell>
          <cell r="L404">
            <v>0</v>
          </cell>
        </row>
        <row r="405">
          <cell r="B405">
            <v>102</v>
          </cell>
          <cell r="C405" t="str">
            <v>고정형 카메라 설치</v>
          </cell>
          <cell r="D405" t="str">
            <v>2.0 Megapixel, IR일체형</v>
          </cell>
          <cell r="E405">
            <v>4</v>
          </cell>
          <cell r="F405" t="str">
            <v>EA</v>
          </cell>
          <cell r="G405">
            <v>800000</v>
          </cell>
          <cell r="H405">
            <v>3200000</v>
          </cell>
          <cell r="I405">
            <v>100576</v>
          </cell>
          <cell r="J405">
            <v>402304</v>
          </cell>
          <cell r="K405">
            <v>0</v>
          </cell>
          <cell r="L405">
            <v>0</v>
          </cell>
        </row>
        <row r="406">
          <cell r="B406">
            <v>115</v>
          </cell>
          <cell r="C406" t="str">
            <v>광 스위치 설치</v>
          </cell>
          <cell r="D406" t="str">
            <v xml:space="preserve">싱글모드 1포트, TP Port : 7포트 </v>
          </cell>
          <cell r="E406">
            <v>1</v>
          </cell>
          <cell r="F406" t="str">
            <v>EA</v>
          </cell>
          <cell r="G406">
            <v>300000</v>
          </cell>
          <cell r="H406">
            <v>300000</v>
          </cell>
          <cell r="I406">
            <v>73483</v>
          </cell>
          <cell r="J406">
            <v>73483</v>
          </cell>
          <cell r="K406">
            <v>0</v>
          </cell>
          <cell r="L406">
            <v>0</v>
          </cell>
        </row>
        <row r="407">
          <cell r="B407" t="str">
            <v>비상벨경광등 및 스피커 연결, 볼륨조절, MIC, 방수버튼</v>
          </cell>
          <cell r="C407" t="str">
            <v>비상벨</v>
          </cell>
          <cell r="D407" t="str">
            <v>경광등 및 스피커 연결, 볼륨조절, MIC, 방수버튼</v>
          </cell>
          <cell r="E407">
            <v>1</v>
          </cell>
          <cell r="F407" t="str">
            <v>EA</v>
          </cell>
          <cell r="G407">
            <v>863637</v>
          </cell>
          <cell r="H407">
            <v>863637</v>
          </cell>
          <cell r="J407">
            <v>0</v>
          </cell>
          <cell r="L407">
            <v>0</v>
          </cell>
        </row>
        <row r="409">
          <cell r="B409">
            <v>3113</v>
          </cell>
          <cell r="D409" t="str">
            <v>계</v>
          </cell>
          <cell r="H409">
            <v>7363637</v>
          </cell>
          <cell r="J409">
            <v>594092</v>
          </cell>
          <cell r="K409">
            <v>0</v>
          </cell>
          <cell r="L409">
            <v>0</v>
          </cell>
        </row>
        <row r="411">
          <cell r="B411">
            <v>2114</v>
          </cell>
          <cell r="C411" t="str">
            <v>4.54 수지구 죽전동 856 (충성교회 앞)</v>
          </cell>
        </row>
        <row r="412">
          <cell r="B412">
            <v>100</v>
          </cell>
          <cell r="C412" t="str">
            <v>SPEED DOME CAMERA 설치</v>
          </cell>
          <cell r="D412" t="str">
            <v>2.0 Megapixel</v>
          </cell>
          <cell r="E412">
            <v>1</v>
          </cell>
          <cell r="F412" t="str">
            <v>EA</v>
          </cell>
          <cell r="G412">
            <v>3000000</v>
          </cell>
          <cell r="H412">
            <v>3000000</v>
          </cell>
          <cell r="I412">
            <v>118305</v>
          </cell>
          <cell r="J412">
            <v>118305</v>
          </cell>
          <cell r="K412">
            <v>0</v>
          </cell>
          <cell r="L412">
            <v>0</v>
          </cell>
        </row>
        <row r="413">
          <cell r="B413">
            <v>102</v>
          </cell>
          <cell r="C413" t="str">
            <v>고정형 카메라 설치</v>
          </cell>
          <cell r="D413" t="str">
            <v>2.0 Megapixel, IR일체형</v>
          </cell>
          <cell r="E413">
            <v>3</v>
          </cell>
          <cell r="F413" t="str">
            <v>EA</v>
          </cell>
          <cell r="G413">
            <v>800000</v>
          </cell>
          <cell r="H413">
            <v>2400000</v>
          </cell>
          <cell r="I413">
            <v>100576</v>
          </cell>
          <cell r="J413">
            <v>301728</v>
          </cell>
          <cell r="K413">
            <v>0</v>
          </cell>
          <cell r="L413">
            <v>0</v>
          </cell>
        </row>
        <row r="414">
          <cell r="B414">
            <v>115</v>
          </cell>
          <cell r="C414" t="str">
            <v>광 스위치 설치</v>
          </cell>
          <cell r="D414" t="str">
            <v xml:space="preserve">싱글모드 1포트, TP Port : 7포트 </v>
          </cell>
          <cell r="E414">
            <v>1</v>
          </cell>
          <cell r="F414" t="str">
            <v>EA</v>
          </cell>
          <cell r="G414">
            <v>300000</v>
          </cell>
          <cell r="H414">
            <v>300000</v>
          </cell>
          <cell r="I414">
            <v>73483</v>
          </cell>
          <cell r="J414">
            <v>73483</v>
          </cell>
          <cell r="K414">
            <v>0</v>
          </cell>
          <cell r="L414">
            <v>0</v>
          </cell>
        </row>
        <row r="415">
          <cell r="B415" t="str">
            <v>비상벨경광등 및 스피커 연결, 볼륨조절, MIC, 방수버튼</v>
          </cell>
          <cell r="C415" t="str">
            <v>비상벨</v>
          </cell>
          <cell r="D415" t="str">
            <v>경광등 및 스피커 연결, 볼륨조절, MIC, 방수버튼</v>
          </cell>
          <cell r="E415">
            <v>1</v>
          </cell>
          <cell r="F415" t="str">
            <v>EA</v>
          </cell>
          <cell r="G415">
            <v>863637</v>
          </cell>
          <cell r="H415">
            <v>863637</v>
          </cell>
          <cell r="J415">
            <v>0</v>
          </cell>
          <cell r="L415">
            <v>0</v>
          </cell>
        </row>
        <row r="417">
          <cell r="B417">
            <v>3114</v>
          </cell>
          <cell r="D417" t="str">
            <v>계</v>
          </cell>
          <cell r="H417">
            <v>6563637</v>
          </cell>
          <cell r="J417">
            <v>493516</v>
          </cell>
          <cell r="K417">
            <v>0</v>
          </cell>
          <cell r="L417">
            <v>0</v>
          </cell>
        </row>
        <row r="419">
          <cell r="B419">
            <v>2115</v>
          </cell>
          <cell r="C419" t="str">
            <v>4.55 수지구 풍덕천동 551-5 거북상가 앞, 수지초 방향</v>
          </cell>
        </row>
        <row r="420">
          <cell r="B420">
            <v>100</v>
          </cell>
          <cell r="C420" t="str">
            <v>SPEED DOME CAMERA 설치</v>
          </cell>
          <cell r="D420" t="str">
            <v>2.0 Megapixel</v>
          </cell>
          <cell r="E420">
            <v>1</v>
          </cell>
          <cell r="F420" t="str">
            <v>EA</v>
          </cell>
          <cell r="G420">
            <v>3000000</v>
          </cell>
          <cell r="H420">
            <v>3000000</v>
          </cell>
          <cell r="I420">
            <v>118305</v>
          </cell>
          <cell r="J420">
            <v>118305</v>
          </cell>
          <cell r="K420">
            <v>0</v>
          </cell>
          <cell r="L420">
            <v>0</v>
          </cell>
        </row>
        <row r="421">
          <cell r="B421">
            <v>102</v>
          </cell>
          <cell r="C421" t="str">
            <v>고정형 카메라 설치</v>
          </cell>
          <cell r="D421" t="str">
            <v>2.0 Megapixel, IR일체형</v>
          </cell>
          <cell r="E421">
            <v>4</v>
          </cell>
          <cell r="F421" t="str">
            <v>EA</v>
          </cell>
          <cell r="G421">
            <v>800000</v>
          </cell>
          <cell r="H421">
            <v>3200000</v>
          </cell>
          <cell r="I421">
            <v>100576</v>
          </cell>
          <cell r="J421">
            <v>402304</v>
          </cell>
          <cell r="K421">
            <v>0</v>
          </cell>
          <cell r="L421">
            <v>0</v>
          </cell>
        </row>
        <row r="422">
          <cell r="B422">
            <v>115</v>
          </cell>
          <cell r="C422" t="str">
            <v>광 스위치 설치</v>
          </cell>
          <cell r="D422" t="str">
            <v xml:space="preserve">싱글모드 1포트, TP Port : 7포트 </v>
          </cell>
          <cell r="E422">
            <v>1</v>
          </cell>
          <cell r="F422" t="str">
            <v>EA</v>
          </cell>
          <cell r="G422">
            <v>300000</v>
          </cell>
          <cell r="H422">
            <v>300000</v>
          </cell>
          <cell r="I422">
            <v>73483</v>
          </cell>
          <cell r="J422">
            <v>73483</v>
          </cell>
          <cell r="K422">
            <v>0</v>
          </cell>
          <cell r="L422">
            <v>0</v>
          </cell>
        </row>
        <row r="423">
          <cell r="B423" t="str">
            <v>비상벨경광등 및 스피커 연결, 볼륨조절, MIC, 방수버튼</v>
          </cell>
          <cell r="C423" t="str">
            <v>비상벨</v>
          </cell>
          <cell r="D423" t="str">
            <v>경광등 및 스피커 연결, 볼륨조절, MIC, 방수버튼</v>
          </cell>
          <cell r="E423">
            <v>1</v>
          </cell>
          <cell r="F423" t="str">
            <v>EA</v>
          </cell>
          <cell r="G423">
            <v>863637</v>
          </cell>
          <cell r="H423">
            <v>863637</v>
          </cell>
          <cell r="J423">
            <v>0</v>
          </cell>
          <cell r="L423">
            <v>0</v>
          </cell>
        </row>
        <row r="425">
          <cell r="B425">
            <v>3115</v>
          </cell>
          <cell r="D425" t="str">
            <v>계</v>
          </cell>
          <cell r="H425">
            <v>7363637</v>
          </cell>
          <cell r="J425">
            <v>594092</v>
          </cell>
          <cell r="K425">
            <v>0</v>
          </cell>
          <cell r="L425">
            <v>0</v>
          </cell>
        </row>
        <row r="427">
          <cell r="B427">
            <v>2116</v>
          </cell>
          <cell r="C427" t="str">
            <v>4.56 수지구 풍덕천동 663-1 삼풍동공원 (삼성4차 105동 뒤 어린이 놀이터)</v>
          </cell>
        </row>
        <row r="428">
          <cell r="B428">
            <v>100</v>
          </cell>
          <cell r="C428" t="str">
            <v>SPEED DOME CAMERA 설치</v>
          </cell>
          <cell r="D428" t="str">
            <v>2.0 Megapixel</v>
          </cell>
          <cell r="E428">
            <v>1</v>
          </cell>
          <cell r="F428" t="str">
            <v>EA</v>
          </cell>
          <cell r="G428">
            <v>3000000</v>
          </cell>
          <cell r="H428">
            <v>3000000</v>
          </cell>
          <cell r="I428">
            <v>118305</v>
          </cell>
          <cell r="J428">
            <v>118305</v>
          </cell>
          <cell r="K428">
            <v>0</v>
          </cell>
          <cell r="L428">
            <v>0</v>
          </cell>
        </row>
        <row r="429">
          <cell r="B429">
            <v>102</v>
          </cell>
          <cell r="C429" t="str">
            <v>고정형 카메라 설치</v>
          </cell>
          <cell r="D429" t="str">
            <v>2.0 Megapixel, IR일체형</v>
          </cell>
          <cell r="E429">
            <v>4</v>
          </cell>
          <cell r="F429" t="str">
            <v>EA</v>
          </cell>
          <cell r="G429">
            <v>800000</v>
          </cell>
          <cell r="H429">
            <v>3200000</v>
          </cell>
          <cell r="I429">
            <v>100576</v>
          </cell>
          <cell r="J429">
            <v>402304</v>
          </cell>
          <cell r="K429">
            <v>0</v>
          </cell>
          <cell r="L429">
            <v>0</v>
          </cell>
        </row>
        <row r="430">
          <cell r="B430">
            <v>115</v>
          </cell>
          <cell r="C430" t="str">
            <v>광 스위치 설치</v>
          </cell>
          <cell r="D430" t="str">
            <v xml:space="preserve">싱글모드 1포트, TP Port : 7포트 </v>
          </cell>
          <cell r="E430">
            <v>1</v>
          </cell>
          <cell r="F430" t="str">
            <v>EA</v>
          </cell>
          <cell r="G430">
            <v>300000</v>
          </cell>
          <cell r="H430">
            <v>300000</v>
          </cell>
          <cell r="I430">
            <v>73483</v>
          </cell>
          <cell r="J430">
            <v>73483</v>
          </cell>
          <cell r="K430">
            <v>0</v>
          </cell>
          <cell r="L430">
            <v>0</v>
          </cell>
        </row>
        <row r="431">
          <cell r="B431" t="str">
            <v>비상벨경광등 및 스피커 연결, 볼륨조절, MIC, 방수버튼</v>
          </cell>
          <cell r="C431" t="str">
            <v>비상벨</v>
          </cell>
          <cell r="D431" t="str">
            <v>경광등 및 스피커 연결, 볼륨조절, MIC, 방수버튼</v>
          </cell>
          <cell r="E431">
            <v>1</v>
          </cell>
          <cell r="F431" t="str">
            <v>EA</v>
          </cell>
          <cell r="G431">
            <v>863637</v>
          </cell>
          <cell r="H431">
            <v>863637</v>
          </cell>
          <cell r="J431">
            <v>0</v>
          </cell>
          <cell r="L431">
            <v>0</v>
          </cell>
        </row>
        <row r="433">
          <cell r="B433">
            <v>3116</v>
          </cell>
          <cell r="D433" t="str">
            <v>계</v>
          </cell>
          <cell r="H433">
            <v>7363637</v>
          </cell>
          <cell r="J433">
            <v>594092</v>
          </cell>
          <cell r="K433">
            <v>0</v>
          </cell>
          <cell r="L433">
            <v>0</v>
          </cell>
        </row>
        <row r="435">
          <cell r="B435">
            <v>2117</v>
          </cell>
          <cell r="C435" t="str">
            <v>4.57 처인구 백암면 백봉리 213-1 (백봉홈타운빌라 인근)</v>
          </cell>
        </row>
        <row r="436">
          <cell r="B436">
            <v>100</v>
          </cell>
          <cell r="C436" t="str">
            <v>SPEED DOME CAMERA 설치</v>
          </cell>
          <cell r="D436" t="str">
            <v>2.0 Megapixel</v>
          </cell>
          <cell r="E436">
            <v>1</v>
          </cell>
          <cell r="F436" t="str">
            <v>EA</v>
          </cell>
          <cell r="G436">
            <v>3000000</v>
          </cell>
          <cell r="H436">
            <v>3000000</v>
          </cell>
          <cell r="I436">
            <v>118305</v>
          </cell>
          <cell r="J436">
            <v>118305</v>
          </cell>
          <cell r="K436">
            <v>0</v>
          </cell>
          <cell r="L436">
            <v>0</v>
          </cell>
        </row>
        <row r="437">
          <cell r="B437">
            <v>102</v>
          </cell>
          <cell r="C437" t="str">
            <v>고정형 카메라 설치</v>
          </cell>
          <cell r="D437" t="str">
            <v>2.0 Megapixel, IR일체형</v>
          </cell>
          <cell r="E437">
            <v>3</v>
          </cell>
          <cell r="F437" t="str">
            <v>EA</v>
          </cell>
          <cell r="G437">
            <v>800000</v>
          </cell>
          <cell r="H437">
            <v>2400000</v>
          </cell>
          <cell r="I437">
            <v>100576</v>
          </cell>
          <cell r="J437">
            <v>301728</v>
          </cell>
          <cell r="K437">
            <v>0</v>
          </cell>
          <cell r="L437">
            <v>0</v>
          </cell>
        </row>
        <row r="438">
          <cell r="B438">
            <v>115</v>
          </cell>
          <cell r="C438" t="str">
            <v>광 스위치 설치</v>
          </cell>
          <cell r="D438" t="str">
            <v xml:space="preserve">싱글모드 1포트, TP Port : 7포트 </v>
          </cell>
          <cell r="E438">
            <v>1</v>
          </cell>
          <cell r="F438" t="str">
            <v>EA</v>
          </cell>
          <cell r="G438">
            <v>300000</v>
          </cell>
          <cell r="H438">
            <v>300000</v>
          </cell>
          <cell r="I438">
            <v>73483</v>
          </cell>
          <cell r="J438">
            <v>73483</v>
          </cell>
          <cell r="K438">
            <v>0</v>
          </cell>
          <cell r="L438">
            <v>0</v>
          </cell>
        </row>
        <row r="439">
          <cell r="B439" t="str">
            <v>비상벨경광등 및 스피커 연결, 볼륨조절, MIC, 방수버튼</v>
          </cell>
          <cell r="C439" t="str">
            <v>비상벨</v>
          </cell>
          <cell r="D439" t="str">
            <v>경광등 및 스피커 연결, 볼륨조절, MIC, 방수버튼</v>
          </cell>
          <cell r="E439">
            <v>1</v>
          </cell>
          <cell r="F439" t="str">
            <v>EA</v>
          </cell>
          <cell r="G439">
            <v>863637</v>
          </cell>
          <cell r="H439">
            <v>863637</v>
          </cell>
          <cell r="J439">
            <v>0</v>
          </cell>
          <cell r="L439">
            <v>0</v>
          </cell>
        </row>
        <row r="441">
          <cell r="B441">
            <v>3117</v>
          </cell>
          <cell r="D441" t="str">
            <v>계</v>
          </cell>
          <cell r="H441">
            <v>6563637</v>
          </cell>
          <cell r="J441">
            <v>493516</v>
          </cell>
          <cell r="K441">
            <v>0</v>
          </cell>
          <cell r="L441">
            <v>0</v>
          </cell>
        </row>
        <row r="442">
          <cell r="B442">
            <v>2118</v>
          </cell>
          <cell r="C442" t="str">
            <v>4.58 처인구 포곡읍 전대리 354-8 (포곡어린이집 앞)</v>
          </cell>
        </row>
        <row r="443">
          <cell r="B443">
            <v>100</v>
          </cell>
          <cell r="C443" t="str">
            <v>SPEED DOME CAMERA 설치</v>
          </cell>
          <cell r="D443" t="str">
            <v>2.0 Megapixel</v>
          </cell>
          <cell r="E443">
            <v>1</v>
          </cell>
          <cell r="F443" t="str">
            <v>EA</v>
          </cell>
          <cell r="G443">
            <v>3000000</v>
          </cell>
          <cell r="H443">
            <v>3000000</v>
          </cell>
          <cell r="I443">
            <v>118305</v>
          </cell>
          <cell r="J443">
            <v>118305</v>
          </cell>
          <cell r="K443">
            <v>0</v>
          </cell>
          <cell r="L443">
            <v>0</v>
          </cell>
        </row>
        <row r="444">
          <cell r="B444">
            <v>102</v>
          </cell>
          <cell r="C444" t="str">
            <v>고정형 카메라 설치</v>
          </cell>
          <cell r="D444" t="str">
            <v>2.0 Megapixel, IR일체형</v>
          </cell>
          <cell r="E444">
            <v>4</v>
          </cell>
          <cell r="F444" t="str">
            <v>EA</v>
          </cell>
          <cell r="G444">
            <v>800000</v>
          </cell>
          <cell r="H444">
            <v>3200000</v>
          </cell>
          <cell r="I444">
            <v>100576</v>
          </cell>
          <cell r="J444">
            <v>402304</v>
          </cell>
          <cell r="K444">
            <v>0</v>
          </cell>
          <cell r="L444">
            <v>0</v>
          </cell>
        </row>
        <row r="445">
          <cell r="B445">
            <v>115</v>
          </cell>
          <cell r="C445" t="str">
            <v>광 스위치 설치</v>
          </cell>
          <cell r="D445" t="str">
            <v xml:space="preserve">싱글모드 1포트, TP Port : 7포트 </v>
          </cell>
          <cell r="E445">
            <v>1</v>
          </cell>
          <cell r="F445" t="str">
            <v>EA</v>
          </cell>
          <cell r="G445">
            <v>300000</v>
          </cell>
          <cell r="H445">
            <v>300000</v>
          </cell>
          <cell r="I445">
            <v>73483</v>
          </cell>
          <cell r="J445">
            <v>73483</v>
          </cell>
          <cell r="K445">
            <v>0</v>
          </cell>
          <cell r="L445">
            <v>0</v>
          </cell>
        </row>
        <row r="446">
          <cell r="B446" t="str">
            <v>비상벨경광등 및 스피커 연결, 볼륨조절, MIC, 방수버튼</v>
          </cell>
          <cell r="C446" t="str">
            <v>비상벨</v>
          </cell>
          <cell r="D446" t="str">
            <v>경광등 및 스피커 연결, 볼륨조절, MIC, 방수버튼</v>
          </cell>
          <cell r="E446">
            <v>1</v>
          </cell>
          <cell r="F446" t="str">
            <v>EA</v>
          </cell>
          <cell r="G446">
            <v>863637</v>
          </cell>
          <cell r="H446">
            <v>863637</v>
          </cell>
          <cell r="J446">
            <v>0</v>
          </cell>
          <cell r="L446">
            <v>0</v>
          </cell>
        </row>
        <row r="448">
          <cell r="B448">
            <v>3118</v>
          </cell>
          <cell r="D448" t="str">
            <v>계</v>
          </cell>
          <cell r="H448">
            <v>7363637</v>
          </cell>
          <cell r="J448">
            <v>594092</v>
          </cell>
          <cell r="K448">
            <v>0</v>
          </cell>
          <cell r="L448">
            <v>0</v>
          </cell>
        </row>
        <row r="450">
          <cell r="B450">
            <v>2119</v>
          </cell>
          <cell r="C450" t="str">
            <v>4.59 기흥구 구갈동 38 세종그랑시아,롯데캐슬 뒷길</v>
          </cell>
        </row>
        <row r="451">
          <cell r="B451">
            <v>100</v>
          </cell>
          <cell r="C451" t="str">
            <v>SPEED DOME CAMERA 설치</v>
          </cell>
          <cell r="D451" t="str">
            <v>2.0 Megapixel</v>
          </cell>
          <cell r="E451">
            <v>1</v>
          </cell>
          <cell r="F451" t="str">
            <v>EA</v>
          </cell>
          <cell r="G451">
            <v>3000000</v>
          </cell>
          <cell r="H451">
            <v>3000000</v>
          </cell>
          <cell r="I451">
            <v>118305</v>
          </cell>
          <cell r="J451">
            <v>118305</v>
          </cell>
          <cell r="K451">
            <v>0</v>
          </cell>
          <cell r="L451">
            <v>0</v>
          </cell>
        </row>
        <row r="452">
          <cell r="B452">
            <v>102</v>
          </cell>
          <cell r="C452" t="str">
            <v>고정형 카메라 설치</v>
          </cell>
          <cell r="D452" t="str">
            <v>2.0 Megapixel, IR일체형</v>
          </cell>
          <cell r="E452">
            <v>3</v>
          </cell>
          <cell r="F452" t="str">
            <v>EA</v>
          </cell>
          <cell r="G452">
            <v>800000</v>
          </cell>
          <cell r="H452">
            <v>2400000</v>
          </cell>
          <cell r="I452">
            <v>100576</v>
          </cell>
          <cell r="J452">
            <v>301728</v>
          </cell>
          <cell r="K452">
            <v>0</v>
          </cell>
          <cell r="L452">
            <v>0</v>
          </cell>
        </row>
        <row r="453">
          <cell r="B453">
            <v>115</v>
          </cell>
          <cell r="C453" t="str">
            <v>광 스위치 설치</v>
          </cell>
          <cell r="D453" t="str">
            <v xml:space="preserve">싱글모드 1포트, TP Port : 7포트 </v>
          </cell>
          <cell r="E453">
            <v>1</v>
          </cell>
          <cell r="F453" t="str">
            <v>EA</v>
          </cell>
          <cell r="G453">
            <v>300000</v>
          </cell>
          <cell r="H453">
            <v>300000</v>
          </cell>
          <cell r="I453">
            <v>73483</v>
          </cell>
          <cell r="J453">
            <v>73483</v>
          </cell>
          <cell r="K453">
            <v>0</v>
          </cell>
          <cell r="L453">
            <v>0</v>
          </cell>
        </row>
        <row r="454">
          <cell r="B454" t="str">
            <v>비상벨경광등 및 스피커 연결, 볼륨조절, MIC, 방수버튼</v>
          </cell>
          <cell r="C454" t="str">
            <v>비상벨</v>
          </cell>
          <cell r="D454" t="str">
            <v>경광등 및 스피커 연결, 볼륨조절, MIC, 방수버튼</v>
          </cell>
          <cell r="E454">
            <v>1</v>
          </cell>
          <cell r="F454" t="str">
            <v>EA</v>
          </cell>
          <cell r="G454">
            <v>863637</v>
          </cell>
          <cell r="H454">
            <v>863637</v>
          </cell>
          <cell r="J454">
            <v>0</v>
          </cell>
          <cell r="L454">
            <v>0</v>
          </cell>
        </row>
        <row r="456">
          <cell r="B456">
            <v>3119</v>
          </cell>
          <cell r="D456" t="str">
            <v>계</v>
          </cell>
          <cell r="H456">
            <v>6563637</v>
          </cell>
          <cell r="J456">
            <v>493516</v>
          </cell>
          <cell r="K456">
            <v>0</v>
          </cell>
          <cell r="L456">
            <v>0</v>
          </cell>
        </row>
        <row r="458">
          <cell r="B458">
            <v>2120</v>
          </cell>
          <cell r="C458" t="str">
            <v>4.60 수지구 풍덕천동 666-6 (스타노래방 사거리)</v>
          </cell>
        </row>
        <row r="459">
          <cell r="B459">
            <v>100</v>
          </cell>
          <cell r="C459" t="str">
            <v>SPEED DOME CAMERA 설치</v>
          </cell>
          <cell r="D459" t="str">
            <v>2.0 Megapixel</v>
          </cell>
          <cell r="E459">
            <v>1</v>
          </cell>
          <cell r="F459" t="str">
            <v>EA</v>
          </cell>
          <cell r="G459">
            <v>3000000</v>
          </cell>
          <cell r="H459">
            <v>3000000</v>
          </cell>
          <cell r="I459">
            <v>118305</v>
          </cell>
          <cell r="J459">
            <v>118305</v>
          </cell>
          <cell r="K459">
            <v>0</v>
          </cell>
          <cell r="L459">
            <v>0</v>
          </cell>
        </row>
        <row r="460">
          <cell r="B460">
            <v>102</v>
          </cell>
          <cell r="C460" t="str">
            <v>고정형 카메라 설치</v>
          </cell>
          <cell r="D460" t="str">
            <v>2.0 Megapixel, IR일체형</v>
          </cell>
          <cell r="E460">
            <v>4</v>
          </cell>
          <cell r="F460" t="str">
            <v>EA</v>
          </cell>
          <cell r="G460">
            <v>800000</v>
          </cell>
          <cell r="H460">
            <v>3200000</v>
          </cell>
          <cell r="I460">
            <v>100576</v>
          </cell>
          <cell r="J460">
            <v>402304</v>
          </cell>
          <cell r="K460">
            <v>0</v>
          </cell>
          <cell r="L460">
            <v>0</v>
          </cell>
        </row>
        <row r="461">
          <cell r="B461">
            <v>115</v>
          </cell>
          <cell r="C461" t="str">
            <v>광 스위치 설치</v>
          </cell>
          <cell r="D461" t="str">
            <v xml:space="preserve">싱글모드 1포트, TP Port : 7포트 </v>
          </cell>
          <cell r="E461">
            <v>1</v>
          </cell>
          <cell r="F461" t="str">
            <v>EA</v>
          </cell>
          <cell r="G461">
            <v>300000</v>
          </cell>
          <cell r="H461">
            <v>300000</v>
          </cell>
          <cell r="I461">
            <v>73483</v>
          </cell>
          <cell r="J461">
            <v>73483</v>
          </cell>
          <cell r="K461">
            <v>0</v>
          </cell>
          <cell r="L461">
            <v>0</v>
          </cell>
        </row>
        <row r="462">
          <cell r="B462" t="str">
            <v>비상벨경광등 및 스피커 연결, 볼륨조절, MIC, 방수버튼</v>
          </cell>
          <cell r="C462" t="str">
            <v>비상벨</v>
          </cell>
          <cell r="D462" t="str">
            <v>경광등 및 스피커 연결, 볼륨조절, MIC, 방수버튼</v>
          </cell>
          <cell r="E462">
            <v>1</v>
          </cell>
          <cell r="F462" t="str">
            <v>EA</v>
          </cell>
          <cell r="G462">
            <v>863637</v>
          </cell>
          <cell r="H462">
            <v>863637</v>
          </cell>
          <cell r="J462">
            <v>0</v>
          </cell>
          <cell r="L462">
            <v>0</v>
          </cell>
        </row>
        <row r="464">
          <cell r="B464">
            <v>3120</v>
          </cell>
          <cell r="D464" t="str">
            <v>계</v>
          </cell>
          <cell r="H464">
            <v>7363637</v>
          </cell>
          <cell r="J464">
            <v>594092</v>
          </cell>
          <cell r="K464">
            <v>0</v>
          </cell>
          <cell r="L464">
            <v>0</v>
          </cell>
        </row>
      </sheetData>
      <sheetData sheetId="17"/>
      <sheetData sheetId="18"/>
      <sheetData sheetId="19">
        <row r="1">
          <cell r="C1" t="str">
            <v>폐   기   물   처   리   내   역   서</v>
          </cell>
        </row>
      </sheetData>
      <sheetData sheetId="20"/>
      <sheetData sheetId="21"/>
      <sheetData sheetId="22">
        <row r="2">
          <cell r="C2" t="str">
            <v>건명 : 2017 방범 CCTV 설치사업</v>
          </cell>
        </row>
      </sheetData>
      <sheetData sheetId="23"/>
      <sheetData sheetId="24">
        <row r="5">
          <cell r="A5">
            <v>1</v>
          </cell>
        </row>
      </sheetData>
      <sheetData sheetId="25"/>
      <sheetData sheetId="26">
        <row r="6">
          <cell r="R6" t="str">
            <v>SPEED DOME CAMERA2.0 Megapixel</v>
          </cell>
        </row>
      </sheetData>
      <sheetData sheetId="27"/>
      <sheetData sheetId="28">
        <row r="5">
          <cell r="B5" t="str">
            <v>작업반장</v>
          </cell>
        </row>
      </sheetData>
      <sheetData sheetId="29"/>
      <sheetData sheetId="30"/>
      <sheetData sheetId="31">
        <row r="3">
          <cell r="A3">
            <v>1</v>
          </cell>
        </row>
      </sheetData>
      <sheetData sheetId="32"/>
      <sheetData sheetId="33"/>
      <sheetData sheetId="34"/>
      <sheetData sheetId="35">
        <row r="1">
          <cell r="D1" t="str">
            <v>건명 : 2017 방범 CCTV 설치사업</v>
          </cell>
        </row>
      </sheetData>
      <sheetData sheetId="36"/>
      <sheetData sheetId="37">
        <row r="1">
          <cell r="D1" t="str">
            <v>건명 : 2017년 방범 CCTV 노후카메라 교체사업</v>
          </cell>
          <cell r="I1" t="str">
            <v>→ 
 시작</v>
          </cell>
          <cell r="P1" t="str">
            <v>→                
계속</v>
          </cell>
          <cell r="Q1" t="str">
            <v>←                
계속</v>
          </cell>
          <cell r="Z1" t="str">
            <v>→                
계속</v>
          </cell>
          <cell r="AA1" t="str">
            <v>←                
계속</v>
          </cell>
          <cell r="AI1" t="str">
            <v>←                
끝</v>
          </cell>
        </row>
        <row r="2">
          <cell r="D2" t="str">
            <v>명 칭</v>
          </cell>
          <cell r="E2" t="str">
            <v>규 격</v>
          </cell>
          <cell r="F2" t="str">
            <v>산출근거</v>
          </cell>
          <cell r="G2" t="str">
            <v>집계</v>
          </cell>
          <cell r="H2" t="str">
            <v>단위</v>
          </cell>
          <cell r="I2" t="str">
            <v>전원케이블</v>
          </cell>
          <cell r="L2" t="str">
            <v>스피커      케이블</v>
          </cell>
          <cell r="M2" t="str">
            <v>LAN 케이블</v>
          </cell>
          <cell r="Q2" t="str">
            <v>SPEED DOME CAMERA</v>
          </cell>
          <cell r="S2" t="str">
            <v>고정형 적외선 카메라</v>
          </cell>
          <cell r="T2" t="str">
            <v>돔카메라
고정용 브래킷</v>
          </cell>
          <cell r="V2" t="str">
            <v>고정형 카메라
브래킷</v>
          </cell>
          <cell r="W2" t="str">
            <v>스피커</v>
          </cell>
          <cell r="Y2" t="str">
            <v>경광등</v>
          </cell>
          <cell r="AA2" t="str">
            <v>비상벨</v>
          </cell>
          <cell r="AC2" t="str">
            <v>광스위치</v>
          </cell>
          <cell r="AD2" t="str">
            <v>서지보호기</v>
          </cell>
          <cell r="AE2" t="str">
            <v>멀티콘센트</v>
          </cell>
          <cell r="AG2" t="str">
            <v>CODEX</v>
          </cell>
          <cell r="AH2" t="str">
            <v>동보방송장치</v>
          </cell>
          <cell r="AI2" t="str">
            <v>시그널
컨버터</v>
          </cell>
        </row>
        <row r="3">
          <cell r="I3" t="str">
            <v>VCT 1.5sq x 2C</v>
          </cell>
          <cell r="M3" t="str">
            <v>UTP Cat.6 4P</v>
          </cell>
          <cell r="Q3" t="str">
            <v>200만화소</v>
          </cell>
          <cell r="S3" t="str">
            <v>200만화소</v>
          </cell>
          <cell r="AD3" t="str">
            <v>영상용</v>
          </cell>
        </row>
        <row r="4">
          <cell r="I4" t="str">
            <v>3열</v>
          </cell>
          <cell r="J4" t="str">
            <v>4열</v>
          </cell>
          <cell r="K4" t="str">
            <v>5열</v>
          </cell>
          <cell r="L4" t="str">
            <v>SW 2300</v>
          </cell>
          <cell r="M4" t="str">
            <v>1열</v>
          </cell>
          <cell r="N4" t="str">
            <v>3열</v>
          </cell>
          <cell r="O4" t="str">
            <v>4열</v>
          </cell>
          <cell r="P4" t="str">
            <v>5열</v>
          </cell>
          <cell r="Q4" t="str">
            <v>철거</v>
          </cell>
          <cell r="R4" t="str">
            <v>설치</v>
          </cell>
          <cell r="S4" t="str">
            <v>설치</v>
          </cell>
          <cell r="T4" t="str">
            <v>철거</v>
          </cell>
          <cell r="U4" t="str">
            <v>설치</v>
          </cell>
          <cell r="V4" t="str">
            <v>설치</v>
          </cell>
          <cell r="W4" t="str">
            <v>철거</v>
          </cell>
          <cell r="X4" t="str">
            <v>설치</v>
          </cell>
          <cell r="Y4" t="str">
            <v>철거</v>
          </cell>
          <cell r="Z4" t="str">
            <v>설치</v>
          </cell>
          <cell r="AA4" t="str">
            <v>철거</v>
          </cell>
          <cell r="AB4" t="str">
            <v>설치</v>
          </cell>
          <cell r="AC4" t="str">
            <v>설치</v>
          </cell>
          <cell r="AD4" t="str">
            <v>철거</v>
          </cell>
          <cell r="AE4" t="str">
            <v>2구</v>
          </cell>
          <cell r="AF4" t="str">
            <v>6구</v>
          </cell>
          <cell r="AG4" t="str">
            <v>철거</v>
          </cell>
          <cell r="AH4" t="str">
            <v>철거</v>
          </cell>
          <cell r="AI4" t="str">
            <v>철거</v>
          </cell>
        </row>
        <row r="5">
          <cell r="B5">
            <v>2</v>
          </cell>
          <cell r="C5">
            <v>1</v>
          </cell>
          <cell r="D5" t="str">
            <v>2. 노후카메라 교체 설치</v>
          </cell>
        </row>
        <row r="6">
          <cell r="B6">
            <v>2001</v>
          </cell>
          <cell r="C6">
            <v>2</v>
          </cell>
          <cell r="D6" t="str">
            <v>2.1 처인구 고림동 224-8 글렌하우스 앞 사거리</v>
          </cell>
          <cell r="Q6">
            <v>1</v>
          </cell>
          <cell r="R6">
            <v>1</v>
          </cell>
          <cell r="S6">
            <v>4</v>
          </cell>
          <cell r="T6">
            <v>1</v>
          </cell>
          <cell r="U6">
            <v>1</v>
          </cell>
          <cell r="V6">
            <v>1</v>
          </cell>
          <cell r="W6">
            <v>1</v>
          </cell>
          <cell r="X6">
            <v>1</v>
          </cell>
          <cell r="Y6">
            <v>1</v>
          </cell>
          <cell r="Z6">
            <v>1</v>
          </cell>
          <cell r="AA6">
            <v>1</v>
          </cell>
          <cell r="AB6">
            <v>1</v>
          </cell>
          <cell r="AC6">
            <v>1</v>
          </cell>
          <cell r="AD6">
            <v>1</v>
          </cell>
          <cell r="AE6">
            <v>1</v>
          </cell>
          <cell r="AF6">
            <v>2</v>
          </cell>
          <cell r="AG6">
            <v>1</v>
          </cell>
          <cell r="AH6">
            <v>1</v>
          </cell>
          <cell r="AI6">
            <v>1</v>
          </cell>
        </row>
        <row r="7">
          <cell r="C7">
            <v>3</v>
          </cell>
          <cell r="D7" t="str">
            <v>카메라 전원</v>
          </cell>
          <cell r="E7" t="str">
            <v>VCT 1.5sq 2C x 5열</v>
          </cell>
          <cell r="F7" t="str">
            <v>0.5+2.5+6</v>
          </cell>
          <cell r="G7">
            <v>9</v>
          </cell>
          <cell r="H7" t="str">
            <v>m</v>
          </cell>
          <cell r="K7">
            <v>9</v>
          </cell>
        </row>
        <row r="8">
          <cell r="C8">
            <v>4</v>
          </cell>
          <cell r="D8" t="str">
            <v>스피커</v>
          </cell>
          <cell r="E8" t="str">
            <v>SW 2300 x 1</v>
          </cell>
          <cell r="F8" t="str">
            <v>0.5+2</v>
          </cell>
          <cell r="G8">
            <v>2.5</v>
          </cell>
          <cell r="H8" t="str">
            <v>m</v>
          </cell>
          <cell r="L8">
            <v>2.5</v>
          </cell>
        </row>
        <row r="9">
          <cell r="C9">
            <v>5</v>
          </cell>
          <cell r="D9" t="str">
            <v>경광등</v>
          </cell>
          <cell r="E9" t="str">
            <v>UTP Cat.6 4P x 1열</v>
          </cell>
          <cell r="F9" t="str">
            <v>0.5+2.5+5</v>
          </cell>
          <cell r="G9">
            <v>8</v>
          </cell>
          <cell r="H9" t="str">
            <v>m</v>
          </cell>
          <cell r="M9">
            <v>8</v>
          </cell>
        </row>
        <row r="10">
          <cell r="C10">
            <v>6</v>
          </cell>
          <cell r="D10" t="str">
            <v>카메라 통신</v>
          </cell>
          <cell r="E10" t="str">
            <v>UTP Cat.6 4P x 5열</v>
          </cell>
          <cell r="F10" t="str">
            <v>0.5+2.5+6</v>
          </cell>
          <cell r="G10">
            <v>9</v>
          </cell>
          <cell r="H10" t="str">
            <v>m</v>
          </cell>
          <cell r="P10">
            <v>9</v>
          </cell>
        </row>
        <row r="11">
          <cell r="C11">
            <v>7</v>
          </cell>
          <cell r="D11" t="str">
            <v>비상벨</v>
          </cell>
          <cell r="E11" t="str">
            <v>UTP Cat.6 4P x 1열</v>
          </cell>
          <cell r="F11" t="str">
            <v>0.5+2</v>
          </cell>
          <cell r="G11">
            <v>2.5</v>
          </cell>
          <cell r="H11" t="str">
            <v>m</v>
          </cell>
          <cell r="M11">
            <v>2.5</v>
          </cell>
        </row>
        <row r="12">
          <cell r="C12">
            <v>8</v>
          </cell>
        </row>
        <row r="13">
          <cell r="B13">
            <v>1001</v>
          </cell>
          <cell r="C13">
            <v>9</v>
          </cell>
          <cell r="D13" t="str">
            <v>계</v>
          </cell>
          <cell r="I13">
            <v>0</v>
          </cell>
          <cell r="J13">
            <v>0</v>
          </cell>
          <cell r="K13">
            <v>9</v>
          </cell>
          <cell r="L13">
            <v>2.5</v>
          </cell>
          <cell r="M13">
            <v>10.5</v>
          </cell>
          <cell r="N13">
            <v>0</v>
          </cell>
          <cell r="O13">
            <v>0</v>
          </cell>
          <cell r="P13">
            <v>9</v>
          </cell>
          <cell r="Q13">
            <v>1</v>
          </cell>
          <cell r="R13">
            <v>1</v>
          </cell>
          <cell r="S13">
            <v>4</v>
          </cell>
          <cell r="T13">
            <v>1</v>
          </cell>
          <cell r="U13">
            <v>1</v>
          </cell>
          <cell r="V13">
            <v>1</v>
          </cell>
          <cell r="W13">
            <v>1</v>
          </cell>
          <cell r="X13">
            <v>1</v>
          </cell>
          <cell r="Y13">
            <v>1</v>
          </cell>
          <cell r="Z13">
            <v>1</v>
          </cell>
          <cell r="AA13">
            <v>1</v>
          </cell>
          <cell r="AB13">
            <v>1</v>
          </cell>
          <cell r="AC13">
            <v>1</v>
          </cell>
          <cell r="AD13">
            <v>1</v>
          </cell>
          <cell r="AE13">
            <v>1</v>
          </cell>
          <cell r="AF13">
            <v>2</v>
          </cell>
          <cell r="AG13">
            <v>1</v>
          </cell>
          <cell r="AH13">
            <v>1</v>
          </cell>
          <cell r="AI13">
            <v>1</v>
          </cell>
        </row>
        <row r="14">
          <cell r="C14">
            <v>10</v>
          </cell>
        </row>
        <row r="15">
          <cell r="B15">
            <v>2002</v>
          </cell>
          <cell r="C15">
            <v>11</v>
          </cell>
          <cell r="D15" t="str">
            <v>2.2 처인구 고림동 394-6(394-9) 영화공인중개소 앞</v>
          </cell>
          <cell r="Q15">
            <v>1</v>
          </cell>
          <cell r="R15">
            <v>1</v>
          </cell>
          <cell r="S15">
            <v>3</v>
          </cell>
          <cell r="T15">
            <v>1</v>
          </cell>
          <cell r="U15">
            <v>1</v>
          </cell>
          <cell r="V15">
            <v>1</v>
          </cell>
          <cell r="W15">
            <v>1</v>
          </cell>
          <cell r="X15">
            <v>1</v>
          </cell>
          <cell r="Y15">
            <v>1</v>
          </cell>
          <cell r="Z15">
            <v>1</v>
          </cell>
          <cell r="AA15">
            <v>1</v>
          </cell>
          <cell r="AB15">
            <v>1</v>
          </cell>
          <cell r="AC15">
            <v>1</v>
          </cell>
          <cell r="AD15">
            <v>1</v>
          </cell>
          <cell r="AE15">
            <v>1</v>
          </cell>
          <cell r="AF15">
            <v>2</v>
          </cell>
          <cell r="AG15">
            <v>1</v>
          </cell>
          <cell r="AH15">
            <v>1</v>
          </cell>
          <cell r="AI15">
            <v>1</v>
          </cell>
        </row>
        <row r="16">
          <cell r="C16">
            <v>12</v>
          </cell>
          <cell r="D16" t="str">
            <v>카메라 전원</v>
          </cell>
          <cell r="E16" t="str">
            <v>VCT 1.5sq 2C x 4열</v>
          </cell>
          <cell r="F16" t="str">
            <v>0.5+2.5+6</v>
          </cell>
          <cell r="G16">
            <v>9</v>
          </cell>
          <cell r="H16" t="str">
            <v>m</v>
          </cell>
          <cell r="J16">
            <v>9</v>
          </cell>
        </row>
        <row r="17">
          <cell r="C17">
            <v>13</v>
          </cell>
          <cell r="D17" t="str">
            <v>스피커</v>
          </cell>
          <cell r="E17" t="str">
            <v>SW 2300 x 1</v>
          </cell>
          <cell r="F17" t="str">
            <v>0.5+2</v>
          </cell>
          <cell r="G17">
            <v>2.5</v>
          </cell>
          <cell r="H17" t="str">
            <v>m</v>
          </cell>
          <cell r="L17">
            <v>2.5</v>
          </cell>
        </row>
        <row r="18">
          <cell r="C18">
            <v>14</v>
          </cell>
          <cell r="D18" t="str">
            <v>경광등</v>
          </cell>
          <cell r="E18" t="str">
            <v>UTP Cat.6 4P x 1열</v>
          </cell>
          <cell r="F18" t="str">
            <v>0.5+2.5+5</v>
          </cell>
          <cell r="G18">
            <v>8</v>
          </cell>
          <cell r="H18" t="str">
            <v>m</v>
          </cell>
          <cell r="M18">
            <v>8</v>
          </cell>
        </row>
        <row r="19">
          <cell r="C19">
            <v>15</v>
          </cell>
          <cell r="D19" t="str">
            <v>카메라 통신</v>
          </cell>
          <cell r="E19" t="str">
            <v>UTP Cat.6 4P x 4열</v>
          </cell>
          <cell r="F19" t="str">
            <v>0.5+2.5+6</v>
          </cell>
          <cell r="G19">
            <v>9</v>
          </cell>
          <cell r="H19" t="str">
            <v>m</v>
          </cell>
          <cell r="O19">
            <v>9</v>
          </cell>
        </row>
        <row r="20">
          <cell r="C20">
            <v>16</v>
          </cell>
          <cell r="D20" t="str">
            <v>비상벨</v>
          </cell>
          <cell r="E20" t="str">
            <v>UTP Cat.6 4P x 1열</v>
          </cell>
          <cell r="F20" t="str">
            <v>0.5+2</v>
          </cell>
          <cell r="G20">
            <v>2.5</v>
          </cell>
          <cell r="H20" t="str">
            <v>m</v>
          </cell>
          <cell r="M20">
            <v>2.5</v>
          </cell>
        </row>
        <row r="21">
          <cell r="C21">
            <v>17</v>
          </cell>
        </row>
        <row r="22">
          <cell r="B22">
            <v>1002</v>
          </cell>
          <cell r="C22">
            <v>18</v>
          </cell>
          <cell r="D22" t="str">
            <v>계</v>
          </cell>
          <cell r="I22">
            <v>0</v>
          </cell>
          <cell r="J22">
            <v>9</v>
          </cell>
          <cell r="K22">
            <v>0</v>
          </cell>
          <cell r="L22">
            <v>2.5</v>
          </cell>
          <cell r="M22">
            <v>10.5</v>
          </cell>
          <cell r="N22">
            <v>0</v>
          </cell>
          <cell r="O22">
            <v>9</v>
          </cell>
          <cell r="P22">
            <v>0</v>
          </cell>
          <cell r="Q22">
            <v>1</v>
          </cell>
          <cell r="R22">
            <v>1</v>
          </cell>
          <cell r="S22">
            <v>3</v>
          </cell>
          <cell r="T22">
            <v>1</v>
          </cell>
          <cell r="U22">
            <v>1</v>
          </cell>
          <cell r="V22">
            <v>1</v>
          </cell>
          <cell r="W22">
            <v>1</v>
          </cell>
          <cell r="X22">
            <v>1</v>
          </cell>
          <cell r="Y22">
            <v>1</v>
          </cell>
          <cell r="Z22">
            <v>1</v>
          </cell>
          <cell r="AA22">
            <v>1</v>
          </cell>
          <cell r="AB22">
            <v>1</v>
          </cell>
          <cell r="AC22">
            <v>1</v>
          </cell>
          <cell r="AD22">
            <v>1</v>
          </cell>
          <cell r="AE22">
            <v>1</v>
          </cell>
          <cell r="AF22">
            <v>2</v>
          </cell>
          <cell r="AG22">
            <v>1</v>
          </cell>
          <cell r="AH22">
            <v>1</v>
          </cell>
          <cell r="AI22">
            <v>1</v>
          </cell>
        </row>
        <row r="23">
          <cell r="B23">
            <v>2003</v>
          </cell>
          <cell r="C23">
            <v>19</v>
          </cell>
          <cell r="D23" t="str">
            <v>2.3 처인구 고림동 488-25 금평마을 영화2차 아파트 삼거리</v>
          </cell>
          <cell r="Q23">
            <v>1</v>
          </cell>
          <cell r="R23">
            <v>1</v>
          </cell>
          <cell r="S23">
            <v>3</v>
          </cell>
          <cell r="T23">
            <v>1</v>
          </cell>
          <cell r="U23">
            <v>1</v>
          </cell>
          <cell r="V23">
            <v>1</v>
          </cell>
          <cell r="W23">
            <v>1</v>
          </cell>
          <cell r="X23">
            <v>1</v>
          </cell>
          <cell r="Y23">
            <v>1</v>
          </cell>
          <cell r="Z23">
            <v>1</v>
          </cell>
          <cell r="AA23">
            <v>1</v>
          </cell>
          <cell r="AB23">
            <v>1</v>
          </cell>
          <cell r="AC23">
            <v>1</v>
          </cell>
          <cell r="AD23">
            <v>1</v>
          </cell>
          <cell r="AE23">
            <v>1</v>
          </cell>
          <cell r="AF23">
            <v>2</v>
          </cell>
          <cell r="AG23">
            <v>1</v>
          </cell>
          <cell r="AH23">
            <v>1</v>
          </cell>
          <cell r="AI23">
            <v>1</v>
          </cell>
        </row>
        <row r="24">
          <cell r="C24">
            <v>20</v>
          </cell>
          <cell r="D24" t="str">
            <v>카메라 전원</v>
          </cell>
          <cell r="E24" t="str">
            <v>VCT 1.5sq 2C x 4열</v>
          </cell>
          <cell r="F24" t="str">
            <v>0.5+2.5+6</v>
          </cell>
          <cell r="G24">
            <v>9</v>
          </cell>
          <cell r="H24" t="str">
            <v>m</v>
          </cell>
          <cell r="J24">
            <v>9</v>
          </cell>
        </row>
        <row r="25">
          <cell r="C25">
            <v>21</v>
          </cell>
          <cell r="D25" t="str">
            <v>스피커</v>
          </cell>
          <cell r="E25" t="str">
            <v>SW 2300 x 1</v>
          </cell>
          <cell r="F25" t="str">
            <v>0.5+2</v>
          </cell>
          <cell r="G25">
            <v>2.5</v>
          </cell>
          <cell r="H25" t="str">
            <v>m</v>
          </cell>
          <cell r="L25">
            <v>2.5</v>
          </cell>
        </row>
        <row r="26">
          <cell r="C26">
            <v>22</v>
          </cell>
          <cell r="D26" t="str">
            <v>경광등</v>
          </cell>
          <cell r="E26" t="str">
            <v>UTP Cat.6 4P x 1열</v>
          </cell>
          <cell r="F26" t="str">
            <v>0.5+2.5+5</v>
          </cell>
          <cell r="G26">
            <v>8</v>
          </cell>
          <cell r="H26" t="str">
            <v>m</v>
          </cell>
          <cell r="M26">
            <v>8</v>
          </cell>
        </row>
        <row r="27">
          <cell r="C27">
            <v>23</v>
          </cell>
          <cell r="D27" t="str">
            <v>카메라 통신</v>
          </cell>
          <cell r="E27" t="str">
            <v>UTP Cat.6 4P x 4열</v>
          </cell>
          <cell r="F27" t="str">
            <v>0.5+2.5+6</v>
          </cell>
          <cell r="G27">
            <v>9</v>
          </cell>
          <cell r="H27" t="str">
            <v>m</v>
          </cell>
          <cell r="O27">
            <v>9</v>
          </cell>
        </row>
        <row r="28">
          <cell r="C28">
            <v>24</v>
          </cell>
          <cell r="D28" t="str">
            <v>비상벨</v>
          </cell>
          <cell r="E28" t="str">
            <v>UTP Cat.6 4P x 1열</v>
          </cell>
          <cell r="F28" t="str">
            <v>0.5+2</v>
          </cell>
          <cell r="G28">
            <v>2.5</v>
          </cell>
          <cell r="H28" t="str">
            <v>m</v>
          </cell>
          <cell r="M28">
            <v>2.5</v>
          </cell>
        </row>
        <row r="29">
          <cell r="C29">
            <v>25</v>
          </cell>
        </row>
        <row r="30">
          <cell r="B30">
            <v>1003</v>
          </cell>
          <cell r="C30">
            <v>26</v>
          </cell>
          <cell r="D30" t="str">
            <v>계</v>
          </cell>
          <cell r="I30">
            <v>0</v>
          </cell>
          <cell r="J30">
            <v>9</v>
          </cell>
          <cell r="K30">
            <v>0</v>
          </cell>
          <cell r="L30">
            <v>2.5</v>
          </cell>
          <cell r="M30">
            <v>10.5</v>
          </cell>
          <cell r="N30">
            <v>0</v>
          </cell>
          <cell r="O30">
            <v>9</v>
          </cell>
          <cell r="P30">
            <v>0</v>
          </cell>
          <cell r="Q30">
            <v>1</v>
          </cell>
          <cell r="R30">
            <v>1</v>
          </cell>
          <cell r="S30">
            <v>3</v>
          </cell>
          <cell r="T30">
            <v>1</v>
          </cell>
          <cell r="U30">
            <v>1</v>
          </cell>
          <cell r="V30">
            <v>1</v>
          </cell>
          <cell r="W30">
            <v>1</v>
          </cell>
          <cell r="X30">
            <v>1</v>
          </cell>
          <cell r="Y30">
            <v>1</v>
          </cell>
          <cell r="Z30">
            <v>1</v>
          </cell>
          <cell r="AA30">
            <v>1</v>
          </cell>
          <cell r="AB30">
            <v>1</v>
          </cell>
          <cell r="AC30">
            <v>1</v>
          </cell>
          <cell r="AD30">
            <v>1</v>
          </cell>
          <cell r="AE30">
            <v>1</v>
          </cell>
          <cell r="AF30">
            <v>2</v>
          </cell>
          <cell r="AG30">
            <v>1</v>
          </cell>
          <cell r="AH30">
            <v>1</v>
          </cell>
          <cell r="AI30">
            <v>1</v>
          </cell>
        </row>
        <row r="31">
          <cell r="B31">
            <v>2004</v>
          </cell>
          <cell r="C31">
            <v>27</v>
          </cell>
          <cell r="D31" t="str">
            <v>2.4 처인구 고림동 796-29(796-19) 용성빌라 앞</v>
          </cell>
          <cell r="Q31">
            <v>1</v>
          </cell>
          <cell r="R31">
            <v>1</v>
          </cell>
          <cell r="S31">
            <v>4</v>
          </cell>
          <cell r="T31">
            <v>1</v>
          </cell>
          <cell r="U31">
            <v>1</v>
          </cell>
          <cell r="V31">
            <v>1</v>
          </cell>
          <cell r="W31">
            <v>1</v>
          </cell>
          <cell r="X31">
            <v>1</v>
          </cell>
          <cell r="Y31">
            <v>1</v>
          </cell>
          <cell r="Z31">
            <v>1</v>
          </cell>
          <cell r="AA31">
            <v>1</v>
          </cell>
          <cell r="AB31">
            <v>1</v>
          </cell>
          <cell r="AC31">
            <v>1</v>
          </cell>
          <cell r="AD31">
            <v>1</v>
          </cell>
          <cell r="AE31">
            <v>1</v>
          </cell>
          <cell r="AF31">
            <v>2</v>
          </cell>
          <cell r="AG31">
            <v>1</v>
          </cell>
          <cell r="AH31">
            <v>1</v>
          </cell>
          <cell r="AI31">
            <v>1</v>
          </cell>
        </row>
        <row r="32">
          <cell r="C32">
            <v>28</v>
          </cell>
          <cell r="D32" t="str">
            <v>카메라 전원</v>
          </cell>
          <cell r="E32" t="str">
            <v>VCT 1.5sq 2C x 5열</v>
          </cell>
          <cell r="F32" t="str">
            <v>0.5+2.5+4</v>
          </cell>
          <cell r="G32">
            <v>7</v>
          </cell>
          <cell r="H32" t="str">
            <v>m</v>
          </cell>
          <cell r="K32">
            <v>7</v>
          </cell>
        </row>
        <row r="33">
          <cell r="C33">
            <v>29</v>
          </cell>
          <cell r="D33" t="str">
            <v>스피커</v>
          </cell>
          <cell r="E33" t="str">
            <v>SW 2300 x 1</v>
          </cell>
          <cell r="F33" t="str">
            <v>0.5+2</v>
          </cell>
          <cell r="G33">
            <v>2.5</v>
          </cell>
          <cell r="H33" t="str">
            <v>m</v>
          </cell>
          <cell r="L33">
            <v>2.5</v>
          </cell>
        </row>
        <row r="34">
          <cell r="C34">
            <v>30</v>
          </cell>
          <cell r="D34" t="str">
            <v>경광등</v>
          </cell>
          <cell r="E34" t="str">
            <v>UTP Cat.6 4P x 1열</v>
          </cell>
          <cell r="F34" t="str">
            <v>0.5+2.5+3</v>
          </cell>
          <cell r="G34">
            <v>6</v>
          </cell>
          <cell r="H34" t="str">
            <v>m</v>
          </cell>
          <cell r="M34">
            <v>6</v>
          </cell>
        </row>
        <row r="35">
          <cell r="C35">
            <v>31</v>
          </cell>
          <cell r="D35" t="str">
            <v>카메라 통신</v>
          </cell>
          <cell r="E35" t="str">
            <v>UTP Cat.6 4P x 5열</v>
          </cell>
          <cell r="F35" t="str">
            <v>0.5+2.5+4</v>
          </cell>
          <cell r="G35">
            <v>7</v>
          </cell>
          <cell r="H35" t="str">
            <v>m</v>
          </cell>
          <cell r="P35">
            <v>7</v>
          </cell>
        </row>
        <row r="36">
          <cell r="C36">
            <v>32</v>
          </cell>
          <cell r="D36" t="str">
            <v>비상벨</v>
          </cell>
          <cell r="E36" t="str">
            <v>UTP Cat.6 4P x 1열</v>
          </cell>
          <cell r="F36" t="str">
            <v>0.5+2</v>
          </cell>
          <cell r="G36">
            <v>2.5</v>
          </cell>
          <cell r="H36" t="str">
            <v>m</v>
          </cell>
          <cell r="M36">
            <v>2.5</v>
          </cell>
        </row>
        <row r="37">
          <cell r="C37">
            <v>33</v>
          </cell>
        </row>
        <row r="38">
          <cell r="B38">
            <v>1004</v>
          </cell>
          <cell r="C38">
            <v>34</v>
          </cell>
          <cell r="D38" t="str">
            <v>계</v>
          </cell>
          <cell r="I38">
            <v>0</v>
          </cell>
          <cell r="J38">
            <v>0</v>
          </cell>
          <cell r="K38">
            <v>7</v>
          </cell>
          <cell r="L38">
            <v>2.5</v>
          </cell>
          <cell r="M38">
            <v>8.5</v>
          </cell>
          <cell r="N38">
            <v>0</v>
          </cell>
          <cell r="O38">
            <v>0</v>
          </cell>
          <cell r="P38">
            <v>7</v>
          </cell>
          <cell r="Q38">
            <v>1</v>
          </cell>
          <cell r="R38">
            <v>1</v>
          </cell>
          <cell r="S38">
            <v>4</v>
          </cell>
          <cell r="T38">
            <v>1</v>
          </cell>
          <cell r="U38">
            <v>1</v>
          </cell>
          <cell r="V38">
            <v>1</v>
          </cell>
          <cell r="W38">
            <v>1</v>
          </cell>
          <cell r="X38">
            <v>1</v>
          </cell>
          <cell r="Y38">
            <v>1</v>
          </cell>
          <cell r="Z38">
            <v>1</v>
          </cell>
          <cell r="AA38">
            <v>1</v>
          </cell>
          <cell r="AB38">
            <v>1</v>
          </cell>
          <cell r="AC38">
            <v>1</v>
          </cell>
          <cell r="AD38">
            <v>1</v>
          </cell>
          <cell r="AE38">
            <v>1</v>
          </cell>
          <cell r="AF38">
            <v>2</v>
          </cell>
          <cell r="AG38">
            <v>1</v>
          </cell>
          <cell r="AH38">
            <v>1</v>
          </cell>
          <cell r="AI38">
            <v>1</v>
          </cell>
        </row>
        <row r="39">
          <cell r="C39">
            <v>35</v>
          </cell>
        </row>
        <row r="40">
          <cell r="B40">
            <v>2005</v>
          </cell>
          <cell r="C40">
            <v>36</v>
          </cell>
          <cell r="D40" t="str">
            <v>2.5 처인구 김량장동 186-19(186-12) 용인6주택재개발 지역(영일암 아래)</v>
          </cell>
          <cell r="Q40">
            <v>1</v>
          </cell>
          <cell r="R40">
            <v>1</v>
          </cell>
          <cell r="S40">
            <v>4</v>
          </cell>
          <cell r="T40">
            <v>1</v>
          </cell>
          <cell r="U40">
            <v>1</v>
          </cell>
          <cell r="V40">
            <v>1</v>
          </cell>
          <cell r="W40">
            <v>1</v>
          </cell>
          <cell r="X40">
            <v>1</v>
          </cell>
          <cell r="Y40">
            <v>1</v>
          </cell>
          <cell r="Z40">
            <v>1</v>
          </cell>
          <cell r="AA40">
            <v>1</v>
          </cell>
          <cell r="AB40">
            <v>1</v>
          </cell>
          <cell r="AC40">
            <v>1</v>
          </cell>
          <cell r="AD40">
            <v>1</v>
          </cell>
          <cell r="AE40">
            <v>1</v>
          </cell>
          <cell r="AF40">
            <v>2</v>
          </cell>
          <cell r="AG40">
            <v>1</v>
          </cell>
          <cell r="AH40">
            <v>1</v>
          </cell>
          <cell r="AI40">
            <v>1</v>
          </cell>
        </row>
        <row r="41">
          <cell r="C41">
            <v>37</v>
          </cell>
          <cell r="D41" t="str">
            <v>카메라 전원</v>
          </cell>
          <cell r="E41" t="str">
            <v>VCT 1.5sq 2C x 5열</v>
          </cell>
          <cell r="F41" t="str">
            <v>0.5+2.5+4</v>
          </cell>
          <cell r="G41">
            <v>7</v>
          </cell>
          <cell r="H41" t="str">
            <v>m</v>
          </cell>
          <cell r="K41">
            <v>7</v>
          </cell>
        </row>
        <row r="42">
          <cell r="C42">
            <v>38</v>
          </cell>
          <cell r="D42" t="str">
            <v>스피커</v>
          </cell>
          <cell r="E42" t="str">
            <v>SW 2300 x 1</v>
          </cell>
          <cell r="F42" t="str">
            <v>0.5+2</v>
          </cell>
          <cell r="G42">
            <v>2.5</v>
          </cell>
          <cell r="H42" t="str">
            <v>m</v>
          </cell>
          <cell r="L42">
            <v>2.5</v>
          </cell>
        </row>
        <row r="43">
          <cell r="C43">
            <v>39</v>
          </cell>
          <cell r="D43" t="str">
            <v>경광등</v>
          </cell>
          <cell r="E43" t="str">
            <v>UTP Cat.6 4P x 1열</v>
          </cell>
          <cell r="F43" t="str">
            <v>0.5+2.5+3</v>
          </cell>
          <cell r="G43">
            <v>6</v>
          </cell>
          <cell r="H43" t="str">
            <v>m</v>
          </cell>
          <cell r="M43">
            <v>6</v>
          </cell>
        </row>
        <row r="44">
          <cell r="C44">
            <v>40</v>
          </cell>
          <cell r="D44" t="str">
            <v>카메라 통신</v>
          </cell>
          <cell r="E44" t="str">
            <v>UTP Cat.6 4P x 5열</v>
          </cell>
          <cell r="F44" t="str">
            <v>0.5+2.5+4</v>
          </cell>
          <cell r="G44">
            <v>7</v>
          </cell>
          <cell r="H44" t="str">
            <v>m</v>
          </cell>
          <cell r="P44">
            <v>7</v>
          </cell>
        </row>
        <row r="45">
          <cell r="C45">
            <v>41</v>
          </cell>
          <cell r="D45" t="str">
            <v>비상벨</v>
          </cell>
          <cell r="E45" t="str">
            <v>UTP Cat.6 4P x 1열</v>
          </cell>
          <cell r="F45" t="str">
            <v>0.5+2</v>
          </cell>
          <cell r="G45">
            <v>2.5</v>
          </cell>
          <cell r="H45" t="str">
            <v>m</v>
          </cell>
          <cell r="M45">
            <v>2.5</v>
          </cell>
        </row>
        <row r="46">
          <cell r="C46">
            <v>42</v>
          </cell>
        </row>
        <row r="47">
          <cell r="B47">
            <v>1005</v>
          </cell>
          <cell r="C47">
            <v>43</v>
          </cell>
          <cell r="D47" t="str">
            <v>계</v>
          </cell>
          <cell r="I47">
            <v>0</v>
          </cell>
          <cell r="J47">
            <v>0</v>
          </cell>
          <cell r="K47">
            <v>7</v>
          </cell>
          <cell r="L47">
            <v>2.5</v>
          </cell>
          <cell r="M47">
            <v>8.5</v>
          </cell>
          <cell r="N47">
            <v>0</v>
          </cell>
          <cell r="O47">
            <v>0</v>
          </cell>
          <cell r="P47">
            <v>7</v>
          </cell>
          <cell r="Q47">
            <v>1</v>
          </cell>
          <cell r="R47">
            <v>1</v>
          </cell>
          <cell r="S47">
            <v>4</v>
          </cell>
          <cell r="T47">
            <v>1</v>
          </cell>
          <cell r="U47">
            <v>1</v>
          </cell>
          <cell r="V47">
            <v>1</v>
          </cell>
          <cell r="W47">
            <v>1</v>
          </cell>
          <cell r="X47">
            <v>1</v>
          </cell>
          <cell r="Y47">
            <v>1</v>
          </cell>
          <cell r="Z47">
            <v>1</v>
          </cell>
          <cell r="AA47">
            <v>1</v>
          </cell>
          <cell r="AB47">
            <v>1</v>
          </cell>
          <cell r="AC47">
            <v>1</v>
          </cell>
          <cell r="AD47">
            <v>1</v>
          </cell>
          <cell r="AE47">
            <v>1</v>
          </cell>
          <cell r="AF47">
            <v>2</v>
          </cell>
          <cell r="AG47">
            <v>1</v>
          </cell>
          <cell r="AH47">
            <v>1</v>
          </cell>
          <cell r="AI47">
            <v>1</v>
          </cell>
        </row>
        <row r="48">
          <cell r="C48">
            <v>44</v>
          </cell>
        </row>
        <row r="49">
          <cell r="B49">
            <v>2006</v>
          </cell>
          <cell r="C49">
            <v>45</v>
          </cell>
          <cell r="D49" t="str">
            <v>2.6 처인구 김량장동 200(201-8) 능말쉼터</v>
          </cell>
          <cell r="Q49">
            <v>1</v>
          </cell>
          <cell r="R49">
            <v>1</v>
          </cell>
          <cell r="S49">
            <v>2</v>
          </cell>
          <cell r="T49">
            <v>1</v>
          </cell>
          <cell r="U49">
            <v>1</v>
          </cell>
          <cell r="V49">
            <v>1</v>
          </cell>
          <cell r="W49">
            <v>1</v>
          </cell>
          <cell r="X49">
            <v>1</v>
          </cell>
          <cell r="Y49">
            <v>1</v>
          </cell>
          <cell r="Z49">
            <v>1</v>
          </cell>
          <cell r="AA49">
            <v>1</v>
          </cell>
          <cell r="AB49">
            <v>1</v>
          </cell>
          <cell r="AC49">
            <v>1</v>
          </cell>
          <cell r="AD49">
            <v>1</v>
          </cell>
          <cell r="AE49">
            <v>1</v>
          </cell>
          <cell r="AF49">
            <v>2</v>
          </cell>
          <cell r="AG49">
            <v>1</v>
          </cell>
          <cell r="AH49">
            <v>1</v>
          </cell>
          <cell r="AI49">
            <v>1</v>
          </cell>
        </row>
        <row r="50">
          <cell r="C50">
            <v>46</v>
          </cell>
          <cell r="D50" t="str">
            <v>카메라 전원</v>
          </cell>
          <cell r="E50" t="str">
            <v>VCT 1.5sq 2C x 3열</v>
          </cell>
          <cell r="F50" t="str">
            <v>0.5+2.5+4</v>
          </cell>
          <cell r="G50">
            <v>7</v>
          </cell>
          <cell r="H50" t="str">
            <v>m</v>
          </cell>
          <cell r="I50">
            <v>7</v>
          </cell>
        </row>
        <row r="51">
          <cell r="C51">
            <v>47</v>
          </cell>
          <cell r="D51" t="str">
            <v>스피커</v>
          </cell>
          <cell r="E51" t="str">
            <v>SW 2300 x 1</v>
          </cell>
          <cell r="F51" t="str">
            <v>0.5+2</v>
          </cell>
          <cell r="G51">
            <v>2.5</v>
          </cell>
          <cell r="H51" t="str">
            <v>m</v>
          </cell>
          <cell r="L51">
            <v>2.5</v>
          </cell>
        </row>
        <row r="52">
          <cell r="C52">
            <v>48</v>
          </cell>
          <cell r="D52" t="str">
            <v>경광등</v>
          </cell>
          <cell r="E52" t="str">
            <v>UTP Cat.6 4P x 1열</v>
          </cell>
          <cell r="F52" t="str">
            <v>0.5+2.5+3</v>
          </cell>
          <cell r="G52">
            <v>6</v>
          </cell>
          <cell r="H52" t="str">
            <v>m</v>
          </cell>
          <cell r="M52">
            <v>6</v>
          </cell>
        </row>
        <row r="53">
          <cell r="C53">
            <v>49</v>
          </cell>
          <cell r="D53" t="str">
            <v>카메라 통신</v>
          </cell>
          <cell r="E53" t="str">
            <v>UTP Cat.6 4P x 3열</v>
          </cell>
          <cell r="F53" t="str">
            <v>0.5+2.5+4</v>
          </cell>
          <cell r="G53">
            <v>7</v>
          </cell>
          <cell r="H53" t="str">
            <v>m</v>
          </cell>
          <cell r="N53">
            <v>7</v>
          </cell>
        </row>
        <row r="54">
          <cell r="C54">
            <v>50</v>
          </cell>
          <cell r="D54" t="str">
            <v>비상벨</v>
          </cell>
          <cell r="E54" t="str">
            <v>UTP Cat.6 4P x 1열</v>
          </cell>
          <cell r="F54" t="str">
            <v>0.5+2</v>
          </cell>
          <cell r="G54">
            <v>2.5</v>
          </cell>
          <cell r="H54" t="str">
            <v>m</v>
          </cell>
          <cell r="M54">
            <v>2.5</v>
          </cell>
        </row>
        <row r="55">
          <cell r="C55">
            <v>51</v>
          </cell>
        </row>
        <row r="56">
          <cell r="B56">
            <v>1006</v>
          </cell>
          <cell r="C56">
            <v>52</v>
          </cell>
          <cell r="D56" t="str">
            <v>계</v>
          </cell>
          <cell r="I56">
            <v>7</v>
          </cell>
          <cell r="J56">
            <v>0</v>
          </cell>
          <cell r="K56">
            <v>0</v>
          </cell>
          <cell r="L56">
            <v>2.5</v>
          </cell>
          <cell r="M56">
            <v>8.5</v>
          </cell>
          <cell r="N56">
            <v>7</v>
          </cell>
          <cell r="O56">
            <v>0</v>
          </cell>
          <cell r="P56">
            <v>0</v>
          </cell>
          <cell r="Q56">
            <v>1</v>
          </cell>
          <cell r="R56">
            <v>1</v>
          </cell>
          <cell r="S56">
            <v>2</v>
          </cell>
          <cell r="T56">
            <v>1</v>
          </cell>
          <cell r="U56">
            <v>1</v>
          </cell>
          <cell r="V56">
            <v>1</v>
          </cell>
          <cell r="W56">
            <v>1</v>
          </cell>
          <cell r="X56">
            <v>1</v>
          </cell>
          <cell r="Y56">
            <v>1</v>
          </cell>
          <cell r="Z56">
            <v>1</v>
          </cell>
          <cell r="AA56">
            <v>1</v>
          </cell>
          <cell r="AB56">
            <v>1</v>
          </cell>
          <cell r="AC56">
            <v>1</v>
          </cell>
          <cell r="AD56">
            <v>1</v>
          </cell>
          <cell r="AE56">
            <v>1</v>
          </cell>
          <cell r="AF56">
            <v>2</v>
          </cell>
          <cell r="AG56">
            <v>1</v>
          </cell>
          <cell r="AH56">
            <v>1</v>
          </cell>
          <cell r="AI56">
            <v>1</v>
          </cell>
        </row>
        <row r="57">
          <cell r="B57">
            <v>2007</v>
          </cell>
          <cell r="C57">
            <v>53</v>
          </cell>
          <cell r="D57" t="str">
            <v>2.7 처인구 김량장동 235-16 국제훼미리마트 앞 사거리, (위치 변경지역) 236-5</v>
          </cell>
          <cell r="Q57">
            <v>1</v>
          </cell>
          <cell r="R57">
            <v>1</v>
          </cell>
          <cell r="S57">
            <v>4</v>
          </cell>
          <cell r="T57">
            <v>1</v>
          </cell>
          <cell r="U57">
            <v>1</v>
          </cell>
          <cell r="V57">
            <v>1</v>
          </cell>
          <cell r="W57">
            <v>1</v>
          </cell>
          <cell r="X57">
            <v>1</v>
          </cell>
          <cell r="Y57">
            <v>1</v>
          </cell>
          <cell r="Z57">
            <v>1</v>
          </cell>
          <cell r="AA57">
            <v>1</v>
          </cell>
          <cell r="AB57">
            <v>1</v>
          </cell>
          <cell r="AC57">
            <v>1</v>
          </cell>
          <cell r="AD57">
            <v>1</v>
          </cell>
          <cell r="AE57">
            <v>1</v>
          </cell>
          <cell r="AF57">
            <v>2</v>
          </cell>
          <cell r="AG57">
            <v>1</v>
          </cell>
          <cell r="AH57">
            <v>1</v>
          </cell>
          <cell r="AI57">
            <v>1</v>
          </cell>
        </row>
        <row r="58">
          <cell r="C58">
            <v>54</v>
          </cell>
          <cell r="D58" t="str">
            <v>카메라 전원</v>
          </cell>
          <cell r="E58" t="str">
            <v>VCT 1.5sq 2C x 5열</v>
          </cell>
          <cell r="F58" t="str">
            <v>0.5+2.5+4</v>
          </cell>
          <cell r="G58">
            <v>7</v>
          </cell>
          <cell r="H58" t="str">
            <v>m</v>
          </cell>
          <cell r="K58">
            <v>7</v>
          </cell>
        </row>
        <row r="59">
          <cell r="C59">
            <v>55</v>
          </cell>
          <cell r="D59" t="str">
            <v>스피커</v>
          </cell>
          <cell r="E59" t="str">
            <v>SW 2300 x 1</v>
          </cell>
          <cell r="F59" t="str">
            <v>0.5+2</v>
          </cell>
          <cell r="G59">
            <v>2.5</v>
          </cell>
          <cell r="H59" t="str">
            <v>m</v>
          </cell>
          <cell r="L59">
            <v>2.5</v>
          </cell>
        </row>
        <row r="60">
          <cell r="C60">
            <v>56</v>
          </cell>
          <cell r="D60" t="str">
            <v>경광등</v>
          </cell>
          <cell r="E60" t="str">
            <v>UTP Cat.6 4P x 1열</v>
          </cell>
          <cell r="F60" t="str">
            <v>0.5+2.5+3</v>
          </cell>
          <cell r="G60">
            <v>6</v>
          </cell>
          <cell r="H60" t="str">
            <v>m</v>
          </cell>
          <cell r="M60">
            <v>6</v>
          </cell>
        </row>
        <row r="61">
          <cell r="C61">
            <v>57</v>
          </cell>
          <cell r="D61" t="str">
            <v>카메라 통신</v>
          </cell>
          <cell r="E61" t="str">
            <v>UTP Cat.6 4P x 5열</v>
          </cell>
          <cell r="F61" t="str">
            <v>0.5+2.5+4</v>
          </cell>
          <cell r="G61">
            <v>7</v>
          </cell>
          <cell r="H61" t="str">
            <v>m</v>
          </cell>
          <cell r="P61">
            <v>7</v>
          </cell>
        </row>
        <row r="62">
          <cell r="C62">
            <v>58</v>
          </cell>
          <cell r="D62" t="str">
            <v>비상벨</v>
          </cell>
          <cell r="E62" t="str">
            <v>UTP Cat.6 4P x 1열</v>
          </cell>
          <cell r="F62" t="str">
            <v>0.5+2</v>
          </cell>
          <cell r="G62">
            <v>2.5</v>
          </cell>
          <cell r="H62" t="str">
            <v>m</v>
          </cell>
          <cell r="M62">
            <v>2.5</v>
          </cell>
        </row>
        <row r="63">
          <cell r="C63">
            <v>59</v>
          </cell>
        </row>
        <row r="64">
          <cell r="B64">
            <v>1007</v>
          </cell>
          <cell r="C64">
            <v>60</v>
          </cell>
          <cell r="D64" t="str">
            <v>계</v>
          </cell>
          <cell r="I64">
            <v>0</v>
          </cell>
          <cell r="J64">
            <v>0</v>
          </cell>
          <cell r="K64">
            <v>7</v>
          </cell>
          <cell r="L64">
            <v>2.5</v>
          </cell>
          <cell r="M64">
            <v>8.5</v>
          </cell>
          <cell r="N64">
            <v>0</v>
          </cell>
          <cell r="O64">
            <v>0</v>
          </cell>
          <cell r="P64">
            <v>7</v>
          </cell>
          <cell r="Q64">
            <v>1</v>
          </cell>
          <cell r="R64">
            <v>1</v>
          </cell>
          <cell r="S64">
            <v>4</v>
          </cell>
          <cell r="T64">
            <v>1</v>
          </cell>
          <cell r="U64">
            <v>1</v>
          </cell>
          <cell r="V64">
            <v>1</v>
          </cell>
          <cell r="W64">
            <v>1</v>
          </cell>
          <cell r="X64">
            <v>1</v>
          </cell>
          <cell r="Y64">
            <v>1</v>
          </cell>
          <cell r="Z64">
            <v>1</v>
          </cell>
          <cell r="AA64">
            <v>1</v>
          </cell>
          <cell r="AB64">
            <v>1</v>
          </cell>
          <cell r="AC64">
            <v>1</v>
          </cell>
          <cell r="AD64">
            <v>1</v>
          </cell>
          <cell r="AE64">
            <v>1</v>
          </cell>
          <cell r="AF64">
            <v>2</v>
          </cell>
          <cell r="AG64">
            <v>1</v>
          </cell>
          <cell r="AH64">
            <v>1</v>
          </cell>
          <cell r="AI64">
            <v>1</v>
          </cell>
        </row>
        <row r="65">
          <cell r="C65">
            <v>61</v>
          </cell>
        </row>
        <row r="66">
          <cell r="B66">
            <v>2008</v>
          </cell>
          <cell r="C66">
            <v>62</v>
          </cell>
          <cell r="D66" t="str">
            <v>2.8 처인구 김량장동 344-9 서구복지회관</v>
          </cell>
          <cell r="Q66">
            <v>1</v>
          </cell>
          <cell r="R66">
            <v>1</v>
          </cell>
          <cell r="S66">
            <v>4</v>
          </cell>
          <cell r="T66">
            <v>1</v>
          </cell>
          <cell r="U66">
            <v>1</v>
          </cell>
          <cell r="V66">
            <v>1</v>
          </cell>
          <cell r="W66">
            <v>1</v>
          </cell>
          <cell r="X66">
            <v>1</v>
          </cell>
          <cell r="Y66">
            <v>1</v>
          </cell>
          <cell r="Z66">
            <v>1</v>
          </cell>
          <cell r="AA66">
            <v>1</v>
          </cell>
          <cell r="AB66">
            <v>1</v>
          </cell>
          <cell r="AC66">
            <v>1</v>
          </cell>
          <cell r="AD66">
            <v>1</v>
          </cell>
          <cell r="AE66">
            <v>1</v>
          </cell>
          <cell r="AF66">
            <v>2</v>
          </cell>
          <cell r="AG66">
            <v>1</v>
          </cell>
          <cell r="AH66">
            <v>1</v>
          </cell>
          <cell r="AI66">
            <v>1</v>
          </cell>
        </row>
        <row r="67">
          <cell r="C67">
            <v>63</v>
          </cell>
          <cell r="D67" t="str">
            <v>카메라 전원</v>
          </cell>
          <cell r="E67" t="str">
            <v>VCT 1.5sq 2C x 5열</v>
          </cell>
          <cell r="F67" t="str">
            <v>0.5+2.5+4</v>
          </cell>
          <cell r="G67">
            <v>7</v>
          </cell>
          <cell r="H67" t="str">
            <v>m</v>
          </cell>
          <cell r="K67">
            <v>7</v>
          </cell>
        </row>
        <row r="68">
          <cell r="C68">
            <v>64</v>
          </cell>
          <cell r="D68" t="str">
            <v>스피커</v>
          </cell>
          <cell r="E68" t="str">
            <v>SW 2300 x 1</v>
          </cell>
          <cell r="F68" t="str">
            <v>0.5+2</v>
          </cell>
          <cell r="G68">
            <v>2.5</v>
          </cell>
          <cell r="H68" t="str">
            <v>m</v>
          </cell>
          <cell r="L68">
            <v>2.5</v>
          </cell>
        </row>
        <row r="69">
          <cell r="C69">
            <v>65</v>
          </cell>
          <cell r="D69" t="str">
            <v>경광등</v>
          </cell>
          <cell r="E69" t="str">
            <v>UTP Cat.6 4P x 1열</v>
          </cell>
          <cell r="F69" t="str">
            <v>0.5+2.5+3</v>
          </cell>
          <cell r="G69">
            <v>6</v>
          </cell>
          <cell r="H69" t="str">
            <v>m</v>
          </cell>
          <cell r="M69">
            <v>6</v>
          </cell>
        </row>
        <row r="70">
          <cell r="C70">
            <v>66</v>
          </cell>
          <cell r="D70" t="str">
            <v>카메라 통신</v>
          </cell>
          <cell r="E70" t="str">
            <v>UTP Cat.6 4P x 5열</v>
          </cell>
          <cell r="F70" t="str">
            <v>0.5+2.5+4</v>
          </cell>
          <cell r="G70">
            <v>7</v>
          </cell>
          <cell r="H70" t="str">
            <v>m</v>
          </cell>
          <cell r="P70">
            <v>7</v>
          </cell>
        </row>
        <row r="71">
          <cell r="C71">
            <v>67</v>
          </cell>
          <cell r="D71" t="str">
            <v>비상벨</v>
          </cell>
          <cell r="E71" t="str">
            <v>UTP Cat.6 4P x 1열</v>
          </cell>
          <cell r="F71" t="str">
            <v>0.5+2</v>
          </cell>
          <cell r="G71">
            <v>2.5</v>
          </cell>
          <cell r="H71" t="str">
            <v>m</v>
          </cell>
          <cell r="M71">
            <v>2.5</v>
          </cell>
        </row>
        <row r="72">
          <cell r="C72">
            <v>68</v>
          </cell>
        </row>
        <row r="73">
          <cell r="B73">
            <v>1008</v>
          </cell>
          <cell r="C73">
            <v>69</v>
          </cell>
          <cell r="D73" t="str">
            <v>계</v>
          </cell>
          <cell r="I73">
            <v>0</v>
          </cell>
          <cell r="J73">
            <v>0</v>
          </cell>
          <cell r="K73">
            <v>7</v>
          </cell>
          <cell r="L73">
            <v>2.5</v>
          </cell>
          <cell r="M73">
            <v>8.5</v>
          </cell>
          <cell r="N73">
            <v>0</v>
          </cell>
          <cell r="O73">
            <v>0</v>
          </cell>
          <cell r="P73">
            <v>7</v>
          </cell>
          <cell r="Q73">
            <v>1</v>
          </cell>
          <cell r="R73">
            <v>1</v>
          </cell>
          <cell r="S73">
            <v>4</v>
          </cell>
          <cell r="T73">
            <v>1</v>
          </cell>
          <cell r="U73">
            <v>1</v>
          </cell>
          <cell r="V73">
            <v>1</v>
          </cell>
          <cell r="W73">
            <v>1</v>
          </cell>
          <cell r="X73">
            <v>1</v>
          </cell>
          <cell r="Y73">
            <v>1</v>
          </cell>
          <cell r="Z73">
            <v>1</v>
          </cell>
          <cell r="AA73">
            <v>1</v>
          </cell>
          <cell r="AB73">
            <v>1</v>
          </cell>
          <cell r="AC73">
            <v>1</v>
          </cell>
          <cell r="AD73">
            <v>1</v>
          </cell>
          <cell r="AE73">
            <v>1</v>
          </cell>
          <cell r="AF73">
            <v>2</v>
          </cell>
          <cell r="AG73">
            <v>1</v>
          </cell>
          <cell r="AH73">
            <v>1</v>
          </cell>
          <cell r="AI73">
            <v>1</v>
          </cell>
        </row>
        <row r="74">
          <cell r="C74">
            <v>70</v>
          </cell>
        </row>
        <row r="75">
          <cell r="B75">
            <v>2009</v>
          </cell>
          <cell r="C75">
            <v>71</v>
          </cell>
          <cell r="D75" t="str">
            <v>2.9 처인구 김량장동 352-21 제일빌라 앞(서학사 앞), (353-12)</v>
          </cell>
          <cell r="Q75">
            <v>1</v>
          </cell>
          <cell r="R75">
            <v>1</v>
          </cell>
          <cell r="S75">
            <v>4</v>
          </cell>
          <cell r="T75">
            <v>1</v>
          </cell>
          <cell r="U75">
            <v>1</v>
          </cell>
          <cell r="V75">
            <v>1</v>
          </cell>
          <cell r="W75">
            <v>1</v>
          </cell>
          <cell r="X75">
            <v>1</v>
          </cell>
          <cell r="Y75">
            <v>1</v>
          </cell>
          <cell r="Z75">
            <v>1</v>
          </cell>
          <cell r="AA75">
            <v>1</v>
          </cell>
          <cell r="AB75">
            <v>1</v>
          </cell>
          <cell r="AC75">
            <v>1</v>
          </cell>
          <cell r="AD75">
            <v>1</v>
          </cell>
          <cell r="AE75">
            <v>1</v>
          </cell>
          <cell r="AF75">
            <v>2</v>
          </cell>
          <cell r="AG75">
            <v>1</v>
          </cell>
          <cell r="AH75">
            <v>1</v>
          </cell>
          <cell r="AI75">
            <v>1</v>
          </cell>
        </row>
        <row r="76">
          <cell r="C76">
            <v>72</v>
          </cell>
          <cell r="D76" t="str">
            <v>카메라 전원</v>
          </cell>
          <cell r="E76" t="str">
            <v>VCT 1.5sq 2C x 5열</v>
          </cell>
          <cell r="F76" t="str">
            <v>0.5+2.5+4</v>
          </cell>
          <cell r="G76">
            <v>7</v>
          </cell>
          <cell r="H76" t="str">
            <v>m</v>
          </cell>
          <cell r="K76">
            <v>7</v>
          </cell>
        </row>
        <row r="77">
          <cell r="C77">
            <v>73</v>
          </cell>
          <cell r="D77" t="str">
            <v>스피커</v>
          </cell>
          <cell r="E77" t="str">
            <v>SW 2300 x 1</v>
          </cell>
          <cell r="F77" t="str">
            <v>0.5+2</v>
          </cell>
          <cell r="G77">
            <v>2.5</v>
          </cell>
          <cell r="H77" t="str">
            <v>m</v>
          </cell>
          <cell r="L77">
            <v>2.5</v>
          </cell>
        </row>
        <row r="78">
          <cell r="C78">
            <v>74</v>
          </cell>
          <cell r="D78" t="str">
            <v>경광등</v>
          </cell>
          <cell r="E78" t="str">
            <v>UTP Cat.6 4P x 1열</v>
          </cell>
          <cell r="F78" t="str">
            <v>0.5+2.5+3</v>
          </cell>
          <cell r="G78">
            <v>6</v>
          </cell>
          <cell r="H78" t="str">
            <v>m</v>
          </cell>
          <cell r="M78">
            <v>6</v>
          </cell>
        </row>
        <row r="79">
          <cell r="C79">
            <v>75</v>
          </cell>
          <cell r="D79" t="str">
            <v>카메라 통신</v>
          </cell>
          <cell r="E79" t="str">
            <v>UTP Cat.6 4P x 5열</v>
          </cell>
          <cell r="F79" t="str">
            <v>0.5+2.5+4</v>
          </cell>
          <cell r="G79">
            <v>7</v>
          </cell>
          <cell r="H79" t="str">
            <v>m</v>
          </cell>
          <cell r="P79">
            <v>7</v>
          </cell>
        </row>
        <row r="80">
          <cell r="C80">
            <v>76</v>
          </cell>
          <cell r="D80" t="str">
            <v>비상벨</v>
          </cell>
          <cell r="E80" t="str">
            <v>UTP Cat.6 4P x 1열</v>
          </cell>
          <cell r="F80" t="str">
            <v>0.5+2</v>
          </cell>
          <cell r="G80">
            <v>2.5</v>
          </cell>
          <cell r="H80" t="str">
            <v>m</v>
          </cell>
          <cell r="M80">
            <v>2.5</v>
          </cell>
        </row>
        <row r="81">
          <cell r="C81">
            <v>77</v>
          </cell>
        </row>
        <row r="82">
          <cell r="B82">
            <v>1009</v>
          </cell>
          <cell r="C82">
            <v>78</v>
          </cell>
          <cell r="D82" t="str">
            <v>계</v>
          </cell>
          <cell r="I82">
            <v>0</v>
          </cell>
          <cell r="J82">
            <v>0</v>
          </cell>
          <cell r="K82">
            <v>7</v>
          </cell>
          <cell r="L82">
            <v>2.5</v>
          </cell>
          <cell r="M82">
            <v>8.5</v>
          </cell>
          <cell r="N82">
            <v>0</v>
          </cell>
          <cell r="O82">
            <v>0</v>
          </cell>
          <cell r="P82">
            <v>7</v>
          </cell>
          <cell r="Q82">
            <v>1</v>
          </cell>
          <cell r="R82">
            <v>1</v>
          </cell>
          <cell r="S82">
            <v>4</v>
          </cell>
          <cell r="T82">
            <v>1</v>
          </cell>
          <cell r="U82">
            <v>1</v>
          </cell>
          <cell r="V82">
            <v>1</v>
          </cell>
          <cell r="W82">
            <v>1</v>
          </cell>
          <cell r="X82">
            <v>1</v>
          </cell>
          <cell r="Y82">
            <v>1</v>
          </cell>
          <cell r="Z82">
            <v>1</v>
          </cell>
          <cell r="AA82">
            <v>1</v>
          </cell>
          <cell r="AB82">
            <v>1</v>
          </cell>
          <cell r="AC82">
            <v>1</v>
          </cell>
          <cell r="AD82">
            <v>1</v>
          </cell>
          <cell r="AE82">
            <v>1</v>
          </cell>
          <cell r="AF82">
            <v>2</v>
          </cell>
          <cell r="AG82">
            <v>1</v>
          </cell>
          <cell r="AH82">
            <v>1</v>
          </cell>
          <cell r="AI82">
            <v>1</v>
          </cell>
        </row>
        <row r="83">
          <cell r="B83">
            <v>2010</v>
          </cell>
          <cell r="C83">
            <v>79</v>
          </cell>
          <cell r="D83" t="str">
            <v>2.10 처인구 남동 232 마을회관 (위치 변경지역)</v>
          </cell>
          <cell r="Q83">
            <v>1</v>
          </cell>
          <cell r="R83">
            <v>1</v>
          </cell>
          <cell r="S83">
            <v>3</v>
          </cell>
          <cell r="T83">
            <v>1</v>
          </cell>
          <cell r="U83">
            <v>1</v>
          </cell>
          <cell r="V83">
            <v>1</v>
          </cell>
          <cell r="W83">
            <v>1</v>
          </cell>
          <cell r="X83">
            <v>1</v>
          </cell>
          <cell r="Y83">
            <v>1</v>
          </cell>
          <cell r="Z83">
            <v>1</v>
          </cell>
          <cell r="AA83">
            <v>1</v>
          </cell>
          <cell r="AB83">
            <v>1</v>
          </cell>
          <cell r="AC83">
            <v>1</v>
          </cell>
          <cell r="AD83">
            <v>1</v>
          </cell>
          <cell r="AE83">
            <v>1</v>
          </cell>
          <cell r="AF83">
            <v>2</v>
          </cell>
          <cell r="AG83">
            <v>1</v>
          </cell>
          <cell r="AH83">
            <v>1</v>
          </cell>
          <cell r="AI83">
            <v>1</v>
          </cell>
        </row>
        <row r="84">
          <cell r="C84">
            <v>80</v>
          </cell>
          <cell r="D84" t="str">
            <v>카메라 전원</v>
          </cell>
          <cell r="E84" t="str">
            <v>VCT 1.5sq 2C x 4열</v>
          </cell>
          <cell r="F84" t="str">
            <v>0.5+2.5+4</v>
          </cell>
          <cell r="G84">
            <v>7</v>
          </cell>
          <cell r="H84" t="str">
            <v>m</v>
          </cell>
          <cell r="J84">
            <v>7</v>
          </cell>
        </row>
        <row r="85">
          <cell r="C85">
            <v>81</v>
          </cell>
          <cell r="D85" t="str">
            <v>스피커</v>
          </cell>
          <cell r="E85" t="str">
            <v>SW 2300 x 1</v>
          </cell>
          <cell r="F85" t="str">
            <v>0.5+2</v>
          </cell>
          <cell r="G85">
            <v>2.5</v>
          </cell>
          <cell r="H85" t="str">
            <v>m</v>
          </cell>
          <cell r="L85">
            <v>2.5</v>
          </cell>
        </row>
        <row r="86">
          <cell r="C86">
            <v>82</v>
          </cell>
          <cell r="D86" t="str">
            <v>경광등</v>
          </cell>
          <cell r="E86" t="str">
            <v>UTP Cat.6 4P x 1열</v>
          </cell>
          <cell r="F86" t="str">
            <v>0.5+2.5+3</v>
          </cell>
          <cell r="G86">
            <v>6</v>
          </cell>
          <cell r="H86" t="str">
            <v>m</v>
          </cell>
          <cell r="M86">
            <v>6</v>
          </cell>
        </row>
        <row r="87">
          <cell r="C87">
            <v>83</v>
          </cell>
          <cell r="D87" t="str">
            <v>카메라 통신</v>
          </cell>
          <cell r="E87" t="str">
            <v>UTP Cat.6 4P x 4열</v>
          </cell>
          <cell r="F87" t="str">
            <v>0.5+2.5+4</v>
          </cell>
          <cell r="G87">
            <v>7</v>
          </cell>
          <cell r="H87" t="str">
            <v>m</v>
          </cell>
          <cell r="O87">
            <v>7</v>
          </cell>
        </row>
        <row r="88">
          <cell r="C88">
            <v>84</v>
          </cell>
          <cell r="D88" t="str">
            <v>비상벨</v>
          </cell>
          <cell r="E88" t="str">
            <v>UTP Cat.6 4P x 1열</v>
          </cell>
          <cell r="F88" t="str">
            <v>0.5+2</v>
          </cell>
          <cell r="G88">
            <v>2.5</v>
          </cell>
          <cell r="H88" t="str">
            <v>m</v>
          </cell>
          <cell r="M88">
            <v>2.5</v>
          </cell>
        </row>
        <row r="89">
          <cell r="C89">
            <v>85</v>
          </cell>
        </row>
        <row r="90">
          <cell r="B90">
            <v>1010</v>
          </cell>
          <cell r="C90">
            <v>86</v>
          </cell>
          <cell r="D90" t="str">
            <v>계</v>
          </cell>
          <cell r="I90">
            <v>0</v>
          </cell>
          <cell r="J90">
            <v>7</v>
          </cell>
          <cell r="K90">
            <v>0</v>
          </cell>
          <cell r="L90">
            <v>2.5</v>
          </cell>
          <cell r="M90">
            <v>8.5</v>
          </cell>
          <cell r="N90">
            <v>0</v>
          </cell>
          <cell r="O90">
            <v>7</v>
          </cell>
          <cell r="P90">
            <v>0</v>
          </cell>
          <cell r="Q90">
            <v>1</v>
          </cell>
          <cell r="R90">
            <v>1</v>
          </cell>
          <cell r="S90">
            <v>3</v>
          </cell>
          <cell r="T90">
            <v>1</v>
          </cell>
          <cell r="U90">
            <v>1</v>
          </cell>
          <cell r="V90">
            <v>1</v>
          </cell>
          <cell r="W90">
            <v>1</v>
          </cell>
          <cell r="X90">
            <v>1</v>
          </cell>
          <cell r="Y90">
            <v>1</v>
          </cell>
          <cell r="Z90">
            <v>1</v>
          </cell>
          <cell r="AA90">
            <v>1</v>
          </cell>
          <cell r="AB90">
            <v>1</v>
          </cell>
          <cell r="AC90">
            <v>1</v>
          </cell>
          <cell r="AD90">
            <v>1</v>
          </cell>
          <cell r="AE90">
            <v>1</v>
          </cell>
          <cell r="AF90">
            <v>2</v>
          </cell>
          <cell r="AG90">
            <v>1</v>
          </cell>
          <cell r="AH90">
            <v>1</v>
          </cell>
          <cell r="AI90">
            <v>1</v>
          </cell>
        </row>
        <row r="91">
          <cell r="C91">
            <v>87</v>
          </cell>
        </row>
        <row r="92">
          <cell r="B92">
            <v>2011</v>
          </cell>
          <cell r="C92">
            <v>88</v>
          </cell>
          <cell r="D92" t="str">
            <v>2.11 처인구 남사면 방아리 1206-2 아리실 입구</v>
          </cell>
          <cell r="Q92">
            <v>1</v>
          </cell>
          <cell r="R92">
            <v>1</v>
          </cell>
          <cell r="S92">
            <v>4</v>
          </cell>
          <cell r="T92">
            <v>1</v>
          </cell>
          <cell r="U92">
            <v>1</v>
          </cell>
          <cell r="V92">
            <v>1</v>
          </cell>
          <cell r="W92">
            <v>1</v>
          </cell>
          <cell r="X92">
            <v>1</v>
          </cell>
          <cell r="Y92">
            <v>1</v>
          </cell>
          <cell r="Z92">
            <v>1</v>
          </cell>
          <cell r="AA92">
            <v>1</v>
          </cell>
          <cell r="AB92">
            <v>1</v>
          </cell>
          <cell r="AC92">
            <v>1</v>
          </cell>
          <cell r="AD92">
            <v>1</v>
          </cell>
          <cell r="AE92">
            <v>1</v>
          </cell>
          <cell r="AF92">
            <v>2</v>
          </cell>
          <cell r="AG92">
            <v>1</v>
          </cell>
          <cell r="AH92">
            <v>1</v>
          </cell>
          <cell r="AI92">
            <v>1</v>
          </cell>
        </row>
        <row r="93">
          <cell r="C93">
            <v>89</v>
          </cell>
          <cell r="D93" t="str">
            <v>카메라 전원</v>
          </cell>
          <cell r="E93" t="str">
            <v>VCT 1.5sq 2C x 5열</v>
          </cell>
          <cell r="F93" t="str">
            <v>0.5+2.5+4</v>
          </cell>
          <cell r="G93">
            <v>7</v>
          </cell>
          <cell r="H93" t="str">
            <v>m</v>
          </cell>
          <cell r="K93">
            <v>7</v>
          </cell>
        </row>
        <row r="94">
          <cell r="C94">
            <v>90</v>
          </cell>
          <cell r="D94" t="str">
            <v>스피커</v>
          </cell>
          <cell r="E94" t="str">
            <v>SW 2300 x 1</v>
          </cell>
          <cell r="F94" t="str">
            <v>0.5+2</v>
          </cell>
          <cell r="G94">
            <v>2.5</v>
          </cell>
          <cell r="H94" t="str">
            <v>m</v>
          </cell>
          <cell r="L94">
            <v>2.5</v>
          </cell>
        </row>
        <row r="95">
          <cell r="C95">
            <v>91</v>
          </cell>
          <cell r="D95" t="str">
            <v>경광등</v>
          </cell>
          <cell r="E95" t="str">
            <v>UTP Cat.6 4P x 1열</v>
          </cell>
          <cell r="F95" t="str">
            <v>0.5+2.5+3</v>
          </cell>
          <cell r="G95">
            <v>6</v>
          </cell>
          <cell r="H95" t="str">
            <v>m</v>
          </cell>
          <cell r="M95">
            <v>6</v>
          </cell>
        </row>
        <row r="96">
          <cell r="C96">
            <v>92</v>
          </cell>
          <cell r="D96" t="str">
            <v>카메라 통신</v>
          </cell>
          <cell r="E96" t="str">
            <v>UTP Cat.6 4P x 5열</v>
          </cell>
          <cell r="F96" t="str">
            <v>0.5+2.5+4</v>
          </cell>
          <cell r="G96">
            <v>7</v>
          </cell>
          <cell r="H96" t="str">
            <v>m</v>
          </cell>
          <cell r="P96">
            <v>7</v>
          </cell>
        </row>
        <row r="97">
          <cell r="C97">
            <v>93</v>
          </cell>
          <cell r="D97" t="str">
            <v>비상벨</v>
          </cell>
          <cell r="E97" t="str">
            <v>UTP Cat.6 4P x 1열</v>
          </cell>
          <cell r="F97" t="str">
            <v>0.5+2</v>
          </cell>
          <cell r="G97">
            <v>2.5</v>
          </cell>
          <cell r="H97" t="str">
            <v>m</v>
          </cell>
          <cell r="M97">
            <v>2.5</v>
          </cell>
        </row>
        <row r="98">
          <cell r="C98">
            <v>94</v>
          </cell>
        </row>
        <row r="99">
          <cell r="B99">
            <v>1011</v>
          </cell>
          <cell r="C99">
            <v>95</v>
          </cell>
          <cell r="D99" t="str">
            <v>계</v>
          </cell>
          <cell r="I99">
            <v>0</v>
          </cell>
          <cell r="J99">
            <v>0</v>
          </cell>
          <cell r="K99">
            <v>7</v>
          </cell>
          <cell r="L99">
            <v>2.5</v>
          </cell>
          <cell r="M99">
            <v>8.5</v>
          </cell>
          <cell r="N99">
            <v>0</v>
          </cell>
          <cell r="O99">
            <v>0</v>
          </cell>
          <cell r="P99">
            <v>7</v>
          </cell>
          <cell r="Q99">
            <v>1</v>
          </cell>
          <cell r="R99">
            <v>1</v>
          </cell>
          <cell r="S99">
            <v>4</v>
          </cell>
          <cell r="T99">
            <v>1</v>
          </cell>
          <cell r="U99">
            <v>1</v>
          </cell>
          <cell r="V99">
            <v>1</v>
          </cell>
          <cell r="W99">
            <v>1</v>
          </cell>
          <cell r="X99">
            <v>1</v>
          </cell>
          <cell r="Y99">
            <v>1</v>
          </cell>
          <cell r="Z99">
            <v>1</v>
          </cell>
          <cell r="AA99">
            <v>1</v>
          </cell>
          <cell r="AB99">
            <v>1</v>
          </cell>
          <cell r="AC99">
            <v>1</v>
          </cell>
          <cell r="AD99">
            <v>1</v>
          </cell>
          <cell r="AE99">
            <v>1</v>
          </cell>
          <cell r="AF99">
            <v>2</v>
          </cell>
          <cell r="AG99">
            <v>1</v>
          </cell>
          <cell r="AH99">
            <v>1</v>
          </cell>
          <cell r="AI99">
            <v>1</v>
          </cell>
        </row>
        <row r="100">
          <cell r="C100">
            <v>96</v>
          </cell>
        </row>
        <row r="101">
          <cell r="B101">
            <v>2012</v>
          </cell>
          <cell r="C101">
            <v>97</v>
          </cell>
          <cell r="D101" t="str">
            <v>2.12 처인구 마평동 246-18 세웅빌리지 앞, 용인하이츠빌라 앞(246-4)</v>
          </cell>
          <cell r="Q101">
            <v>1</v>
          </cell>
          <cell r="R101">
            <v>1</v>
          </cell>
          <cell r="S101">
            <v>3</v>
          </cell>
          <cell r="T101">
            <v>1</v>
          </cell>
          <cell r="U101">
            <v>1</v>
          </cell>
          <cell r="V101">
            <v>1</v>
          </cell>
          <cell r="W101">
            <v>1</v>
          </cell>
          <cell r="X101">
            <v>1</v>
          </cell>
          <cell r="Y101">
            <v>1</v>
          </cell>
          <cell r="Z101">
            <v>1</v>
          </cell>
          <cell r="AA101">
            <v>1</v>
          </cell>
          <cell r="AB101">
            <v>1</v>
          </cell>
          <cell r="AC101">
            <v>1</v>
          </cell>
          <cell r="AD101">
            <v>1</v>
          </cell>
          <cell r="AE101">
            <v>1</v>
          </cell>
          <cell r="AF101">
            <v>2</v>
          </cell>
          <cell r="AG101">
            <v>1</v>
          </cell>
          <cell r="AH101">
            <v>1</v>
          </cell>
          <cell r="AI101">
            <v>1</v>
          </cell>
        </row>
        <row r="102">
          <cell r="C102">
            <v>98</v>
          </cell>
          <cell r="D102" t="str">
            <v>카메라 전원</v>
          </cell>
          <cell r="E102" t="str">
            <v>VCT 1.5sq 2C x 4열</v>
          </cell>
          <cell r="F102" t="str">
            <v>0.5+2.5+4</v>
          </cell>
          <cell r="G102">
            <v>7</v>
          </cell>
          <cell r="H102" t="str">
            <v>m</v>
          </cell>
          <cell r="J102">
            <v>7</v>
          </cell>
        </row>
        <row r="103">
          <cell r="C103">
            <v>99</v>
          </cell>
          <cell r="D103" t="str">
            <v>스피커</v>
          </cell>
          <cell r="E103" t="str">
            <v>SW 2300 x 1</v>
          </cell>
          <cell r="F103" t="str">
            <v>0.5+2</v>
          </cell>
          <cell r="G103">
            <v>2.5</v>
          </cell>
          <cell r="H103" t="str">
            <v>m</v>
          </cell>
          <cell r="L103">
            <v>2.5</v>
          </cell>
        </row>
        <row r="104">
          <cell r="C104">
            <v>100</v>
          </cell>
          <cell r="D104" t="str">
            <v>경광등</v>
          </cell>
          <cell r="E104" t="str">
            <v>UTP Cat.6 4P x 1열</v>
          </cell>
          <cell r="F104" t="str">
            <v>0.5+2.5+3</v>
          </cell>
          <cell r="G104">
            <v>6</v>
          </cell>
          <cell r="H104" t="str">
            <v>m</v>
          </cell>
          <cell r="M104">
            <v>6</v>
          </cell>
        </row>
        <row r="105">
          <cell r="C105">
            <v>101</v>
          </cell>
          <cell r="D105" t="str">
            <v>카메라 통신</v>
          </cell>
          <cell r="E105" t="str">
            <v>UTP Cat.6 4P x 4열</v>
          </cell>
          <cell r="F105" t="str">
            <v>0.5+2.5+4</v>
          </cell>
          <cell r="G105">
            <v>7</v>
          </cell>
          <cell r="H105" t="str">
            <v>m</v>
          </cell>
          <cell r="O105">
            <v>7</v>
          </cell>
        </row>
        <row r="106">
          <cell r="C106">
            <v>102</v>
          </cell>
          <cell r="D106" t="str">
            <v>비상벨</v>
          </cell>
          <cell r="E106" t="str">
            <v>UTP Cat.6 4P x 1열</v>
          </cell>
          <cell r="F106" t="str">
            <v>0.5+2</v>
          </cell>
          <cell r="G106">
            <v>2.5</v>
          </cell>
          <cell r="H106" t="str">
            <v>m</v>
          </cell>
          <cell r="M106">
            <v>2.5</v>
          </cell>
        </row>
        <row r="107">
          <cell r="C107">
            <v>103</v>
          </cell>
        </row>
        <row r="108">
          <cell r="B108">
            <v>1012</v>
          </cell>
          <cell r="C108">
            <v>104</v>
          </cell>
          <cell r="D108" t="str">
            <v>계</v>
          </cell>
          <cell r="I108">
            <v>0</v>
          </cell>
          <cell r="J108">
            <v>7</v>
          </cell>
          <cell r="K108">
            <v>0</v>
          </cell>
          <cell r="L108">
            <v>2.5</v>
          </cell>
          <cell r="M108">
            <v>8.5</v>
          </cell>
          <cell r="N108">
            <v>0</v>
          </cell>
          <cell r="O108">
            <v>7</v>
          </cell>
          <cell r="P108">
            <v>0</v>
          </cell>
          <cell r="Q108">
            <v>1</v>
          </cell>
          <cell r="R108">
            <v>1</v>
          </cell>
          <cell r="S108">
            <v>3</v>
          </cell>
          <cell r="T108">
            <v>1</v>
          </cell>
          <cell r="U108">
            <v>1</v>
          </cell>
          <cell r="V108">
            <v>1</v>
          </cell>
          <cell r="W108">
            <v>1</v>
          </cell>
          <cell r="X108">
            <v>1</v>
          </cell>
          <cell r="Y108">
            <v>1</v>
          </cell>
          <cell r="Z108">
            <v>1</v>
          </cell>
          <cell r="AA108">
            <v>1</v>
          </cell>
          <cell r="AB108">
            <v>1</v>
          </cell>
          <cell r="AC108">
            <v>1</v>
          </cell>
          <cell r="AD108">
            <v>1</v>
          </cell>
          <cell r="AE108">
            <v>1</v>
          </cell>
          <cell r="AF108">
            <v>2</v>
          </cell>
          <cell r="AG108">
            <v>1</v>
          </cell>
          <cell r="AH108">
            <v>1</v>
          </cell>
          <cell r="AI108">
            <v>1</v>
          </cell>
        </row>
        <row r="109">
          <cell r="B109">
            <v>2013</v>
          </cell>
          <cell r="C109">
            <v>105</v>
          </cell>
          <cell r="D109" t="str">
            <v>2.13 처인구 마평동 929 월드드림빌 앞 사거리</v>
          </cell>
          <cell r="Q109">
            <v>1</v>
          </cell>
          <cell r="R109">
            <v>1</v>
          </cell>
          <cell r="S109">
            <v>4</v>
          </cell>
          <cell r="T109">
            <v>1</v>
          </cell>
          <cell r="U109">
            <v>1</v>
          </cell>
          <cell r="V109">
            <v>1</v>
          </cell>
          <cell r="W109">
            <v>1</v>
          </cell>
          <cell r="X109">
            <v>1</v>
          </cell>
          <cell r="Y109">
            <v>1</v>
          </cell>
          <cell r="Z109">
            <v>1</v>
          </cell>
          <cell r="AA109">
            <v>1</v>
          </cell>
          <cell r="AB109">
            <v>1</v>
          </cell>
          <cell r="AC109">
            <v>1</v>
          </cell>
          <cell r="AD109">
            <v>1</v>
          </cell>
          <cell r="AE109">
            <v>1</v>
          </cell>
          <cell r="AF109">
            <v>2</v>
          </cell>
          <cell r="AG109">
            <v>1</v>
          </cell>
          <cell r="AH109">
            <v>1</v>
          </cell>
          <cell r="AI109">
            <v>1</v>
          </cell>
        </row>
        <row r="110">
          <cell r="C110">
            <v>106</v>
          </cell>
          <cell r="D110" t="str">
            <v>카메라 전원</v>
          </cell>
          <cell r="E110" t="str">
            <v>VCT 1.5sq 2C x 5열</v>
          </cell>
          <cell r="F110" t="str">
            <v>0.5+2.5+6</v>
          </cell>
          <cell r="G110">
            <v>9</v>
          </cell>
          <cell r="H110" t="str">
            <v>m</v>
          </cell>
          <cell r="K110">
            <v>9</v>
          </cell>
        </row>
        <row r="111">
          <cell r="C111">
            <v>107</v>
          </cell>
          <cell r="D111" t="str">
            <v>스피커</v>
          </cell>
          <cell r="E111" t="str">
            <v>SW 2300 x 1</v>
          </cell>
          <cell r="F111" t="str">
            <v>0.5+2</v>
          </cell>
          <cell r="G111">
            <v>2.5</v>
          </cell>
          <cell r="H111" t="str">
            <v>m</v>
          </cell>
          <cell r="L111">
            <v>2.5</v>
          </cell>
        </row>
        <row r="112">
          <cell r="C112">
            <v>108</v>
          </cell>
          <cell r="D112" t="str">
            <v>경광등</v>
          </cell>
          <cell r="E112" t="str">
            <v>UTP Cat.6 4P x 1열</v>
          </cell>
          <cell r="F112" t="str">
            <v>0.5+2.5+5</v>
          </cell>
          <cell r="G112">
            <v>8</v>
          </cell>
          <cell r="H112" t="str">
            <v>m</v>
          </cell>
          <cell r="M112">
            <v>8</v>
          </cell>
        </row>
        <row r="113">
          <cell r="C113">
            <v>109</v>
          </cell>
          <cell r="D113" t="str">
            <v>카메라 통신</v>
          </cell>
          <cell r="E113" t="str">
            <v>UTP Cat.6 4P x 5열</v>
          </cell>
          <cell r="F113" t="str">
            <v>0.5+2.5+6</v>
          </cell>
          <cell r="G113">
            <v>9</v>
          </cell>
          <cell r="H113" t="str">
            <v>m</v>
          </cell>
          <cell r="P113">
            <v>9</v>
          </cell>
        </row>
        <row r="114">
          <cell r="C114">
            <v>110</v>
          </cell>
          <cell r="D114" t="str">
            <v>비상벨</v>
          </cell>
          <cell r="E114" t="str">
            <v>UTP Cat.6 4P x 1열</v>
          </cell>
          <cell r="F114" t="str">
            <v>0.5+2</v>
          </cell>
          <cell r="G114">
            <v>2.5</v>
          </cell>
          <cell r="H114" t="str">
            <v>m</v>
          </cell>
          <cell r="M114">
            <v>2.5</v>
          </cell>
        </row>
        <row r="115">
          <cell r="C115">
            <v>111</v>
          </cell>
        </row>
        <row r="116">
          <cell r="B116">
            <v>1013</v>
          </cell>
          <cell r="C116">
            <v>112</v>
          </cell>
          <cell r="D116" t="str">
            <v>계</v>
          </cell>
          <cell r="I116">
            <v>0</v>
          </cell>
          <cell r="J116">
            <v>0</v>
          </cell>
          <cell r="K116">
            <v>9</v>
          </cell>
          <cell r="L116">
            <v>2.5</v>
          </cell>
          <cell r="M116">
            <v>10.5</v>
          </cell>
          <cell r="N116">
            <v>0</v>
          </cell>
          <cell r="O116">
            <v>0</v>
          </cell>
          <cell r="P116">
            <v>9</v>
          </cell>
          <cell r="Q116">
            <v>1</v>
          </cell>
          <cell r="R116">
            <v>1</v>
          </cell>
          <cell r="S116">
            <v>4</v>
          </cell>
          <cell r="T116">
            <v>1</v>
          </cell>
          <cell r="U116">
            <v>1</v>
          </cell>
          <cell r="V116">
            <v>1</v>
          </cell>
          <cell r="W116">
            <v>1</v>
          </cell>
          <cell r="X116">
            <v>1</v>
          </cell>
          <cell r="Y116">
            <v>1</v>
          </cell>
          <cell r="Z116">
            <v>1</v>
          </cell>
          <cell r="AA116">
            <v>1</v>
          </cell>
          <cell r="AB116">
            <v>1</v>
          </cell>
          <cell r="AC116">
            <v>1</v>
          </cell>
          <cell r="AD116">
            <v>1</v>
          </cell>
          <cell r="AE116">
            <v>1</v>
          </cell>
          <cell r="AF116">
            <v>2</v>
          </cell>
          <cell r="AG116">
            <v>1</v>
          </cell>
          <cell r="AH116">
            <v>1</v>
          </cell>
          <cell r="AI116">
            <v>1</v>
          </cell>
        </row>
        <row r="117">
          <cell r="C117">
            <v>113</v>
          </cell>
        </row>
        <row r="118">
          <cell r="B118">
            <v>2014</v>
          </cell>
          <cell r="C118">
            <v>114</v>
          </cell>
          <cell r="D118" t="str">
            <v>2.14 처인구 마평동 671-30 실내체육관 앞 사거리</v>
          </cell>
          <cell r="Q118">
            <v>1</v>
          </cell>
          <cell r="R118">
            <v>1</v>
          </cell>
          <cell r="S118">
            <v>4</v>
          </cell>
          <cell r="T118">
            <v>1</v>
          </cell>
          <cell r="U118">
            <v>1</v>
          </cell>
          <cell r="V118">
            <v>1</v>
          </cell>
          <cell r="W118">
            <v>1</v>
          </cell>
          <cell r="X118">
            <v>1</v>
          </cell>
          <cell r="Y118">
            <v>1</v>
          </cell>
          <cell r="Z118">
            <v>1</v>
          </cell>
          <cell r="AA118">
            <v>1</v>
          </cell>
          <cell r="AB118">
            <v>1</v>
          </cell>
          <cell r="AC118">
            <v>1</v>
          </cell>
          <cell r="AD118">
            <v>1</v>
          </cell>
          <cell r="AE118">
            <v>1</v>
          </cell>
          <cell r="AF118">
            <v>2</v>
          </cell>
          <cell r="AG118">
            <v>1</v>
          </cell>
          <cell r="AH118">
            <v>1</v>
          </cell>
          <cell r="AI118">
            <v>1</v>
          </cell>
        </row>
        <row r="119">
          <cell r="C119">
            <v>115</v>
          </cell>
          <cell r="D119" t="str">
            <v>카메라 전원</v>
          </cell>
          <cell r="E119" t="str">
            <v>VCT 1.5sq 2C x 5열</v>
          </cell>
          <cell r="F119" t="str">
            <v>0.5+2.5+6</v>
          </cell>
          <cell r="G119">
            <v>9</v>
          </cell>
          <cell r="H119" t="str">
            <v>m</v>
          </cell>
          <cell r="K119">
            <v>9</v>
          </cell>
        </row>
        <row r="120">
          <cell r="C120">
            <v>116</v>
          </cell>
          <cell r="D120" t="str">
            <v>스피커</v>
          </cell>
          <cell r="E120" t="str">
            <v>SW 2300 x 1</v>
          </cell>
          <cell r="F120" t="str">
            <v>0.5+2</v>
          </cell>
          <cell r="G120">
            <v>2.5</v>
          </cell>
          <cell r="H120" t="str">
            <v>m</v>
          </cell>
          <cell r="L120">
            <v>2.5</v>
          </cell>
        </row>
        <row r="121">
          <cell r="C121">
            <v>117</v>
          </cell>
          <cell r="D121" t="str">
            <v>경광등</v>
          </cell>
          <cell r="E121" t="str">
            <v>UTP Cat.6 4P x 1열</v>
          </cell>
          <cell r="F121" t="str">
            <v>0.5+2.5+5</v>
          </cell>
          <cell r="G121">
            <v>8</v>
          </cell>
          <cell r="H121" t="str">
            <v>m</v>
          </cell>
          <cell r="M121">
            <v>8</v>
          </cell>
        </row>
        <row r="122">
          <cell r="C122">
            <v>118</v>
          </cell>
          <cell r="D122" t="str">
            <v>카메라 통신</v>
          </cell>
          <cell r="E122" t="str">
            <v>UTP Cat.6 4P x 5열</v>
          </cell>
          <cell r="F122" t="str">
            <v>0.5+2.5+6</v>
          </cell>
          <cell r="G122">
            <v>9</v>
          </cell>
          <cell r="H122" t="str">
            <v>m</v>
          </cell>
          <cell r="P122">
            <v>9</v>
          </cell>
        </row>
        <row r="123">
          <cell r="C123">
            <v>119</v>
          </cell>
          <cell r="D123" t="str">
            <v>비상벨</v>
          </cell>
          <cell r="E123" t="str">
            <v>UTP Cat.6 4P x 1열</v>
          </cell>
          <cell r="F123" t="str">
            <v>0.5+2</v>
          </cell>
          <cell r="G123">
            <v>2.5</v>
          </cell>
          <cell r="H123" t="str">
            <v>m</v>
          </cell>
          <cell r="M123">
            <v>2.5</v>
          </cell>
        </row>
        <row r="124">
          <cell r="C124">
            <v>120</v>
          </cell>
        </row>
        <row r="125">
          <cell r="B125">
            <v>1014</v>
          </cell>
          <cell r="C125">
            <v>121</v>
          </cell>
          <cell r="D125" t="str">
            <v>계</v>
          </cell>
          <cell r="I125">
            <v>0</v>
          </cell>
          <cell r="J125">
            <v>0</v>
          </cell>
          <cell r="K125">
            <v>9</v>
          </cell>
          <cell r="L125">
            <v>2.5</v>
          </cell>
          <cell r="M125">
            <v>10.5</v>
          </cell>
          <cell r="N125">
            <v>0</v>
          </cell>
          <cell r="O125">
            <v>0</v>
          </cell>
          <cell r="P125">
            <v>9</v>
          </cell>
          <cell r="Q125">
            <v>1</v>
          </cell>
          <cell r="R125">
            <v>1</v>
          </cell>
          <cell r="S125">
            <v>4</v>
          </cell>
          <cell r="T125">
            <v>1</v>
          </cell>
          <cell r="U125">
            <v>1</v>
          </cell>
          <cell r="V125">
            <v>1</v>
          </cell>
          <cell r="W125">
            <v>1</v>
          </cell>
          <cell r="X125">
            <v>1</v>
          </cell>
          <cell r="Y125">
            <v>1</v>
          </cell>
          <cell r="Z125">
            <v>1</v>
          </cell>
          <cell r="AA125">
            <v>1</v>
          </cell>
          <cell r="AB125">
            <v>1</v>
          </cell>
          <cell r="AC125">
            <v>1</v>
          </cell>
          <cell r="AD125">
            <v>1</v>
          </cell>
          <cell r="AE125">
            <v>1</v>
          </cell>
          <cell r="AF125">
            <v>2</v>
          </cell>
          <cell r="AG125">
            <v>1</v>
          </cell>
          <cell r="AH125">
            <v>1</v>
          </cell>
          <cell r="AI125">
            <v>1</v>
          </cell>
        </row>
        <row r="126">
          <cell r="C126">
            <v>122</v>
          </cell>
        </row>
        <row r="127">
          <cell r="B127">
            <v>2015</v>
          </cell>
          <cell r="C127">
            <v>123</v>
          </cell>
          <cell r="D127" t="str">
            <v>2.15 처인구 모현면 갈담리 394-5 (천일상사 앞)</v>
          </cell>
          <cell r="Q127">
            <v>1</v>
          </cell>
          <cell r="R127">
            <v>1</v>
          </cell>
          <cell r="S127">
            <v>4</v>
          </cell>
          <cell r="T127">
            <v>1</v>
          </cell>
          <cell r="U127">
            <v>1</v>
          </cell>
          <cell r="V127">
            <v>1</v>
          </cell>
          <cell r="W127">
            <v>1</v>
          </cell>
          <cell r="X127">
            <v>1</v>
          </cell>
          <cell r="Y127">
            <v>1</v>
          </cell>
          <cell r="Z127">
            <v>1</v>
          </cell>
          <cell r="AA127">
            <v>1</v>
          </cell>
          <cell r="AB127">
            <v>1</v>
          </cell>
          <cell r="AC127">
            <v>1</v>
          </cell>
          <cell r="AD127">
            <v>1</v>
          </cell>
          <cell r="AE127">
            <v>1</v>
          </cell>
          <cell r="AF127">
            <v>2</v>
          </cell>
          <cell r="AG127">
            <v>1</v>
          </cell>
          <cell r="AH127">
            <v>1</v>
          </cell>
          <cell r="AI127">
            <v>1</v>
          </cell>
        </row>
        <row r="128">
          <cell r="C128">
            <v>124</v>
          </cell>
          <cell r="D128" t="str">
            <v>카메라 전원</v>
          </cell>
          <cell r="E128" t="str">
            <v>VCT 1.5sq 2C x 5열</v>
          </cell>
          <cell r="F128" t="str">
            <v>0.5+2.5+4</v>
          </cell>
          <cell r="G128">
            <v>7</v>
          </cell>
          <cell r="H128" t="str">
            <v>m</v>
          </cell>
          <cell r="K128">
            <v>7</v>
          </cell>
        </row>
        <row r="129">
          <cell r="C129">
            <v>125</v>
          </cell>
          <cell r="D129" t="str">
            <v>스피커</v>
          </cell>
          <cell r="E129" t="str">
            <v>SW 2300 x 1</v>
          </cell>
          <cell r="F129" t="str">
            <v>0.5+2</v>
          </cell>
          <cell r="G129">
            <v>2.5</v>
          </cell>
          <cell r="H129" t="str">
            <v>m</v>
          </cell>
          <cell r="L129">
            <v>2.5</v>
          </cell>
        </row>
        <row r="130">
          <cell r="C130">
            <v>126</v>
          </cell>
          <cell r="D130" t="str">
            <v>경광등</v>
          </cell>
          <cell r="E130" t="str">
            <v>UTP Cat.6 4P x 1열</v>
          </cell>
          <cell r="F130" t="str">
            <v>0.5+2.5+3</v>
          </cell>
          <cell r="G130">
            <v>6</v>
          </cell>
          <cell r="H130" t="str">
            <v>m</v>
          </cell>
          <cell r="M130">
            <v>6</v>
          </cell>
        </row>
        <row r="131">
          <cell r="C131">
            <v>127</v>
          </cell>
          <cell r="D131" t="str">
            <v>카메라 통신</v>
          </cell>
          <cell r="E131" t="str">
            <v>UTP Cat.6 4P x 5열</v>
          </cell>
          <cell r="F131" t="str">
            <v>0.5+2.5+4</v>
          </cell>
          <cell r="G131">
            <v>7</v>
          </cell>
          <cell r="H131" t="str">
            <v>m</v>
          </cell>
          <cell r="P131">
            <v>7</v>
          </cell>
        </row>
        <row r="132">
          <cell r="C132">
            <v>128</v>
          </cell>
          <cell r="D132" t="str">
            <v>비상벨</v>
          </cell>
          <cell r="E132" t="str">
            <v>UTP Cat.6 4P x 1열</v>
          </cell>
          <cell r="F132" t="str">
            <v>0.5+2</v>
          </cell>
          <cell r="G132">
            <v>2.5</v>
          </cell>
          <cell r="H132" t="str">
            <v>m</v>
          </cell>
          <cell r="M132">
            <v>2.5</v>
          </cell>
        </row>
        <row r="133">
          <cell r="C133">
            <v>129</v>
          </cell>
        </row>
        <row r="134">
          <cell r="B134">
            <v>1015</v>
          </cell>
          <cell r="C134">
            <v>130</v>
          </cell>
          <cell r="D134" t="str">
            <v>계</v>
          </cell>
          <cell r="I134">
            <v>0</v>
          </cell>
          <cell r="J134">
            <v>0</v>
          </cell>
          <cell r="K134">
            <v>7</v>
          </cell>
          <cell r="L134">
            <v>2.5</v>
          </cell>
          <cell r="M134">
            <v>8.5</v>
          </cell>
          <cell r="N134">
            <v>0</v>
          </cell>
          <cell r="O134">
            <v>0</v>
          </cell>
          <cell r="P134">
            <v>7</v>
          </cell>
          <cell r="Q134">
            <v>1</v>
          </cell>
          <cell r="R134">
            <v>1</v>
          </cell>
          <cell r="S134">
            <v>4</v>
          </cell>
          <cell r="T134">
            <v>1</v>
          </cell>
          <cell r="U134">
            <v>1</v>
          </cell>
          <cell r="V134">
            <v>1</v>
          </cell>
          <cell r="W134">
            <v>1</v>
          </cell>
          <cell r="X134">
            <v>1</v>
          </cell>
          <cell r="Y134">
            <v>1</v>
          </cell>
          <cell r="Z134">
            <v>1</v>
          </cell>
          <cell r="AA134">
            <v>1</v>
          </cell>
          <cell r="AB134">
            <v>1</v>
          </cell>
          <cell r="AC134">
            <v>1</v>
          </cell>
          <cell r="AD134">
            <v>1</v>
          </cell>
          <cell r="AE134">
            <v>1</v>
          </cell>
          <cell r="AF134">
            <v>2</v>
          </cell>
          <cell r="AG134">
            <v>1</v>
          </cell>
          <cell r="AH134">
            <v>1</v>
          </cell>
          <cell r="AI134">
            <v>1</v>
          </cell>
        </row>
        <row r="135">
          <cell r="B135">
            <v>2016</v>
          </cell>
          <cell r="C135">
            <v>131</v>
          </cell>
          <cell r="D135" t="str">
            <v>2.16 처인구 모현면 능원리 24 포은교 입구</v>
          </cell>
          <cell r="Q135">
            <v>1</v>
          </cell>
          <cell r="R135">
            <v>1</v>
          </cell>
          <cell r="S135">
            <v>4</v>
          </cell>
          <cell r="T135">
            <v>1</v>
          </cell>
          <cell r="U135">
            <v>1</v>
          </cell>
          <cell r="V135">
            <v>1</v>
          </cell>
          <cell r="W135">
            <v>1</v>
          </cell>
          <cell r="X135">
            <v>1</v>
          </cell>
          <cell r="Y135">
            <v>1</v>
          </cell>
          <cell r="Z135">
            <v>1</v>
          </cell>
          <cell r="AA135">
            <v>1</v>
          </cell>
          <cell r="AB135">
            <v>1</v>
          </cell>
          <cell r="AC135">
            <v>1</v>
          </cell>
          <cell r="AD135">
            <v>1</v>
          </cell>
          <cell r="AE135">
            <v>1</v>
          </cell>
          <cell r="AF135">
            <v>2</v>
          </cell>
          <cell r="AG135">
            <v>1</v>
          </cell>
          <cell r="AH135">
            <v>1</v>
          </cell>
          <cell r="AI135">
            <v>1</v>
          </cell>
        </row>
        <row r="136">
          <cell r="C136">
            <v>132</v>
          </cell>
          <cell r="D136" t="str">
            <v>카메라 전원</v>
          </cell>
          <cell r="E136" t="str">
            <v>VCT 1.5sq 2C x 5열</v>
          </cell>
          <cell r="F136" t="str">
            <v>0.5+2.5+6</v>
          </cell>
          <cell r="G136">
            <v>9</v>
          </cell>
          <cell r="H136" t="str">
            <v>m</v>
          </cell>
          <cell r="K136">
            <v>9</v>
          </cell>
        </row>
        <row r="137">
          <cell r="C137">
            <v>133</v>
          </cell>
          <cell r="D137" t="str">
            <v>스피커</v>
          </cell>
          <cell r="E137" t="str">
            <v>SW 2300 x 1</v>
          </cell>
          <cell r="F137" t="str">
            <v>0.5+2</v>
          </cell>
          <cell r="G137">
            <v>2.5</v>
          </cell>
          <cell r="H137" t="str">
            <v>m</v>
          </cell>
          <cell r="L137">
            <v>2.5</v>
          </cell>
        </row>
        <row r="138">
          <cell r="C138">
            <v>134</v>
          </cell>
          <cell r="D138" t="str">
            <v>경광등</v>
          </cell>
          <cell r="E138" t="str">
            <v>UTP Cat.6 4P x 1열</v>
          </cell>
          <cell r="F138" t="str">
            <v>0.5+2.5+5</v>
          </cell>
          <cell r="G138">
            <v>8</v>
          </cell>
          <cell r="H138" t="str">
            <v>m</v>
          </cell>
          <cell r="M138">
            <v>8</v>
          </cell>
        </row>
        <row r="139">
          <cell r="C139">
            <v>135</v>
          </cell>
          <cell r="D139" t="str">
            <v>카메라 통신</v>
          </cell>
          <cell r="E139" t="str">
            <v>UTP Cat.6 4P x 5열</v>
          </cell>
          <cell r="F139" t="str">
            <v>0.5+2.5+6</v>
          </cell>
          <cell r="G139">
            <v>9</v>
          </cell>
          <cell r="H139" t="str">
            <v>m</v>
          </cell>
          <cell r="P139">
            <v>9</v>
          </cell>
        </row>
        <row r="140">
          <cell r="C140">
            <v>136</v>
          </cell>
          <cell r="D140" t="str">
            <v>비상벨</v>
          </cell>
          <cell r="E140" t="str">
            <v>UTP Cat.6 4P x 1열</v>
          </cell>
          <cell r="F140" t="str">
            <v>0.5+2</v>
          </cell>
          <cell r="G140">
            <v>2.5</v>
          </cell>
          <cell r="H140" t="str">
            <v>m</v>
          </cell>
          <cell r="M140">
            <v>2.5</v>
          </cell>
        </row>
        <row r="141">
          <cell r="C141">
            <v>137</v>
          </cell>
        </row>
        <row r="142">
          <cell r="B142">
            <v>1016</v>
          </cell>
          <cell r="C142">
            <v>138</v>
          </cell>
          <cell r="D142" t="str">
            <v>계</v>
          </cell>
          <cell r="I142">
            <v>0</v>
          </cell>
          <cell r="J142">
            <v>0</v>
          </cell>
          <cell r="K142">
            <v>9</v>
          </cell>
          <cell r="L142">
            <v>2.5</v>
          </cell>
          <cell r="M142">
            <v>10.5</v>
          </cell>
          <cell r="N142">
            <v>0</v>
          </cell>
          <cell r="O142">
            <v>0</v>
          </cell>
          <cell r="P142">
            <v>9</v>
          </cell>
          <cell r="Q142">
            <v>1</v>
          </cell>
          <cell r="R142">
            <v>1</v>
          </cell>
          <cell r="S142">
            <v>4</v>
          </cell>
          <cell r="T142">
            <v>1</v>
          </cell>
          <cell r="U142">
            <v>1</v>
          </cell>
          <cell r="V142">
            <v>1</v>
          </cell>
          <cell r="W142">
            <v>1</v>
          </cell>
          <cell r="X142">
            <v>1</v>
          </cell>
          <cell r="Y142">
            <v>1</v>
          </cell>
          <cell r="Z142">
            <v>1</v>
          </cell>
          <cell r="AA142">
            <v>1</v>
          </cell>
          <cell r="AB142">
            <v>1</v>
          </cell>
          <cell r="AC142">
            <v>1</v>
          </cell>
          <cell r="AD142">
            <v>1</v>
          </cell>
          <cell r="AE142">
            <v>1</v>
          </cell>
          <cell r="AF142">
            <v>2</v>
          </cell>
          <cell r="AG142">
            <v>1</v>
          </cell>
          <cell r="AH142">
            <v>1</v>
          </cell>
          <cell r="AI142">
            <v>1</v>
          </cell>
        </row>
        <row r="143">
          <cell r="C143">
            <v>139</v>
          </cell>
        </row>
        <row r="144">
          <cell r="B144">
            <v>2017</v>
          </cell>
          <cell r="C144">
            <v>140</v>
          </cell>
          <cell r="D144" t="str">
            <v>2.17 처인구 모현면 오산리 209 (천주교 공원묘지 입구)</v>
          </cell>
          <cell r="Q144">
            <v>1</v>
          </cell>
          <cell r="R144">
            <v>1</v>
          </cell>
          <cell r="S144">
            <v>4</v>
          </cell>
          <cell r="T144">
            <v>1</v>
          </cell>
          <cell r="U144">
            <v>1</v>
          </cell>
          <cell r="V144">
            <v>1</v>
          </cell>
          <cell r="W144">
            <v>1</v>
          </cell>
          <cell r="X144">
            <v>1</v>
          </cell>
          <cell r="Y144">
            <v>1</v>
          </cell>
          <cell r="Z144">
            <v>1</v>
          </cell>
          <cell r="AA144">
            <v>1</v>
          </cell>
          <cell r="AB144">
            <v>1</v>
          </cell>
          <cell r="AC144">
            <v>1</v>
          </cell>
          <cell r="AD144">
            <v>1</v>
          </cell>
          <cell r="AE144">
            <v>1</v>
          </cell>
          <cell r="AF144">
            <v>2</v>
          </cell>
          <cell r="AG144">
            <v>1</v>
          </cell>
          <cell r="AH144">
            <v>1</v>
          </cell>
          <cell r="AI144">
            <v>1</v>
          </cell>
        </row>
        <row r="145">
          <cell r="C145">
            <v>141</v>
          </cell>
          <cell r="D145" t="str">
            <v>카메라 전원</v>
          </cell>
          <cell r="E145" t="str">
            <v>VCT 1.5sq 2C x 5열</v>
          </cell>
          <cell r="F145" t="str">
            <v>0.5+2.5+4</v>
          </cell>
          <cell r="G145">
            <v>7</v>
          </cell>
          <cell r="H145" t="str">
            <v>m</v>
          </cell>
          <cell r="K145">
            <v>7</v>
          </cell>
        </row>
        <row r="146">
          <cell r="C146">
            <v>142</v>
          </cell>
          <cell r="D146" t="str">
            <v>스피커</v>
          </cell>
          <cell r="E146" t="str">
            <v>SW 2300 x 1</v>
          </cell>
          <cell r="F146" t="str">
            <v>0.5+2</v>
          </cell>
          <cell r="G146">
            <v>2.5</v>
          </cell>
          <cell r="H146" t="str">
            <v>m</v>
          </cell>
          <cell r="L146">
            <v>2.5</v>
          </cell>
        </row>
        <row r="147">
          <cell r="C147">
            <v>143</v>
          </cell>
          <cell r="D147" t="str">
            <v>경광등</v>
          </cell>
          <cell r="E147" t="str">
            <v>UTP Cat.6 4P x 1열</v>
          </cell>
          <cell r="F147" t="str">
            <v>0.5+2.5+3</v>
          </cell>
          <cell r="G147">
            <v>6</v>
          </cell>
          <cell r="H147" t="str">
            <v>m</v>
          </cell>
          <cell r="M147">
            <v>6</v>
          </cell>
        </row>
        <row r="148">
          <cell r="C148">
            <v>144</v>
          </cell>
          <cell r="D148" t="str">
            <v>카메라 통신</v>
          </cell>
          <cell r="E148" t="str">
            <v>UTP Cat.6 4P x 5열</v>
          </cell>
          <cell r="F148" t="str">
            <v>0.5+2.5+4</v>
          </cell>
          <cell r="G148">
            <v>7</v>
          </cell>
          <cell r="H148" t="str">
            <v>m</v>
          </cell>
          <cell r="P148">
            <v>7</v>
          </cell>
        </row>
        <row r="149">
          <cell r="C149">
            <v>145</v>
          </cell>
          <cell r="D149" t="str">
            <v>비상벨</v>
          </cell>
          <cell r="E149" t="str">
            <v>UTP Cat.6 4P x 1열</v>
          </cell>
          <cell r="F149" t="str">
            <v>0.5+2</v>
          </cell>
          <cell r="G149">
            <v>2.5</v>
          </cell>
          <cell r="H149" t="str">
            <v>m</v>
          </cell>
          <cell r="M149">
            <v>2.5</v>
          </cell>
        </row>
        <row r="150">
          <cell r="C150">
            <v>146</v>
          </cell>
        </row>
        <row r="151">
          <cell r="B151">
            <v>1017</v>
          </cell>
          <cell r="C151">
            <v>147</v>
          </cell>
          <cell r="D151" t="str">
            <v>계</v>
          </cell>
          <cell r="I151">
            <v>0</v>
          </cell>
          <cell r="J151">
            <v>0</v>
          </cell>
          <cell r="K151">
            <v>7</v>
          </cell>
          <cell r="L151">
            <v>2.5</v>
          </cell>
          <cell r="M151">
            <v>8.5</v>
          </cell>
          <cell r="N151">
            <v>0</v>
          </cell>
          <cell r="O151">
            <v>0</v>
          </cell>
          <cell r="P151">
            <v>7</v>
          </cell>
          <cell r="Q151">
            <v>1</v>
          </cell>
          <cell r="R151">
            <v>1</v>
          </cell>
          <cell r="S151">
            <v>4</v>
          </cell>
          <cell r="T151">
            <v>1</v>
          </cell>
          <cell r="U151">
            <v>1</v>
          </cell>
          <cell r="V151">
            <v>1</v>
          </cell>
          <cell r="W151">
            <v>1</v>
          </cell>
          <cell r="X151">
            <v>1</v>
          </cell>
          <cell r="Y151">
            <v>1</v>
          </cell>
          <cell r="Z151">
            <v>1</v>
          </cell>
          <cell r="AA151">
            <v>1</v>
          </cell>
          <cell r="AB151">
            <v>1</v>
          </cell>
          <cell r="AC151">
            <v>1</v>
          </cell>
          <cell r="AD151">
            <v>1</v>
          </cell>
          <cell r="AE151">
            <v>1</v>
          </cell>
          <cell r="AF151">
            <v>2</v>
          </cell>
          <cell r="AG151">
            <v>1</v>
          </cell>
          <cell r="AH151">
            <v>1</v>
          </cell>
          <cell r="AI151">
            <v>1</v>
          </cell>
        </row>
        <row r="152">
          <cell r="C152">
            <v>148</v>
          </cell>
        </row>
        <row r="153">
          <cell r="B153">
            <v>2018</v>
          </cell>
          <cell r="C153">
            <v>149</v>
          </cell>
          <cell r="D153" t="str">
            <v>2.18 처인구 모현면 왕산리 789-14 (경성빌라 앞)</v>
          </cell>
          <cell r="Q153">
            <v>1</v>
          </cell>
          <cell r="R153">
            <v>1</v>
          </cell>
          <cell r="S153">
            <v>4</v>
          </cell>
          <cell r="T153">
            <v>1</v>
          </cell>
          <cell r="U153">
            <v>1</v>
          </cell>
          <cell r="V153">
            <v>1</v>
          </cell>
          <cell r="W153">
            <v>1</v>
          </cell>
          <cell r="X153">
            <v>1</v>
          </cell>
          <cell r="Y153">
            <v>1</v>
          </cell>
          <cell r="Z153">
            <v>1</v>
          </cell>
          <cell r="AA153">
            <v>1</v>
          </cell>
          <cell r="AB153">
            <v>1</v>
          </cell>
          <cell r="AC153">
            <v>1</v>
          </cell>
          <cell r="AD153">
            <v>1</v>
          </cell>
          <cell r="AE153">
            <v>1</v>
          </cell>
          <cell r="AF153">
            <v>2</v>
          </cell>
          <cell r="AG153">
            <v>1</v>
          </cell>
          <cell r="AH153">
            <v>1</v>
          </cell>
          <cell r="AI153">
            <v>1</v>
          </cell>
        </row>
        <row r="154">
          <cell r="C154">
            <v>150</v>
          </cell>
          <cell r="D154" t="str">
            <v>카메라 전원</v>
          </cell>
          <cell r="E154" t="str">
            <v>VCT 1.5sq 2C x 5열</v>
          </cell>
          <cell r="F154" t="str">
            <v>0.5+2.5+4</v>
          </cell>
          <cell r="G154">
            <v>7</v>
          </cell>
          <cell r="H154" t="str">
            <v>m</v>
          </cell>
          <cell r="K154">
            <v>7</v>
          </cell>
        </row>
        <row r="155">
          <cell r="C155">
            <v>151</v>
          </cell>
          <cell r="D155" t="str">
            <v>스피커</v>
          </cell>
          <cell r="E155" t="str">
            <v>SW 2300 x 1</v>
          </cell>
          <cell r="F155" t="str">
            <v>0.5+2</v>
          </cell>
          <cell r="G155">
            <v>2.5</v>
          </cell>
          <cell r="H155" t="str">
            <v>m</v>
          </cell>
          <cell r="L155">
            <v>2.5</v>
          </cell>
        </row>
        <row r="156">
          <cell r="C156">
            <v>152</v>
          </cell>
          <cell r="D156" t="str">
            <v>경광등</v>
          </cell>
          <cell r="E156" t="str">
            <v>UTP Cat.6 4P x 1열</v>
          </cell>
          <cell r="F156" t="str">
            <v>0.5+2.5+3</v>
          </cell>
          <cell r="G156">
            <v>6</v>
          </cell>
          <cell r="H156" t="str">
            <v>m</v>
          </cell>
          <cell r="M156">
            <v>6</v>
          </cell>
        </row>
        <row r="157">
          <cell r="C157">
            <v>153</v>
          </cell>
          <cell r="D157" t="str">
            <v>카메라 통신</v>
          </cell>
          <cell r="E157" t="str">
            <v>UTP Cat.6 4P x 5열</v>
          </cell>
          <cell r="F157" t="str">
            <v>0.5+2.5+4</v>
          </cell>
          <cell r="G157">
            <v>7</v>
          </cell>
          <cell r="H157" t="str">
            <v>m</v>
          </cell>
          <cell r="P157">
            <v>7</v>
          </cell>
        </row>
        <row r="158">
          <cell r="C158">
            <v>154</v>
          </cell>
          <cell r="D158" t="str">
            <v>비상벨</v>
          </cell>
          <cell r="E158" t="str">
            <v>UTP Cat.6 4P x 1열</v>
          </cell>
          <cell r="F158" t="str">
            <v>0.5+2</v>
          </cell>
          <cell r="G158">
            <v>2.5</v>
          </cell>
          <cell r="H158" t="str">
            <v>m</v>
          </cell>
          <cell r="M158">
            <v>2.5</v>
          </cell>
        </row>
        <row r="159">
          <cell r="C159">
            <v>155</v>
          </cell>
        </row>
        <row r="160">
          <cell r="B160">
            <v>1018</v>
          </cell>
          <cell r="C160">
            <v>156</v>
          </cell>
          <cell r="D160" t="str">
            <v>계</v>
          </cell>
          <cell r="I160">
            <v>0</v>
          </cell>
          <cell r="J160">
            <v>0</v>
          </cell>
          <cell r="K160">
            <v>7</v>
          </cell>
          <cell r="L160">
            <v>2.5</v>
          </cell>
          <cell r="M160">
            <v>8.5</v>
          </cell>
          <cell r="N160">
            <v>0</v>
          </cell>
          <cell r="O160">
            <v>0</v>
          </cell>
          <cell r="P160">
            <v>7</v>
          </cell>
          <cell r="Q160">
            <v>1</v>
          </cell>
          <cell r="R160">
            <v>1</v>
          </cell>
          <cell r="S160">
            <v>4</v>
          </cell>
          <cell r="T160">
            <v>1</v>
          </cell>
          <cell r="U160">
            <v>1</v>
          </cell>
          <cell r="V160">
            <v>1</v>
          </cell>
          <cell r="W160">
            <v>1</v>
          </cell>
          <cell r="X160">
            <v>1</v>
          </cell>
          <cell r="Y160">
            <v>1</v>
          </cell>
          <cell r="Z160">
            <v>1</v>
          </cell>
          <cell r="AA160">
            <v>1</v>
          </cell>
          <cell r="AB160">
            <v>1</v>
          </cell>
          <cell r="AC160">
            <v>1</v>
          </cell>
          <cell r="AD160">
            <v>1</v>
          </cell>
          <cell r="AE160">
            <v>1</v>
          </cell>
          <cell r="AF160">
            <v>2</v>
          </cell>
          <cell r="AG160">
            <v>1</v>
          </cell>
          <cell r="AH160">
            <v>1</v>
          </cell>
          <cell r="AI160">
            <v>1</v>
          </cell>
        </row>
        <row r="161">
          <cell r="B161">
            <v>2019</v>
          </cell>
          <cell r="C161">
            <v>157</v>
          </cell>
          <cell r="D161" t="str">
            <v>2.19 처인구 모현면 왕산리 932-3 (우주맨션 입구) (432-2번지 이전)</v>
          </cell>
          <cell r="Q161">
            <v>1</v>
          </cell>
          <cell r="R161">
            <v>1</v>
          </cell>
          <cell r="S161">
            <v>3</v>
          </cell>
          <cell r="T161">
            <v>1</v>
          </cell>
          <cell r="U161">
            <v>1</v>
          </cell>
          <cell r="V161">
            <v>1</v>
          </cell>
          <cell r="W161">
            <v>1</v>
          </cell>
          <cell r="X161">
            <v>1</v>
          </cell>
          <cell r="Y161">
            <v>1</v>
          </cell>
          <cell r="Z161">
            <v>1</v>
          </cell>
          <cell r="AA161">
            <v>1</v>
          </cell>
          <cell r="AB161">
            <v>1</v>
          </cell>
          <cell r="AC161">
            <v>1</v>
          </cell>
          <cell r="AD161">
            <v>1</v>
          </cell>
          <cell r="AE161">
            <v>1</v>
          </cell>
          <cell r="AF161">
            <v>2</v>
          </cell>
          <cell r="AG161">
            <v>1</v>
          </cell>
          <cell r="AH161">
            <v>1</v>
          </cell>
          <cell r="AI161">
            <v>1</v>
          </cell>
        </row>
        <row r="162">
          <cell r="C162">
            <v>158</v>
          </cell>
          <cell r="D162" t="str">
            <v>카메라 전원</v>
          </cell>
          <cell r="E162" t="str">
            <v>VCT 1.5sq 2C x 4열</v>
          </cell>
          <cell r="F162" t="str">
            <v>0.5+2.5+4</v>
          </cell>
          <cell r="G162">
            <v>7</v>
          </cell>
          <cell r="H162" t="str">
            <v>m</v>
          </cell>
          <cell r="J162">
            <v>7</v>
          </cell>
        </row>
        <row r="163">
          <cell r="C163">
            <v>159</v>
          </cell>
          <cell r="D163" t="str">
            <v>스피커</v>
          </cell>
          <cell r="E163" t="str">
            <v>SW 2300 x 1</v>
          </cell>
          <cell r="F163" t="str">
            <v>0.5+2</v>
          </cell>
          <cell r="G163">
            <v>2.5</v>
          </cell>
          <cell r="H163" t="str">
            <v>m</v>
          </cell>
          <cell r="L163">
            <v>2.5</v>
          </cell>
        </row>
        <row r="164">
          <cell r="C164">
            <v>160</v>
          </cell>
          <cell r="D164" t="str">
            <v>경광등</v>
          </cell>
          <cell r="E164" t="str">
            <v>UTP Cat.6 4P x 1열</v>
          </cell>
          <cell r="F164" t="str">
            <v>0.5+2.5+3</v>
          </cell>
          <cell r="G164">
            <v>6</v>
          </cell>
          <cell r="H164" t="str">
            <v>m</v>
          </cell>
          <cell r="M164">
            <v>6</v>
          </cell>
        </row>
        <row r="165">
          <cell r="C165">
            <v>161</v>
          </cell>
          <cell r="D165" t="str">
            <v>카메라 통신</v>
          </cell>
          <cell r="E165" t="str">
            <v>UTP Cat.6 4P x 4열</v>
          </cell>
          <cell r="F165" t="str">
            <v>0.5+2.5+4</v>
          </cell>
          <cell r="G165">
            <v>7</v>
          </cell>
          <cell r="H165" t="str">
            <v>m</v>
          </cell>
          <cell r="O165">
            <v>7</v>
          </cell>
        </row>
        <row r="166">
          <cell r="C166">
            <v>162</v>
          </cell>
          <cell r="D166" t="str">
            <v>비상벨</v>
          </cell>
          <cell r="E166" t="str">
            <v>UTP Cat.6 4P x 1열</v>
          </cell>
          <cell r="F166" t="str">
            <v>0.5+2</v>
          </cell>
          <cell r="G166">
            <v>2.5</v>
          </cell>
          <cell r="H166" t="str">
            <v>m</v>
          </cell>
          <cell r="M166">
            <v>2.5</v>
          </cell>
        </row>
        <row r="167">
          <cell r="C167">
            <v>163</v>
          </cell>
        </row>
        <row r="168">
          <cell r="B168">
            <v>1019</v>
          </cell>
          <cell r="C168">
            <v>164</v>
          </cell>
          <cell r="D168" t="str">
            <v>계</v>
          </cell>
          <cell r="I168">
            <v>0</v>
          </cell>
          <cell r="J168">
            <v>7</v>
          </cell>
          <cell r="K168">
            <v>0</v>
          </cell>
          <cell r="L168">
            <v>2.5</v>
          </cell>
          <cell r="M168">
            <v>8.5</v>
          </cell>
          <cell r="N168">
            <v>0</v>
          </cell>
          <cell r="O168">
            <v>7</v>
          </cell>
          <cell r="P168">
            <v>0</v>
          </cell>
          <cell r="Q168">
            <v>1</v>
          </cell>
          <cell r="R168">
            <v>1</v>
          </cell>
          <cell r="S168">
            <v>3</v>
          </cell>
          <cell r="T168">
            <v>1</v>
          </cell>
          <cell r="U168">
            <v>1</v>
          </cell>
          <cell r="V168">
            <v>1</v>
          </cell>
          <cell r="W168">
            <v>1</v>
          </cell>
          <cell r="X168">
            <v>1</v>
          </cell>
          <cell r="Y168">
            <v>1</v>
          </cell>
          <cell r="Z168">
            <v>1</v>
          </cell>
          <cell r="AA168">
            <v>1</v>
          </cell>
          <cell r="AB168">
            <v>1</v>
          </cell>
          <cell r="AC168">
            <v>1</v>
          </cell>
          <cell r="AD168">
            <v>1</v>
          </cell>
          <cell r="AE168">
            <v>1</v>
          </cell>
          <cell r="AF168">
            <v>2</v>
          </cell>
          <cell r="AG168">
            <v>1</v>
          </cell>
          <cell r="AH168">
            <v>1</v>
          </cell>
          <cell r="AI168">
            <v>1</v>
          </cell>
        </row>
        <row r="169">
          <cell r="C169">
            <v>165</v>
          </cell>
        </row>
        <row r="170">
          <cell r="B170">
            <v>2020</v>
          </cell>
          <cell r="C170">
            <v>166</v>
          </cell>
          <cell r="D170" t="str">
            <v>2.20 처인구 백암면 백암리 368-3 (기안삼거리)</v>
          </cell>
          <cell r="Q170">
            <v>1</v>
          </cell>
          <cell r="R170">
            <v>1</v>
          </cell>
          <cell r="S170">
            <v>3</v>
          </cell>
          <cell r="T170">
            <v>1</v>
          </cell>
          <cell r="U170">
            <v>1</v>
          </cell>
          <cell r="V170">
            <v>1</v>
          </cell>
          <cell r="W170">
            <v>1</v>
          </cell>
          <cell r="X170">
            <v>1</v>
          </cell>
          <cell r="Y170">
            <v>1</v>
          </cell>
          <cell r="Z170">
            <v>1</v>
          </cell>
          <cell r="AA170">
            <v>1</v>
          </cell>
          <cell r="AB170">
            <v>1</v>
          </cell>
          <cell r="AC170">
            <v>1</v>
          </cell>
          <cell r="AD170">
            <v>1</v>
          </cell>
          <cell r="AE170">
            <v>1</v>
          </cell>
          <cell r="AF170">
            <v>2</v>
          </cell>
          <cell r="AG170">
            <v>1</v>
          </cell>
          <cell r="AH170">
            <v>1</v>
          </cell>
          <cell r="AI170">
            <v>1</v>
          </cell>
        </row>
        <row r="171">
          <cell r="C171">
            <v>167</v>
          </cell>
          <cell r="D171" t="str">
            <v>카메라 전원</v>
          </cell>
          <cell r="E171" t="str">
            <v>VCT 1.5sq 2C x 4열</v>
          </cell>
          <cell r="F171" t="str">
            <v>0.5+2.5+4</v>
          </cell>
          <cell r="G171">
            <v>7</v>
          </cell>
          <cell r="H171" t="str">
            <v>m</v>
          </cell>
          <cell r="J171">
            <v>7</v>
          </cell>
        </row>
        <row r="172">
          <cell r="C172">
            <v>168</v>
          </cell>
          <cell r="D172" t="str">
            <v>스피커</v>
          </cell>
          <cell r="E172" t="str">
            <v>SW 2300 x 1</v>
          </cell>
          <cell r="F172" t="str">
            <v>0.5+2</v>
          </cell>
          <cell r="G172">
            <v>2.5</v>
          </cell>
          <cell r="H172" t="str">
            <v>m</v>
          </cell>
          <cell r="L172">
            <v>2.5</v>
          </cell>
        </row>
        <row r="173">
          <cell r="C173">
            <v>169</v>
          </cell>
          <cell r="D173" t="str">
            <v>경광등</v>
          </cell>
          <cell r="E173" t="str">
            <v>UTP Cat.6 4P x 1열</v>
          </cell>
          <cell r="F173" t="str">
            <v>0.5+2.5+3</v>
          </cell>
          <cell r="G173">
            <v>6</v>
          </cell>
          <cell r="H173" t="str">
            <v>m</v>
          </cell>
          <cell r="M173">
            <v>6</v>
          </cell>
        </row>
        <row r="174">
          <cell r="C174">
            <v>170</v>
          </cell>
          <cell r="D174" t="str">
            <v>카메라 통신</v>
          </cell>
          <cell r="E174" t="str">
            <v>UTP Cat.6 4P x 4열</v>
          </cell>
          <cell r="F174" t="str">
            <v>0.5+2.5+4</v>
          </cell>
          <cell r="G174">
            <v>7</v>
          </cell>
          <cell r="H174" t="str">
            <v>m</v>
          </cell>
          <cell r="O174">
            <v>7</v>
          </cell>
        </row>
        <row r="175">
          <cell r="C175">
            <v>171</v>
          </cell>
          <cell r="D175" t="str">
            <v>비상벨</v>
          </cell>
          <cell r="E175" t="str">
            <v>UTP Cat.6 4P x 1열</v>
          </cell>
          <cell r="F175" t="str">
            <v>0.5+2</v>
          </cell>
          <cell r="G175">
            <v>2.5</v>
          </cell>
          <cell r="H175" t="str">
            <v>m</v>
          </cell>
          <cell r="M175">
            <v>2.5</v>
          </cell>
        </row>
        <row r="176">
          <cell r="C176">
            <v>172</v>
          </cell>
        </row>
        <row r="177">
          <cell r="B177">
            <v>1020</v>
          </cell>
          <cell r="C177">
            <v>173</v>
          </cell>
          <cell r="D177" t="str">
            <v>계</v>
          </cell>
          <cell r="I177">
            <v>0</v>
          </cell>
          <cell r="J177">
            <v>7</v>
          </cell>
          <cell r="K177">
            <v>0</v>
          </cell>
          <cell r="L177">
            <v>2.5</v>
          </cell>
          <cell r="M177">
            <v>8.5</v>
          </cell>
          <cell r="N177">
            <v>0</v>
          </cell>
          <cell r="O177">
            <v>7</v>
          </cell>
          <cell r="P177">
            <v>0</v>
          </cell>
          <cell r="Q177">
            <v>1</v>
          </cell>
          <cell r="R177">
            <v>1</v>
          </cell>
          <cell r="S177">
            <v>3</v>
          </cell>
          <cell r="T177">
            <v>1</v>
          </cell>
          <cell r="U177">
            <v>1</v>
          </cell>
          <cell r="V177">
            <v>1</v>
          </cell>
          <cell r="W177">
            <v>1</v>
          </cell>
          <cell r="X177">
            <v>1</v>
          </cell>
          <cell r="Y177">
            <v>1</v>
          </cell>
          <cell r="Z177">
            <v>1</v>
          </cell>
          <cell r="AA177">
            <v>1</v>
          </cell>
          <cell r="AB177">
            <v>1</v>
          </cell>
          <cell r="AC177">
            <v>1</v>
          </cell>
          <cell r="AD177">
            <v>1</v>
          </cell>
          <cell r="AE177">
            <v>1</v>
          </cell>
          <cell r="AF177">
            <v>2</v>
          </cell>
          <cell r="AG177">
            <v>1</v>
          </cell>
          <cell r="AH177">
            <v>1</v>
          </cell>
          <cell r="AI177">
            <v>1</v>
          </cell>
        </row>
        <row r="178">
          <cell r="C178">
            <v>174</v>
          </cell>
        </row>
        <row r="179">
          <cell r="B179">
            <v>2021</v>
          </cell>
          <cell r="C179">
            <v>175</v>
          </cell>
          <cell r="D179" t="str">
            <v>2.21 기흥구 고매동 819-28 TF냉장 앞, (고매1리 입구) 고매3리</v>
          </cell>
          <cell r="Q179">
            <v>1</v>
          </cell>
          <cell r="R179">
            <v>1</v>
          </cell>
          <cell r="S179">
            <v>3</v>
          </cell>
          <cell r="T179">
            <v>1</v>
          </cell>
          <cell r="U179">
            <v>1</v>
          </cell>
          <cell r="V179">
            <v>1</v>
          </cell>
          <cell r="W179">
            <v>1</v>
          </cell>
          <cell r="X179">
            <v>1</v>
          </cell>
          <cell r="Y179">
            <v>1</v>
          </cell>
          <cell r="Z179">
            <v>1</v>
          </cell>
          <cell r="AA179">
            <v>1</v>
          </cell>
          <cell r="AB179">
            <v>1</v>
          </cell>
          <cell r="AC179">
            <v>1</v>
          </cell>
          <cell r="AD179">
            <v>1</v>
          </cell>
          <cell r="AE179">
            <v>1</v>
          </cell>
          <cell r="AF179">
            <v>2</v>
          </cell>
          <cell r="AG179">
            <v>1</v>
          </cell>
          <cell r="AH179">
            <v>1</v>
          </cell>
          <cell r="AI179">
            <v>1</v>
          </cell>
        </row>
        <row r="180">
          <cell r="C180">
            <v>176</v>
          </cell>
          <cell r="D180" t="str">
            <v>카메라 전원</v>
          </cell>
          <cell r="E180" t="str">
            <v>VCT 1.5sq 2C x 4열</v>
          </cell>
          <cell r="F180" t="str">
            <v>0.5+2.5+5</v>
          </cell>
          <cell r="G180">
            <v>8</v>
          </cell>
          <cell r="H180" t="str">
            <v>m</v>
          </cell>
          <cell r="J180">
            <v>8</v>
          </cell>
        </row>
        <row r="181">
          <cell r="C181">
            <v>177</v>
          </cell>
          <cell r="D181" t="str">
            <v>스피커</v>
          </cell>
          <cell r="E181" t="str">
            <v>SW 2300 x 1</v>
          </cell>
          <cell r="F181" t="str">
            <v>0.5+2</v>
          </cell>
          <cell r="G181">
            <v>2.5</v>
          </cell>
          <cell r="H181" t="str">
            <v>m</v>
          </cell>
          <cell r="L181">
            <v>2.5</v>
          </cell>
        </row>
        <row r="182">
          <cell r="C182">
            <v>178</v>
          </cell>
          <cell r="D182" t="str">
            <v>경광등</v>
          </cell>
          <cell r="E182" t="str">
            <v>UTP Cat.6 4P x 1열</v>
          </cell>
          <cell r="F182" t="str">
            <v>0.5+2.5+4</v>
          </cell>
          <cell r="G182">
            <v>7</v>
          </cell>
          <cell r="H182" t="str">
            <v>m</v>
          </cell>
          <cell r="M182">
            <v>7</v>
          </cell>
        </row>
        <row r="183">
          <cell r="C183">
            <v>179</v>
          </cell>
          <cell r="D183" t="str">
            <v>카메라 통신</v>
          </cell>
          <cell r="E183" t="str">
            <v>UTP Cat.6 4P x 4열</v>
          </cell>
          <cell r="F183" t="str">
            <v>0.5+2.5+5</v>
          </cell>
          <cell r="G183">
            <v>8</v>
          </cell>
          <cell r="H183" t="str">
            <v>m</v>
          </cell>
          <cell r="O183">
            <v>8</v>
          </cell>
        </row>
        <row r="184">
          <cell r="C184">
            <v>180</v>
          </cell>
          <cell r="D184" t="str">
            <v>비상벨</v>
          </cell>
          <cell r="E184" t="str">
            <v>UTP Cat.6 4P x 1열</v>
          </cell>
          <cell r="F184" t="str">
            <v>0.5+2</v>
          </cell>
          <cell r="G184">
            <v>2.5</v>
          </cell>
          <cell r="H184" t="str">
            <v>m</v>
          </cell>
          <cell r="M184">
            <v>2.5</v>
          </cell>
        </row>
        <row r="185">
          <cell r="C185">
            <v>181</v>
          </cell>
        </row>
        <row r="186">
          <cell r="B186">
            <v>1021</v>
          </cell>
          <cell r="C186">
            <v>182</v>
          </cell>
          <cell r="D186" t="str">
            <v>계</v>
          </cell>
          <cell r="I186">
            <v>0</v>
          </cell>
          <cell r="J186">
            <v>8</v>
          </cell>
          <cell r="K186">
            <v>0</v>
          </cell>
          <cell r="L186">
            <v>2.5</v>
          </cell>
          <cell r="M186">
            <v>9.5</v>
          </cell>
          <cell r="N186">
            <v>0</v>
          </cell>
          <cell r="O186">
            <v>8</v>
          </cell>
          <cell r="P186">
            <v>0</v>
          </cell>
          <cell r="Q186">
            <v>1</v>
          </cell>
          <cell r="R186">
            <v>1</v>
          </cell>
          <cell r="S186">
            <v>3</v>
          </cell>
          <cell r="T186">
            <v>1</v>
          </cell>
          <cell r="U186">
            <v>1</v>
          </cell>
          <cell r="V186">
            <v>1</v>
          </cell>
          <cell r="W186">
            <v>1</v>
          </cell>
          <cell r="X186">
            <v>1</v>
          </cell>
          <cell r="Y186">
            <v>1</v>
          </cell>
          <cell r="Z186">
            <v>1</v>
          </cell>
          <cell r="AA186">
            <v>1</v>
          </cell>
          <cell r="AB186">
            <v>1</v>
          </cell>
          <cell r="AC186">
            <v>1</v>
          </cell>
          <cell r="AD186">
            <v>1</v>
          </cell>
          <cell r="AE186">
            <v>1</v>
          </cell>
          <cell r="AF186">
            <v>2</v>
          </cell>
          <cell r="AG186">
            <v>1</v>
          </cell>
          <cell r="AH186">
            <v>1</v>
          </cell>
          <cell r="AI186">
            <v>1</v>
          </cell>
        </row>
        <row r="187">
          <cell r="B187">
            <v>2022</v>
          </cell>
          <cell r="C187">
            <v>183</v>
          </cell>
          <cell r="D187" t="str">
            <v>2.22 기흥구 구갈동 411-12 공동어시장 앞(537-6)</v>
          </cell>
          <cell r="Q187">
            <v>1</v>
          </cell>
          <cell r="R187">
            <v>1</v>
          </cell>
          <cell r="S187">
            <v>4</v>
          </cell>
          <cell r="T187">
            <v>1</v>
          </cell>
          <cell r="U187">
            <v>1</v>
          </cell>
          <cell r="V187">
            <v>1</v>
          </cell>
          <cell r="W187">
            <v>1</v>
          </cell>
          <cell r="X187">
            <v>1</v>
          </cell>
          <cell r="Y187">
            <v>1</v>
          </cell>
          <cell r="Z187">
            <v>1</v>
          </cell>
          <cell r="AA187">
            <v>1</v>
          </cell>
          <cell r="AB187">
            <v>1</v>
          </cell>
          <cell r="AC187">
            <v>1</v>
          </cell>
          <cell r="AD187">
            <v>1</v>
          </cell>
          <cell r="AE187">
            <v>1</v>
          </cell>
          <cell r="AF187">
            <v>2</v>
          </cell>
          <cell r="AG187">
            <v>1</v>
          </cell>
          <cell r="AH187">
            <v>1</v>
          </cell>
          <cell r="AI187">
            <v>1</v>
          </cell>
        </row>
        <row r="188">
          <cell r="C188">
            <v>184</v>
          </cell>
          <cell r="D188" t="str">
            <v>카메라 전원</v>
          </cell>
          <cell r="E188" t="str">
            <v>VCT 1.5sq 2C x 5열</v>
          </cell>
          <cell r="F188" t="str">
            <v>0.5+2.5+3</v>
          </cell>
          <cell r="G188">
            <v>6</v>
          </cell>
          <cell r="H188" t="str">
            <v>m</v>
          </cell>
          <cell r="K188">
            <v>6</v>
          </cell>
        </row>
        <row r="189">
          <cell r="C189">
            <v>185</v>
          </cell>
          <cell r="D189" t="str">
            <v>스피커</v>
          </cell>
          <cell r="E189" t="str">
            <v>SW 2300 x 1</v>
          </cell>
          <cell r="F189" t="str">
            <v>0.5+2</v>
          </cell>
          <cell r="G189">
            <v>2.5</v>
          </cell>
          <cell r="H189" t="str">
            <v>m</v>
          </cell>
          <cell r="L189">
            <v>2.5</v>
          </cell>
        </row>
        <row r="190">
          <cell r="C190">
            <v>186</v>
          </cell>
          <cell r="D190" t="str">
            <v>경광등</v>
          </cell>
          <cell r="E190" t="str">
            <v>UTP Cat.6 4P x 1열</v>
          </cell>
          <cell r="F190" t="str">
            <v>0.5+2.5+2</v>
          </cell>
          <cell r="G190">
            <v>5</v>
          </cell>
          <cell r="H190" t="str">
            <v>m</v>
          </cell>
          <cell r="M190">
            <v>5</v>
          </cell>
        </row>
        <row r="191">
          <cell r="C191">
            <v>187</v>
          </cell>
          <cell r="D191" t="str">
            <v>카메라 통신</v>
          </cell>
          <cell r="E191" t="str">
            <v>UTP Cat.6 4P x 5열</v>
          </cell>
          <cell r="F191" t="str">
            <v>0.5+2.5+3</v>
          </cell>
          <cell r="G191">
            <v>6</v>
          </cell>
          <cell r="H191" t="str">
            <v>m</v>
          </cell>
          <cell r="P191">
            <v>6</v>
          </cell>
        </row>
        <row r="192">
          <cell r="C192">
            <v>188</v>
          </cell>
          <cell r="D192" t="str">
            <v>비상벨</v>
          </cell>
          <cell r="E192" t="str">
            <v>UTP Cat.6 4P x 1열</v>
          </cell>
          <cell r="F192" t="str">
            <v>0.5+2</v>
          </cell>
          <cell r="G192">
            <v>2.5</v>
          </cell>
          <cell r="H192" t="str">
            <v>m</v>
          </cell>
          <cell r="M192">
            <v>2.5</v>
          </cell>
        </row>
        <row r="193">
          <cell r="C193">
            <v>189</v>
          </cell>
        </row>
        <row r="194">
          <cell r="B194">
            <v>1022</v>
          </cell>
          <cell r="C194">
            <v>190</v>
          </cell>
          <cell r="D194" t="str">
            <v>계</v>
          </cell>
          <cell r="I194">
            <v>0</v>
          </cell>
          <cell r="J194">
            <v>0</v>
          </cell>
          <cell r="K194">
            <v>6</v>
          </cell>
          <cell r="L194">
            <v>2.5</v>
          </cell>
          <cell r="M194">
            <v>7.5</v>
          </cell>
          <cell r="N194">
            <v>0</v>
          </cell>
          <cell r="O194">
            <v>0</v>
          </cell>
          <cell r="P194">
            <v>6</v>
          </cell>
          <cell r="Q194">
            <v>1</v>
          </cell>
          <cell r="R194">
            <v>1</v>
          </cell>
          <cell r="S194">
            <v>4</v>
          </cell>
          <cell r="T194">
            <v>1</v>
          </cell>
          <cell r="U194">
            <v>1</v>
          </cell>
          <cell r="V194">
            <v>1</v>
          </cell>
          <cell r="W194">
            <v>1</v>
          </cell>
          <cell r="X194">
            <v>1</v>
          </cell>
          <cell r="Y194">
            <v>1</v>
          </cell>
          <cell r="Z194">
            <v>1</v>
          </cell>
          <cell r="AA194">
            <v>1</v>
          </cell>
          <cell r="AB194">
            <v>1</v>
          </cell>
          <cell r="AC194">
            <v>1</v>
          </cell>
          <cell r="AD194">
            <v>1</v>
          </cell>
          <cell r="AE194">
            <v>1</v>
          </cell>
          <cell r="AF194">
            <v>2</v>
          </cell>
          <cell r="AG194">
            <v>1</v>
          </cell>
          <cell r="AH194">
            <v>1</v>
          </cell>
          <cell r="AI194">
            <v>1</v>
          </cell>
        </row>
        <row r="195">
          <cell r="C195">
            <v>191</v>
          </cell>
        </row>
        <row r="196">
          <cell r="B196">
            <v>2023</v>
          </cell>
          <cell r="C196">
            <v>192</v>
          </cell>
          <cell r="D196" t="str">
            <v>2.23 기흥구 보정동 1144-1 수지 주니어 스포츠클럽 삼거리</v>
          </cell>
          <cell r="Q196">
            <v>1</v>
          </cell>
          <cell r="R196">
            <v>1</v>
          </cell>
          <cell r="S196">
            <v>3</v>
          </cell>
          <cell r="T196">
            <v>1</v>
          </cell>
          <cell r="U196">
            <v>1</v>
          </cell>
          <cell r="V196">
            <v>1</v>
          </cell>
          <cell r="W196">
            <v>1</v>
          </cell>
          <cell r="X196">
            <v>1</v>
          </cell>
          <cell r="Y196">
            <v>1</v>
          </cell>
          <cell r="Z196">
            <v>1</v>
          </cell>
          <cell r="AA196">
            <v>1</v>
          </cell>
          <cell r="AB196">
            <v>1</v>
          </cell>
          <cell r="AC196">
            <v>1</v>
          </cell>
          <cell r="AD196">
            <v>1</v>
          </cell>
          <cell r="AE196">
            <v>1</v>
          </cell>
          <cell r="AF196">
            <v>2</v>
          </cell>
          <cell r="AG196">
            <v>1</v>
          </cell>
          <cell r="AH196">
            <v>1</v>
          </cell>
          <cell r="AI196">
            <v>1</v>
          </cell>
        </row>
        <row r="197">
          <cell r="C197">
            <v>193</v>
          </cell>
          <cell r="D197" t="str">
            <v>카메라 전원</v>
          </cell>
          <cell r="E197" t="str">
            <v>VCT 1.5sq 2C x 4열</v>
          </cell>
          <cell r="F197" t="str">
            <v>0.5+2.5+6</v>
          </cell>
          <cell r="G197">
            <v>9</v>
          </cell>
          <cell r="H197" t="str">
            <v>m</v>
          </cell>
          <cell r="J197">
            <v>9</v>
          </cell>
        </row>
        <row r="198">
          <cell r="C198">
            <v>194</v>
          </cell>
          <cell r="D198" t="str">
            <v>스피커</v>
          </cell>
          <cell r="E198" t="str">
            <v>SW 2300 x 1</v>
          </cell>
          <cell r="F198" t="str">
            <v>0.5+2</v>
          </cell>
          <cell r="G198">
            <v>2.5</v>
          </cell>
          <cell r="H198" t="str">
            <v>m</v>
          </cell>
          <cell r="L198">
            <v>2.5</v>
          </cell>
        </row>
        <row r="199">
          <cell r="C199">
            <v>195</v>
          </cell>
          <cell r="D199" t="str">
            <v>경광등</v>
          </cell>
          <cell r="E199" t="str">
            <v>UTP Cat.6 4P x 1열</v>
          </cell>
          <cell r="F199" t="str">
            <v>0.5+2.5+5</v>
          </cell>
          <cell r="G199">
            <v>8</v>
          </cell>
          <cell r="H199" t="str">
            <v>m</v>
          </cell>
          <cell r="M199">
            <v>8</v>
          </cell>
        </row>
        <row r="200">
          <cell r="C200">
            <v>196</v>
          </cell>
          <cell r="D200" t="str">
            <v>카메라 통신</v>
          </cell>
          <cell r="E200" t="str">
            <v>UTP Cat.6 4P x 4열</v>
          </cell>
          <cell r="F200" t="str">
            <v>0.5+2.5+6</v>
          </cell>
          <cell r="G200">
            <v>9</v>
          </cell>
          <cell r="H200" t="str">
            <v>m</v>
          </cell>
          <cell r="O200">
            <v>9</v>
          </cell>
        </row>
        <row r="201">
          <cell r="C201">
            <v>197</v>
          </cell>
          <cell r="D201" t="str">
            <v>비상벨</v>
          </cell>
          <cell r="E201" t="str">
            <v>UTP Cat.6 4P x 1열</v>
          </cell>
          <cell r="F201" t="str">
            <v>0.5+2</v>
          </cell>
          <cell r="G201">
            <v>2.5</v>
          </cell>
          <cell r="H201" t="str">
            <v>m</v>
          </cell>
          <cell r="M201">
            <v>2.5</v>
          </cell>
        </row>
        <row r="202">
          <cell r="C202">
            <v>198</v>
          </cell>
        </row>
        <row r="203">
          <cell r="B203">
            <v>1023</v>
          </cell>
          <cell r="C203">
            <v>199</v>
          </cell>
          <cell r="D203" t="str">
            <v>계</v>
          </cell>
          <cell r="I203">
            <v>0</v>
          </cell>
          <cell r="J203">
            <v>9</v>
          </cell>
          <cell r="K203">
            <v>0</v>
          </cell>
          <cell r="L203">
            <v>2.5</v>
          </cell>
          <cell r="M203">
            <v>10.5</v>
          </cell>
          <cell r="N203">
            <v>0</v>
          </cell>
          <cell r="O203">
            <v>9</v>
          </cell>
          <cell r="P203">
            <v>0</v>
          </cell>
          <cell r="Q203">
            <v>1</v>
          </cell>
          <cell r="R203">
            <v>1</v>
          </cell>
          <cell r="S203">
            <v>3</v>
          </cell>
          <cell r="T203">
            <v>1</v>
          </cell>
          <cell r="U203">
            <v>1</v>
          </cell>
          <cell r="V203">
            <v>1</v>
          </cell>
          <cell r="W203">
            <v>1</v>
          </cell>
          <cell r="X203">
            <v>1</v>
          </cell>
          <cell r="Y203">
            <v>1</v>
          </cell>
          <cell r="Z203">
            <v>1</v>
          </cell>
          <cell r="AA203">
            <v>1</v>
          </cell>
          <cell r="AB203">
            <v>1</v>
          </cell>
          <cell r="AC203">
            <v>1</v>
          </cell>
          <cell r="AD203">
            <v>1</v>
          </cell>
          <cell r="AE203">
            <v>1</v>
          </cell>
          <cell r="AF203">
            <v>2</v>
          </cell>
          <cell r="AG203">
            <v>1</v>
          </cell>
          <cell r="AH203">
            <v>1</v>
          </cell>
          <cell r="AI203">
            <v>1</v>
          </cell>
        </row>
        <row r="204">
          <cell r="C204">
            <v>200</v>
          </cell>
        </row>
        <row r="205">
          <cell r="B205">
            <v>2024</v>
          </cell>
          <cell r="C205">
            <v>201</v>
          </cell>
          <cell r="D205" t="str">
            <v>2.24 기흥구 상갈동 149-25 서해횟집 앞 도로</v>
          </cell>
          <cell r="Q205">
            <v>1</v>
          </cell>
          <cell r="R205">
            <v>1</v>
          </cell>
          <cell r="S205">
            <v>4</v>
          </cell>
          <cell r="T205">
            <v>1</v>
          </cell>
          <cell r="U205">
            <v>1</v>
          </cell>
          <cell r="V205">
            <v>1</v>
          </cell>
          <cell r="W205">
            <v>1</v>
          </cell>
          <cell r="X205">
            <v>1</v>
          </cell>
          <cell r="Y205">
            <v>1</v>
          </cell>
          <cell r="Z205">
            <v>1</v>
          </cell>
          <cell r="AA205">
            <v>1</v>
          </cell>
          <cell r="AB205">
            <v>1</v>
          </cell>
          <cell r="AC205">
            <v>1</v>
          </cell>
          <cell r="AD205">
            <v>1</v>
          </cell>
          <cell r="AE205">
            <v>1</v>
          </cell>
          <cell r="AF205">
            <v>2</v>
          </cell>
          <cell r="AG205">
            <v>1</v>
          </cell>
          <cell r="AH205">
            <v>1</v>
          </cell>
          <cell r="AI205">
            <v>1</v>
          </cell>
        </row>
        <row r="206">
          <cell r="C206">
            <v>202</v>
          </cell>
          <cell r="D206" t="str">
            <v>카메라 전원</v>
          </cell>
          <cell r="E206" t="str">
            <v>VCT 1.5sq 2C x 5열</v>
          </cell>
          <cell r="F206" t="str">
            <v>0.5+2.5+3</v>
          </cell>
          <cell r="G206">
            <v>6</v>
          </cell>
          <cell r="H206" t="str">
            <v>m</v>
          </cell>
          <cell r="K206">
            <v>6</v>
          </cell>
        </row>
        <row r="207">
          <cell r="C207">
            <v>203</v>
          </cell>
          <cell r="D207" t="str">
            <v>스피커</v>
          </cell>
          <cell r="E207" t="str">
            <v>SW 2300 x 1</v>
          </cell>
          <cell r="F207" t="str">
            <v>0.5+2</v>
          </cell>
          <cell r="G207">
            <v>2.5</v>
          </cell>
          <cell r="H207" t="str">
            <v>m</v>
          </cell>
          <cell r="L207">
            <v>2.5</v>
          </cell>
        </row>
        <row r="208">
          <cell r="C208">
            <v>204</v>
          </cell>
          <cell r="D208" t="str">
            <v>경광등</v>
          </cell>
          <cell r="E208" t="str">
            <v>UTP Cat.6 4P x 1열</v>
          </cell>
          <cell r="F208" t="str">
            <v>0.5+2.5+2</v>
          </cell>
          <cell r="G208">
            <v>5</v>
          </cell>
          <cell r="H208" t="str">
            <v>m</v>
          </cell>
          <cell r="M208">
            <v>5</v>
          </cell>
        </row>
        <row r="209">
          <cell r="C209">
            <v>205</v>
          </cell>
          <cell r="D209" t="str">
            <v>카메라 통신</v>
          </cell>
          <cell r="E209" t="str">
            <v>UTP Cat.6 4P x 5열</v>
          </cell>
          <cell r="F209" t="str">
            <v>0.5+2.5+3</v>
          </cell>
          <cell r="G209">
            <v>6</v>
          </cell>
          <cell r="H209" t="str">
            <v>m</v>
          </cell>
          <cell r="P209">
            <v>6</v>
          </cell>
        </row>
        <row r="210">
          <cell r="C210">
            <v>206</v>
          </cell>
          <cell r="D210" t="str">
            <v>비상벨</v>
          </cell>
          <cell r="E210" t="str">
            <v>UTP Cat.6 4P x 1열</v>
          </cell>
          <cell r="F210" t="str">
            <v>0.5+2</v>
          </cell>
          <cell r="G210">
            <v>2.5</v>
          </cell>
          <cell r="H210" t="str">
            <v>m</v>
          </cell>
          <cell r="M210">
            <v>2.5</v>
          </cell>
        </row>
        <row r="211">
          <cell r="C211">
            <v>207</v>
          </cell>
        </row>
        <row r="212">
          <cell r="B212">
            <v>1024</v>
          </cell>
          <cell r="C212">
            <v>208</v>
          </cell>
          <cell r="D212" t="str">
            <v>계</v>
          </cell>
          <cell r="I212">
            <v>0</v>
          </cell>
          <cell r="J212">
            <v>0</v>
          </cell>
          <cell r="K212">
            <v>6</v>
          </cell>
          <cell r="L212">
            <v>2.5</v>
          </cell>
          <cell r="M212">
            <v>7.5</v>
          </cell>
          <cell r="N212">
            <v>0</v>
          </cell>
          <cell r="O212">
            <v>0</v>
          </cell>
          <cell r="P212">
            <v>6</v>
          </cell>
          <cell r="Q212">
            <v>1</v>
          </cell>
          <cell r="R212">
            <v>1</v>
          </cell>
          <cell r="S212">
            <v>4</v>
          </cell>
          <cell r="T212">
            <v>1</v>
          </cell>
          <cell r="U212">
            <v>1</v>
          </cell>
          <cell r="V212">
            <v>1</v>
          </cell>
          <cell r="W212">
            <v>1</v>
          </cell>
          <cell r="X212">
            <v>1</v>
          </cell>
          <cell r="Y212">
            <v>1</v>
          </cell>
          <cell r="Z212">
            <v>1</v>
          </cell>
          <cell r="AA212">
            <v>1</v>
          </cell>
          <cell r="AB212">
            <v>1</v>
          </cell>
          <cell r="AC212">
            <v>1</v>
          </cell>
          <cell r="AD212">
            <v>1</v>
          </cell>
          <cell r="AE212">
            <v>1</v>
          </cell>
          <cell r="AF212">
            <v>2</v>
          </cell>
          <cell r="AG212">
            <v>1</v>
          </cell>
          <cell r="AH212">
            <v>1</v>
          </cell>
          <cell r="AI212">
            <v>1</v>
          </cell>
        </row>
        <row r="213">
          <cell r="B213">
            <v>2025</v>
          </cell>
          <cell r="C213">
            <v>209</v>
          </cell>
          <cell r="D213" t="str">
            <v>2.25 기흥구 상갈동 166-4 씨네파이브 앞, 루블루 시네마 앞 삼거리</v>
          </cell>
          <cell r="Q213">
            <v>1</v>
          </cell>
          <cell r="R213">
            <v>1</v>
          </cell>
          <cell r="S213">
            <v>4</v>
          </cell>
          <cell r="T213">
            <v>1</v>
          </cell>
          <cell r="U213">
            <v>1</v>
          </cell>
          <cell r="V213">
            <v>1</v>
          </cell>
          <cell r="W213">
            <v>1</v>
          </cell>
          <cell r="X213">
            <v>1</v>
          </cell>
          <cell r="Y213">
            <v>1</v>
          </cell>
          <cell r="Z213">
            <v>1</v>
          </cell>
          <cell r="AA213">
            <v>1</v>
          </cell>
          <cell r="AB213">
            <v>1</v>
          </cell>
          <cell r="AC213">
            <v>1</v>
          </cell>
          <cell r="AD213">
            <v>1</v>
          </cell>
          <cell r="AE213">
            <v>1</v>
          </cell>
          <cell r="AF213">
            <v>2</v>
          </cell>
          <cell r="AG213">
            <v>1</v>
          </cell>
          <cell r="AH213">
            <v>1</v>
          </cell>
          <cell r="AI213">
            <v>1</v>
          </cell>
        </row>
        <row r="214">
          <cell r="C214">
            <v>210</v>
          </cell>
          <cell r="D214" t="str">
            <v>카메라 전원</v>
          </cell>
          <cell r="E214" t="str">
            <v>VCT 1.5sq 2C x 5열</v>
          </cell>
          <cell r="F214" t="str">
            <v>0.5+2.5+6</v>
          </cell>
          <cell r="G214">
            <v>9</v>
          </cell>
          <cell r="H214" t="str">
            <v>m</v>
          </cell>
          <cell r="K214">
            <v>9</v>
          </cell>
        </row>
        <row r="215">
          <cell r="C215">
            <v>211</v>
          </cell>
          <cell r="D215" t="str">
            <v>스피커</v>
          </cell>
          <cell r="E215" t="str">
            <v>SW 2300 x 1</v>
          </cell>
          <cell r="F215" t="str">
            <v>0.5+2</v>
          </cell>
          <cell r="G215">
            <v>2.5</v>
          </cell>
          <cell r="H215" t="str">
            <v>m</v>
          </cell>
          <cell r="L215">
            <v>2.5</v>
          </cell>
        </row>
        <row r="216">
          <cell r="C216">
            <v>212</v>
          </cell>
          <cell r="D216" t="str">
            <v>경광등</v>
          </cell>
          <cell r="E216" t="str">
            <v>UTP Cat.6 4P x 1열</v>
          </cell>
          <cell r="F216" t="str">
            <v>0.5+2.5+5</v>
          </cell>
          <cell r="G216">
            <v>8</v>
          </cell>
          <cell r="H216" t="str">
            <v>m</v>
          </cell>
          <cell r="M216">
            <v>8</v>
          </cell>
        </row>
        <row r="217">
          <cell r="C217">
            <v>213</v>
          </cell>
          <cell r="D217" t="str">
            <v>카메라 통신</v>
          </cell>
          <cell r="E217" t="str">
            <v>UTP Cat.6 4P x 5열</v>
          </cell>
          <cell r="F217" t="str">
            <v>0.5+2.5+6</v>
          </cell>
          <cell r="G217">
            <v>9</v>
          </cell>
          <cell r="H217" t="str">
            <v>m</v>
          </cell>
          <cell r="P217">
            <v>9</v>
          </cell>
        </row>
        <row r="218">
          <cell r="C218">
            <v>214</v>
          </cell>
          <cell r="D218" t="str">
            <v>비상벨</v>
          </cell>
          <cell r="E218" t="str">
            <v>UTP Cat.6 4P x 1열</v>
          </cell>
          <cell r="F218" t="str">
            <v>0.5+2</v>
          </cell>
          <cell r="G218">
            <v>2.5</v>
          </cell>
          <cell r="H218" t="str">
            <v>m</v>
          </cell>
          <cell r="M218">
            <v>2.5</v>
          </cell>
        </row>
        <row r="219">
          <cell r="C219">
            <v>215</v>
          </cell>
        </row>
        <row r="220">
          <cell r="B220">
            <v>1025</v>
          </cell>
          <cell r="C220">
            <v>216</v>
          </cell>
          <cell r="D220" t="str">
            <v>계</v>
          </cell>
          <cell r="I220">
            <v>0</v>
          </cell>
          <cell r="J220">
            <v>0</v>
          </cell>
          <cell r="K220">
            <v>9</v>
          </cell>
          <cell r="L220">
            <v>2.5</v>
          </cell>
          <cell r="M220">
            <v>10.5</v>
          </cell>
          <cell r="N220">
            <v>0</v>
          </cell>
          <cell r="O220">
            <v>0</v>
          </cell>
          <cell r="P220">
            <v>9</v>
          </cell>
          <cell r="Q220">
            <v>1</v>
          </cell>
          <cell r="R220">
            <v>1</v>
          </cell>
          <cell r="S220">
            <v>4</v>
          </cell>
          <cell r="T220">
            <v>1</v>
          </cell>
          <cell r="U220">
            <v>1</v>
          </cell>
          <cell r="V220">
            <v>1</v>
          </cell>
          <cell r="W220">
            <v>1</v>
          </cell>
          <cell r="X220">
            <v>1</v>
          </cell>
          <cell r="Y220">
            <v>1</v>
          </cell>
          <cell r="Z220">
            <v>1</v>
          </cell>
          <cell r="AA220">
            <v>1</v>
          </cell>
          <cell r="AB220">
            <v>1</v>
          </cell>
          <cell r="AC220">
            <v>1</v>
          </cell>
          <cell r="AD220">
            <v>1</v>
          </cell>
          <cell r="AE220">
            <v>1</v>
          </cell>
          <cell r="AF220">
            <v>2</v>
          </cell>
          <cell r="AG220">
            <v>1</v>
          </cell>
          <cell r="AH220">
            <v>1</v>
          </cell>
          <cell r="AI220">
            <v>1</v>
          </cell>
        </row>
        <row r="221">
          <cell r="C221">
            <v>217</v>
          </cell>
        </row>
        <row r="222">
          <cell r="B222">
            <v>2026</v>
          </cell>
          <cell r="C222">
            <v>218</v>
          </cell>
          <cell r="D222" t="str">
            <v>2.26 기흥구 상갈동 487-5 유진빌</v>
          </cell>
          <cell r="Q222">
            <v>1</v>
          </cell>
          <cell r="R222">
            <v>1</v>
          </cell>
          <cell r="S222">
            <v>3</v>
          </cell>
          <cell r="T222">
            <v>1</v>
          </cell>
          <cell r="U222">
            <v>1</v>
          </cell>
          <cell r="V222">
            <v>1</v>
          </cell>
          <cell r="W222">
            <v>1</v>
          </cell>
          <cell r="X222">
            <v>1</v>
          </cell>
          <cell r="Y222">
            <v>1</v>
          </cell>
          <cell r="Z222">
            <v>1</v>
          </cell>
          <cell r="AA222">
            <v>1</v>
          </cell>
          <cell r="AB222">
            <v>1</v>
          </cell>
          <cell r="AC222">
            <v>1</v>
          </cell>
          <cell r="AD222">
            <v>1</v>
          </cell>
          <cell r="AE222">
            <v>1</v>
          </cell>
          <cell r="AF222">
            <v>2</v>
          </cell>
          <cell r="AG222">
            <v>1</v>
          </cell>
          <cell r="AH222">
            <v>1</v>
          </cell>
          <cell r="AI222">
            <v>1</v>
          </cell>
        </row>
        <row r="223">
          <cell r="C223">
            <v>219</v>
          </cell>
          <cell r="D223" t="str">
            <v>카메라 전원</v>
          </cell>
          <cell r="E223" t="str">
            <v>VCT 1.5sq 2C x 4열</v>
          </cell>
          <cell r="F223" t="str">
            <v>0.5+2.5+3</v>
          </cell>
          <cell r="G223">
            <v>6</v>
          </cell>
          <cell r="H223" t="str">
            <v>m</v>
          </cell>
          <cell r="J223">
            <v>6</v>
          </cell>
        </row>
        <row r="224">
          <cell r="C224">
            <v>220</v>
          </cell>
          <cell r="D224" t="str">
            <v>스피커</v>
          </cell>
          <cell r="E224" t="str">
            <v>SW 2300 x 1</v>
          </cell>
          <cell r="F224" t="str">
            <v>0.5+2</v>
          </cell>
          <cell r="G224">
            <v>2.5</v>
          </cell>
          <cell r="H224" t="str">
            <v>m</v>
          </cell>
          <cell r="L224">
            <v>2.5</v>
          </cell>
        </row>
        <row r="225">
          <cell r="C225">
            <v>221</v>
          </cell>
          <cell r="D225" t="str">
            <v>경광등</v>
          </cell>
          <cell r="E225" t="str">
            <v>UTP Cat.6 4P x 1열</v>
          </cell>
          <cell r="F225" t="str">
            <v>0.5+2.5+2</v>
          </cell>
          <cell r="G225">
            <v>5</v>
          </cell>
          <cell r="H225" t="str">
            <v>m</v>
          </cell>
          <cell r="M225">
            <v>5</v>
          </cell>
        </row>
        <row r="226">
          <cell r="C226">
            <v>222</v>
          </cell>
          <cell r="D226" t="str">
            <v>카메라 통신</v>
          </cell>
          <cell r="E226" t="str">
            <v>UTP Cat.6 4P x 4열</v>
          </cell>
          <cell r="F226" t="str">
            <v>0.5+2.5+3</v>
          </cell>
          <cell r="G226">
            <v>6</v>
          </cell>
          <cell r="H226" t="str">
            <v>m</v>
          </cell>
          <cell r="O226">
            <v>6</v>
          </cell>
        </row>
        <row r="227">
          <cell r="C227">
            <v>223</v>
          </cell>
          <cell r="D227" t="str">
            <v>비상벨</v>
          </cell>
          <cell r="E227" t="str">
            <v>UTP Cat.6 4P x 1열</v>
          </cell>
          <cell r="F227" t="str">
            <v>0.5+2</v>
          </cell>
          <cell r="G227">
            <v>2.5</v>
          </cell>
          <cell r="H227" t="str">
            <v>m</v>
          </cell>
          <cell r="M227">
            <v>2.5</v>
          </cell>
        </row>
        <row r="228">
          <cell r="C228">
            <v>224</v>
          </cell>
        </row>
        <row r="229">
          <cell r="B229">
            <v>1026</v>
          </cell>
          <cell r="C229">
            <v>225</v>
          </cell>
          <cell r="D229" t="str">
            <v>계</v>
          </cell>
          <cell r="I229">
            <v>0</v>
          </cell>
          <cell r="J229">
            <v>6</v>
          </cell>
          <cell r="K229">
            <v>0</v>
          </cell>
          <cell r="L229">
            <v>2.5</v>
          </cell>
          <cell r="M229">
            <v>7.5</v>
          </cell>
          <cell r="N229">
            <v>0</v>
          </cell>
          <cell r="O229">
            <v>6</v>
          </cell>
          <cell r="P229">
            <v>0</v>
          </cell>
          <cell r="Q229">
            <v>1</v>
          </cell>
          <cell r="R229">
            <v>1</v>
          </cell>
          <cell r="S229">
            <v>3</v>
          </cell>
          <cell r="T229">
            <v>1</v>
          </cell>
          <cell r="U229">
            <v>1</v>
          </cell>
          <cell r="V229">
            <v>1</v>
          </cell>
          <cell r="W229">
            <v>1</v>
          </cell>
          <cell r="X229">
            <v>1</v>
          </cell>
          <cell r="Y229">
            <v>1</v>
          </cell>
          <cell r="Z229">
            <v>1</v>
          </cell>
          <cell r="AA229">
            <v>1</v>
          </cell>
          <cell r="AB229">
            <v>1</v>
          </cell>
          <cell r="AC229">
            <v>1</v>
          </cell>
          <cell r="AD229">
            <v>1</v>
          </cell>
          <cell r="AE229">
            <v>1</v>
          </cell>
          <cell r="AF229">
            <v>2</v>
          </cell>
          <cell r="AG229">
            <v>1</v>
          </cell>
          <cell r="AH229">
            <v>1</v>
          </cell>
          <cell r="AI229">
            <v>1</v>
          </cell>
        </row>
        <row r="230">
          <cell r="C230">
            <v>226</v>
          </cell>
        </row>
        <row r="231">
          <cell r="B231">
            <v>2027</v>
          </cell>
          <cell r="C231">
            <v>227</v>
          </cell>
          <cell r="D231" t="str">
            <v>2.27 기흥구 신갈동 329-1 영마트 앞</v>
          </cell>
          <cell r="Q231">
            <v>1</v>
          </cell>
          <cell r="R231">
            <v>1</v>
          </cell>
          <cell r="S231">
            <v>4</v>
          </cell>
          <cell r="T231">
            <v>1</v>
          </cell>
          <cell r="U231">
            <v>1</v>
          </cell>
          <cell r="V231">
            <v>1</v>
          </cell>
          <cell r="W231">
            <v>1</v>
          </cell>
          <cell r="X231">
            <v>1</v>
          </cell>
          <cell r="Y231">
            <v>1</v>
          </cell>
          <cell r="Z231">
            <v>1</v>
          </cell>
          <cell r="AA231">
            <v>1</v>
          </cell>
          <cell r="AB231">
            <v>1</v>
          </cell>
          <cell r="AC231">
            <v>1</v>
          </cell>
          <cell r="AD231">
            <v>1</v>
          </cell>
          <cell r="AE231">
            <v>1</v>
          </cell>
          <cell r="AF231">
            <v>2</v>
          </cell>
          <cell r="AG231">
            <v>1</v>
          </cell>
          <cell r="AH231">
            <v>1</v>
          </cell>
          <cell r="AI231">
            <v>1</v>
          </cell>
        </row>
        <row r="232">
          <cell r="C232">
            <v>228</v>
          </cell>
          <cell r="D232" t="str">
            <v>카메라 전원</v>
          </cell>
          <cell r="E232" t="str">
            <v>VCT 1.5sq 2C x 5열</v>
          </cell>
          <cell r="F232" t="str">
            <v>0.5+2.5+6</v>
          </cell>
          <cell r="G232">
            <v>9</v>
          </cell>
          <cell r="H232" t="str">
            <v>m</v>
          </cell>
          <cell r="K232">
            <v>9</v>
          </cell>
        </row>
        <row r="233">
          <cell r="C233">
            <v>229</v>
          </cell>
          <cell r="D233" t="str">
            <v>스피커</v>
          </cell>
          <cell r="E233" t="str">
            <v>SW 2300 x 1</v>
          </cell>
          <cell r="F233" t="str">
            <v>0.5+2</v>
          </cell>
          <cell r="G233">
            <v>2.5</v>
          </cell>
          <cell r="H233" t="str">
            <v>m</v>
          </cell>
          <cell r="L233">
            <v>2.5</v>
          </cell>
        </row>
        <row r="234">
          <cell r="C234">
            <v>230</v>
          </cell>
          <cell r="D234" t="str">
            <v>경광등</v>
          </cell>
          <cell r="E234" t="str">
            <v>UTP Cat.6 4P x 1열</v>
          </cell>
          <cell r="F234" t="str">
            <v>0.5+2.5+5</v>
          </cell>
          <cell r="G234">
            <v>8</v>
          </cell>
          <cell r="H234" t="str">
            <v>m</v>
          </cell>
          <cell r="M234">
            <v>8</v>
          </cell>
        </row>
        <row r="235">
          <cell r="C235">
            <v>231</v>
          </cell>
          <cell r="D235" t="str">
            <v>카메라 통신</v>
          </cell>
          <cell r="E235" t="str">
            <v>UTP Cat.6 4P x 5열</v>
          </cell>
          <cell r="F235" t="str">
            <v>0.5+2.5+6</v>
          </cell>
          <cell r="G235">
            <v>9</v>
          </cell>
          <cell r="H235" t="str">
            <v>m</v>
          </cell>
          <cell r="P235">
            <v>9</v>
          </cell>
        </row>
        <row r="236">
          <cell r="C236">
            <v>232</v>
          </cell>
          <cell r="D236" t="str">
            <v>비상벨</v>
          </cell>
          <cell r="E236" t="str">
            <v>UTP Cat.6 4P x 1열</v>
          </cell>
          <cell r="F236" t="str">
            <v>0.5+2</v>
          </cell>
          <cell r="G236">
            <v>2.5</v>
          </cell>
          <cell r="H236" t="str">
            <v>m</v>
          </cell>
          <cell r="M236">
            <v>2.5</v>
          </cell>
        </row>
        <row r="237">
          <cell r="C237">
            <v>233</v>
          </cell>
        </row>
        <row r="238">
          <cell r="B238">
            <v>1027</v>
          </cell>
          <cell r="C238">
            <v>234</v>
          </cell>
          <cell r="D238" t="str">
            <v>계</v>
          </cell>
          <cell r="I238">
            <v>0</v>
          </cell>
          <cell r="J238">
            <v>0</v>
          </cell>
          <cell r="K238">
            <v>9</v>
          </cell>
          <cell r="L238">
            <v>2.5</v>
          </cell>
          <cell r="M238">
            <v>10.5</v>
          </cell>
          <cell r="N238">
            <v>0</v>
          </cell>
          <cell r="O238">
            <v>0</v>
          </cell>
          <cell r="P238">
            <v>9</v>
          </cell>
          <cell r="Q238">
            <v>1</v>
          </cell>
          <cell r="R238">
            <v>1</v>
          </cell>
          <cell r="S238">
            <v>4</v>
          </cell>
          <cell r="T238">
            <v>1</v>
          </cell>
          <cell r="U238">
            <v>1</v>
          </cell>
          <cell r="V238">
            <v>1</v>
          </cell>
          <cell r="W238">
            <v>1</v>
          </cell>
          <cell r="X238">
            <v>1</v>
          </cell>
          <cell r="Y238">
            <v>1</v>
          </cell>
          <cell r="Z238">
            <v>1</v>
          </cell>
          <cell r="AA238">
            <v>1</v>
          </cell>
          <cell r="AB238">
            <v>1</v>
          </cell>
          <cell r="AC238">
            <v>1</v>
          </cell>
          <cell r="AD238">
            <v>1</v>
          </cell>
          <cell r="AE238">
            <v>1</v>
          </cell>
          <cell r="AF238">
            <v>2</v>
          </cell>
          <cell r="AG238">
            <v>1</v>
          </cell>
          <cell r="AH238">
            <v>1</v>
          </cell>
          <cell r="AI238">
            <v>1</v>
          </cell>
        </row>
        <row r="239">
          <cell r="B239">
            <v>2028</v>
          </cell>
          <cell r="C239">
            <v>235</v>
          </cell>
          <cell r="D239" t="str">
            <v>2.28 기흥구 신갈동 343-3 성진빌라 앞</v>
          </cell>
          <cell r="Q239">
            <v>1</v>
          </cell>
          <cell r="R239">
            <v>1</v>
          </cell>
          <cell r="S239">
            <v>3</v>
          </cell>
          <cell r="T239">
            <v>1</v>
          </cell>
          <cell r="U239">
            <v>1</v>
          </cell>
          <cell r="V239">
            <v>1</v>
          </cell>
          <cell r="W239">
            <v>1</v>
          </cell>
          <cell r="X239">
            <v>1</v>
          </cell>
          <cell r="Y239">
            <v>1</v>
          </cell>
          <cell r="Z239">
            <v>1</v>
          </cell>
          <cell r="AA239">
            <v>1</v>
          </cell>
          <cell r="AB239">
            <v>1</v>
          </cell>
          <cell r="AC239">
            <v>1</v>
          </cell>
          <cell r="AD239">
            <v>1</v>
          </cell>
          <cell r="AE239">
            <v>1</v>
          </cell>
          <cell r="AF239">
            <v>2</v>
          </cell>
          <cell r="AG239">
            <v>1</v>
          </cell>
          <cell r="AH239">
            <v>1</v>
          </cell>
          <cell r="AI239">
            <v>1</v>
          </cell>
        </row>
        <row r="240">
          <cell r="C240">
            <v>236</v>
          </cell>
          <cell r="D240" t="str">
            <v>카메라 전원</v>
          </cell>
          <cell r="E240" t="str">
            <v>VCT 1.5sq 2C x 4열</v>
          </cell>
          <cell r="F240" t="str">
            <v>0.5+2.5+4</v>
          </cell>
          <cell r="G240">
            <v>7</v>
          </cell>
          <cell r="H240" t="str">
            <v>m</v>
          </cell>
          <cell r="J240">
            <v>7</v>
          </cell>
        </row>
        <row r="241">
          <cell r="C241">
            <v>237</v>
          </cell>
          <cell r="D241" t="str">
            <v>스피커</v>
          </cell>
          <cell r="E241" t="str">
            <v>SW 2300 x 1</v>
          </cell>
          <cell r="F241" t="str">
            <v>0.5+2</v>
          </cell>
          <cell r="G241">
            <v>2.5</v>
          </cell>
          <cell r="H241" t="str">
            <v>m</v>
          </cell>
          <cell r="L241">
            <v>2.5</v>
          </cell>
        </row>
        <row r="242">
          <cell r="C242">
            <v>238</v>
          </cell>
          <cell r="D242" t="str">
            <v>경광등</v>
          </cell>
          <cell r="E242" t="str">
            <v>UTP Cat.6 4P x 1열</v>
          </cell>
          <cell r="F242" t="str">
            <v>0.5+2.5+3</v>
          </cell>
          <cell r="G242">
            <v>6</v>
          </cell>
          <cell r="H242" t="str">
            <v>m</v>
          </cell>
          <cell r="M242">
            <v>6</v>
          </cell>
        </row>
        <row r="243">
          <cell r="C243">
            <v>239</v>
          </cell>
          <cell r="D243" t="str">
            <v>카메라 통신</v>
          </cell>
          <cell r="E243" t="str">
            <v>UTP Cat.6 4P x 4열</v>
          </cell>
          <cell r="F243" t="str">
            <v>0.5+2.5+4</v>
          </cell>
          <cell r="G243">
            <v>7</v>
          </cell>
          <cell r="H243" t="str">
            <v>m</v>
          </cell>
          <cell r="O243">
            <v>7</v>
          </cell>
        </row>
        <row r="244">
          <cell r="C244">
            <v>240</v>
          </cell>
          <cell r="D244" t="str">
            <v>비상벨</v>
          </cell>
          <cell r="E244" t="str">
            <v>UTP Cat.6 4P x 1열</v>
          </cell>
          <cell r="F244" t="str">
            <v>0.5+2</v>
          </cell>
          <cell r="G244">
            <v>2.5</v>
          </cell>
          <cell r="H244" t="str">
            <v>m</v>
          </cell>
          <cell r="M244">
            <v>2.5</v>
          </cell>
        </row>
        <row r="245">
          <cell r="C245">
            <v>241</v>
          </cell>
        </row>
        <row r="246">
          <cell r="B246">
            <v>1028</v>
          </cell>
          <cell r="C246">
            <v>242</v>
          </cell>
          <cell r="D246" t="str">
            <v>계</v>
          </cell>
          <cell r="I246">
            <v>0</v>
          </cell>
          <cell r="J246">
            <v>7</v>
          </cell>
          <cell r="K246">
            <v>0</v>
          </cell>
          <cell r="L246">
            <v>2.5</v>
          </cell>
          <cell r="M246">
            <v>8.5</v>
          </cell>
          <cell r="N246">
            <v>0</v>
          </cell>
          <cell r="O246">
            <v>7</v>
          </cell>
          <cell r="P246">
            <v>0</v>
          </cell>
          <cell r="Q246">
            <v>1</v>
          </cell>
          <cell r="R246">
            <v>1</v>
          </cell>
          <cell r="S246">
            <v>3</v>
          </cell>
          <cell r="T246">
            <v>1</v>
          </cell>
          <cell r="U246">
            <v>1</v>
          </cell>
          <cell r="V246">
            <v>1</v>
          </cell>
          <cell r="W246">
            <v>1</v>
          </cell>
          <cell r="X246">
            <v>1</v>
          </cell>
          <cell r="Y246">
            <v>1</v>
          </cell>
          <cell r="Z246">
            <v>1</v>
          </cell>
          <cell r="AA246">
            <v>1</v>
          </cell>
          <cell r="AB246">
            <v>1</v>
          </cell>
          <cell r="AC246">
            <v>1</v>
          </cell>
          <cell r="AD246">
            <v>1</v>
          </cell>
          <cell r="AE246">
            <v>1</v>
          </cell>
          <cell r="AF246">
            <v>2</v>
          </cell>
          <cell r="AG246">
            <v>1</v>
          </cell>
          <cell r="AH246">
            <v>1</v>
          </cell>
          <cell r="AI246">
            <v>1</v>
          </cell>
        </row>
        <row r="247">
          <cell r="C247">
            <v>243</v>
          </cell>
        </row>
        <row r="248">
          <cell r="B248">
            <v>2029</v>
          </cell>
          <cell r="C248">
            <v>244</v>
          </cell>
          <cell r="D248" t="str">
            <v>2.29 기흥구 신갈동 45-3 신갈감리교회 맞은편</v>
          </cell>
          <cell r="Q248">
            <v>1</v>
          </cell>
          <cell r="R248">
            <v>1</v>
          </cell>
          <cell r="S248">
            <v>4</v>
          </cell>
          <cell r="T248">
            <v>1</v>
          </cell>
          <cell r="U248">
            <v>1</v>
          </cell>
          <cell r="V248">
            <v>1</v>
          </cell>
          <cell r="W248">
            <v>1</v>
          </cell>
          <cell r="X248">
            <v>1</v>
          </cell>
          <cell r="Y248">
            <v>1</v>
          </cell>
          <cell r="Z248">
            <v>1</v>
          </cell>
          <cell r="AA248">
            <v>1</v>
          </cell>
          <cell r="AB248">
            <v>1</v>
          </cell>
          <cell r="AC248">
            <v>1</v>
          </cell>
          <cell r="AD248">
            <v>1</v>
          </cell>
          <cell r="AE248">
            <v>1</v>
          </cell>
          <cell r="AF248">
            <v>2</v>
          </cell>
          <cell r="AG248">
            <v>1</v>
          </cell>
          <cell r="AH248">
            <v>1</v>
          </cell>
          <cell r="AI248">
            <v>1</v>
          </cell>
        </row>
        <row r="249">
          <cell r="C249">
            <v>245</v>
          </cell>
          <cell r="D249" t="str">
            <v>카메라 전원</v>
          </cell>
          <cell r="E249" t="str">
            <v>VCT 1.5sq 2C x 5열</v>
          </cell>
          <cell r="F249" t="str">
            <v>0.5+2.5+4</v>
          </cell>
          <cell r="G249">
            <v>7</v>
          </cell>
          <cell r="H249" t="str">
            <v>m</v>
          </cell>
          <cell r="K249">
            <v>7</v>
          </cell>
        </row>
        <row r="250">
          <cell r="C250">
            <v>246</v>
          </cell>
          <cell r="D250" t="str">
            <v>스피커</v>
          </cell>
          <cell r="E250" t="str">
            <v>SW 2300 x 1</v>
          </cell>
          <cell r="F250" t="str">
            <v>0.5+2</v>
          </cell>
          <cell r="G250">
            <v>2.5</v>
          </cell>
          <cell r="H250" t="str">
            <v>m</v>
          </cell>
          <cell r="L250">
            <v>2.5</v>
          </cell>
        </row>
        <row r="251">
          <cell r="C251">
            <v>247</v>
          </cell>
          <cell r="D251" t="str">
            <v>경광등</v>
          </cell>
          <cell r="E251" t="str">
            <v>UTP Cat.6 4P x 1열</v>
          </cell>
          <cell r="F251" t="str">
            <v>0.5+2.5+3</v>
          </cell>
          <cell r="G251">
            <v>6</v>
          </cell>
          <cell r="H251" t="str">
            <v>m</v>
          </cell>
          <cell r="M251">
            <v>6</v>
          </cell>
        </row>
        <row r="252">
          <cell r="C252">
            <v>248</v>
          </cell>
          <cell r="D252" t="str">
            <v>카메라 통신</v>
          </cell>
          <cell r="E252" t="str">
            <v>UTP Cat.6 4P x 5열</v>
          </cell>
          <cell r="F252" t="str">
            <v>0.5+2.5+4</v>
          </cell>
          <cell r="G252">
            <v>7</v>
          </cell>
          <cell r="H252" t="str">
            <v>m</v>
          </cell>
          <cell r="P252">
            <v>7</v>
          </cell>
        </row>
        <row r="253">
          <cell r="C253">
            <v>249</v>
          </cell>
          <cell r="D253" t="str">
            <v>비상벨</v>
          </cell>
          <cell r="E253" t="str">
            <v>UTP Cat.6 4P x 1열</v>
          </cell>
          <cell r="F253" t="str">
            <v>0.5+2</v>
          </cell>
          <cell r="G253">
            <v>2.5</v>
          </cell>
          <cell r="H253" t="str">
            <v>m</v>
          </cell>
          <cell r="M253">
            <v>2.5</v>
          </cell>
        </row>
        <row r="254">
          <cell r="C254">
            <v>250</v>
          </cell>
        </row>
        <row r="255">
          <cell r="B255">
            <v>1029</v>
          </cell>
          <cell r="C255">
            <v>251</v>
          </cell>
          <cell r="D255" t="str">
            <v>계</v>
          </cell>
          <cell r="I255">
            <v>0</v>
          </cell>
          <cell r="J255">
            <v>0</v>
          </cell>
          <cell r="K255">
            <v>7</v>
          </cell>
          <cell r="L255">
            <v>2.5</v>
          </cell>
          <cell r="M255">
            <v>8.5</v>
          </cell>
          <cell r="N255">
            <v>0</v>
          </cell>
          <cell r="O255">
            <v>0</v>
          </cell>
          <cell r="P255">
            <v>7</v>
          </cell>
          <cell r="Q255">
            <v>1</v>
          </cell>
          <cell r="R255">
            <v>1</v>
          </cell>
          <cell r="S255">
            <v>4</v>
          </cell>
          <cell r="T255">
            <v>1</v>
          </cell>
          <cell r="U255">
            <v>1</v>
          </cell>
          <cell r="V255">
            <v>1</v>
          </cell>
          <cell r="W255">
            <v>1</v>
          </cell>
          <cell r="X255">
            <v>1</v>
          </cell>
          <cell r="Y255">
            <v>1</v>
          </cell>
          <cell r="Z255">
            <v>1</v>
          </cell>
          <cell r="AA255">
            <v>1</v>
          </cell>
          <cell r="AB255">
            <v>1</v>
          </cell>
          <cell r="AC255">
            <v>1</v>
          </cell>
          <cell r="AD255">
            <v>1</v>
          </cell>
          <cell r="AE255">
            <v>1</v>
          </cell>
          <cell r="AF255">
            <v>2</v>
          </cell>
          <cell r="AG255">
            <v>1</v>
          </cell>
          <cell r="AH255">
            <v>1</v>
          </cell>
          <cell r="AI255">
            <v>1</v>
          </cell>
        </row>
        <row r="256">
          <cell r="C256">
            <v>252</v>
          </cell>
        </row>
        <row r="257">
          <cell r="B257">
            <v>2030</v>
          </cell>
          <cell r="C257">
            <v>253</v>
          </cell>
          <cell r="D257" t="str">
            <v>2.30 기흥구 신갈동 720 신갈어린이집 앞 삼거리</v>
          </cell>
          <cell r="Q257">
            <v>1</v>
          </cell>
          <cell r="R257">
            <v>1</v>
          </cell>
          <cell r="S257">
            <v>3</v>
          </cell>
          <cell r="T257">
            <v>1</v>
          </cell>
          <cell r="U257">
            <v>1</v>
          </cell>
          <cell r="V257">
            <v>1</v>
          </cell>
          <cell r="W257">
            <v>1</v>
          </cell>
          <cell r="X257">
            <v>1</v>
          </cell>
          <cell r="Y257">
            <v>1</v>
          </cell>
          <cell r="Z257">
            <v>1</v>
          </cell>
          <cell r="AA257">
            <v>1</v>
          </cell>
          <cell r="AB257">
            <v>1</v>
          </cell>
          <cell r="AC257">
            <v>1</v>
          </cell>
          <cell r="AD257">
            <v>1</v>
          </cell>
          <cell r="AE257">
            <v>1</v>
          </cell>
          <cell r="AF257">
            <v>2</v>
          </cell>
          <cell r="AG257">
            <v>1</v>
          </cell>
          <cell r="AH257">
            <v>1</v>
          </cell>
          <cell r="AI257">
            <v>1</v>
          </cell>
        </row>
        <row r="258">
          <cell r="C258">
            <v>254</v>
          </cell>
          <cell r="D258" t="str">
            <v>카메라 전원</v>
          </cell>
          <cell r="E258" t="str">
            <v>VCT 1.5sq 2C x 4열</v>
          </cell>
          <cell r="F258" t="str">
            <v>0.5+2.5+4</v>
          </cell>
          <cell r="G258">
            <v>7</v>
          </cell>
          <cell r="H258" t="str">
            <v>m</v>
          </cell>
          <cell r="J258">
            <v>7</v>
          </cell>
        </row>
        <row r="259">
          <cell r="C259">
            <v>255</v>
          </cell>
          <cell r="D259" t="str">
            <v>스피커</v>
          </cell>
          <cell r="E259" t="str">
            <v>SW 2300 x 1</v>
          </cell>
          <cell r="F259" t="str">
            <v>0.5+2</v>
          </cell>
          <cell r="G259">
            <v>2.5</v>
          </cell>
          <cell r="H259" t="str">
            <v>m</v>
          </cell>
          <cell r="L259">
            <v>2.5</v>
          </cell>
        </row>
        <row r="260">
          <cell r="C260">
            <v>256</v>
          </cell>
          <cell r="D260" t="str">
            <v>경광등</v>
          </cell>
          <cell r="E260" t="str">
            <v>UTP Cat.6 4P x 1열</v>
          </cell>
          <cell r="F260" t="str">
            <v>0.5+2.5+3</v>
          </cell>
          <cell r="G260">
            <v>6</v>
          </cell>
          <cell r="H260" t="str">
            <v>m</v>
          </cell>
          <cell r="M260">
            <v>6</v>
          </cell>
        </row>
        <row r="261">
          <cell r="C261">
            <v>257</v>
          </cell>
          <cell r="D261" t="str">
            <v>카메라 통신</v>
          </cell>
          <cell r="E261" t="str">
            <v>UTP Cat.6 4P x 4열</v>
          </cell>
          <cell r="F261" t="str">
            <v>0.5+2.5+4</v>
          </cell>
          <cell r="G261">
            <v>7</v>
          </cell>
          <cell r="H261" t="str">
            <v>m</v>
          </cell>
          <cell r="O261">
            <v>7</v>
          </cell>
        </row>
        <row r="262">
          <cell r="C262">
            <v>258</v>
          </cell>
          <cell r="D262" t="str">
            <v>비상벨</v>
          </cell>
          <cell r="E262" t="str">
            <v>UTP Cat.6 4P x 1열</v>
          </cell>
          <cell r="F262" t="str">
            <v>0.5+2</v>
          </cell>
          <cell r="G262">
            <v>2.5</v>
          </cell>
          <cell r="H262" t="str">
            <v>m</v>
          </cell>
          <cell r="M262">
            <v>2.5</v>
          </cell>
        </row>
        <row r="263">
          <cell r="C263">
            <v>259</v>
          </cell>
        </row>
        <row r="264">
          <cell r="B264">
            <v>1030</v>
          </cell>
          <cell r="C264">
            <v>260</v>
          </cell>
          <cell r="D264" t="str">
            <v>계</v>
          </cell>
          <cell r="I264">
            <v>0</v>
          </cell>
          <cell r="J264">
            <v>7</v>
          </cell>
          <cell r="K264">
            <v>0</v>
          </cell>
          <cell r="L264">
            <v>2.5</v>
          </cell>
          <cell r="M264">
            <v>8.5</v>
          </cell>
          <cell r="N264">
            <v>0</v>
          </cell>
          <cell r="O264">
            <v>7</v>
          </cell>
          <cell r="P264">
            <v>0</v>
          </cell>
          <cell r="Q264">
            <v>1</v>
          </cell>
          <cell r="R264">
            <v>1</v>
          </cell>
          <cell r="S264">
            <v>3</v>
          </cell>
          <cell r="T264">
            <v>1</v>
          </cell>
          <cell r="U264">
            <v>1</v>
          </cell>
          <cell r="V264">
            <v>1</v>
          </cell>
          <cell r="W264">
            <v>1</v>
          </cell>
          <cell r="X264">
            <v>1</v>
          </cell>
          <cell r="Y264">
            <v>1</v>
          </cell>
          <cell r="Z264">
            <v>1</v>
          </cell>
          <cell r="AA264">
            <v>1</v>
          </cell>
          <cell r="AB264">
            <v>1</v>
          </cell>
          <cell r="AC264">
            <v>1</v>
          </cell>
          <cell r="AD264">
            <v>1</v>
          </cell>
          <cell r="AE264">
            <v>1</v>
          </cell>
          <cell r="AF264">
            <v>2</v>
          </cell>
          <cell r="AG264">
            <v>1</v>
          </cell>
          <cell r="AH264">
            <v>1</v>
          </cell>
          <cell r="AI264">
            <v>1</v>
          </cell>
        </row>
        <row r="265">
          <cell r="B265">
            <v>2031</v>
          </cell>
          <cell r="C265">
            <v>261</v>
          </cell>
          <cell r="D265" t="str">
            <v>2.31 기흥구 신갈동 161 기흥고등학교 후문</v>
          </cell>
          <cell r="Q265">
            <v>1</v>
          </cell>
          <cell r="R265">
            <v>1</v>
          </cell>
          <cell r="S265">
            <v>3</v>
          </cell>
          <cell r="T265">
            <v>1</v>
          </cell>
          <cell r="U265">
            <v>1</v>
          </cell>
          <cell r="V265">
            <v>1</v>
          </cell>
          <cell r="W265">
            <v>1</v>
          </cell>
          <cell r="X265">
            <v>1</v>
          </cell>
          <cell r="Y265">
            <v>1</v>
          </cell>
          <cell r="Z265">
            <v>1</v>
          </cell>
          <cell r="AA265">
            <v>1</v>
          </cell>
          <cell r="AB265">
            <v>1</v>
          </cell>
          <cell r="AC265">
            <v>1</v>
          </cell>
          <cell r="AD265">
            <v>1</v>
          </cell>
          <cell r="AE265">
            <v>1</v>
          </cell>
          <cell r="AF265">
            <v>2</v>
          </cell>
          <cell r="AG265">
            <v>1</v>
          </cell>
          <cell r="AH265">
            <v>1</v>
          </cell>
          <cell r="AI265">
            <v>1</v>
          </cell>
        </row>
        <row r="266">
          <cell r="C266">
            <v>262</v>
          </cell>
          <cell r="D266" t="str">
            <v>카메라 전원</v>
          </cell>
          <cell r="E266" t="str">
            <v>VCT 1.5sq 2C x 4열</v>
          </cell>
          <cell r="F266" t="str">
            <v>0.5+2.5+6</v>
          </cell>
          <cell r="G266">
            <v>9</v>
          </cell>
          <cell r="H266" t="str">
            <v>m</v>
          </cell>
          <cell r="J266">
            <v>9</v>
          </cell>
        </row>
        <row r="267">
          <cell r="C267">
            <v>263</v>
          </cell>
          <cell r="D267" t="str">
            <v>스피커</v>
          </cell>
          <cell r="E267" t="str">
            <v>SW 2300 x 1</v>
          </cell>
          <cell r="F267" t="str">
            <v>0.5+2</v>
          </cell>
          <cell r="G267">
            <v>2.5</v>
          </cell>
          <cell r="H267" t="str">
            <v>m</v>
          </cell>
          <cell r="L267">
            <v>2.5</v>
          </cell>
        </row>
        <row r="268">
          <cell r="C268">
            <v>264</v>
          </cell>
          <cell r="D268" t="str">
            <v>경광등</v>
          </cell>
          <cell r="E268" t="str">
            <v>UTP Cat.6 4P x 1열</v>
          </cell>
          <cell r="F268" t="str">
            <v>0.5+2.5+5</v>
          </cell>
          <cell r="G268">
            <v>8</v>
          </cell>
          <cell r="H268" t="str">
            <v>m</v>
          </cell>
          <cell r="M268">
            <v>8</v>
          </cell>
        </row>
        <row r="269">
          <cell r="C269">
            <v>265</v>
          </cell>
          <cell r="D269" t="str">
            <v>카메라 통신</v>
          </cell>
          <cell r="E269" t="str">
            <v>UTP Cat.6 4P x 4열</v>
          </cell>
          <cell r="F269" t="str">
            <v>0.5+2.5+6</v>
          </cell>
          <cell r="G269">
            <v>9</v>
          </cell>
          <cell r="H269" t="str">
            <v>m</v>
          </cell>
          <cell r="O269">
            <v>9</v>
          </cell>
        </row>
        <row r="270">
          <cell r="C270">
            <v>266</v>
          </cell>
          <cell r="D270" t="str">
            <v>비상벨</v>
          </cell>
          <cell r="E270" t="str">
            <v>UTP Cat.6 4P x 1열</v>
          </cell>
          <cell r="F270" t="str">
            <v>0.5+2</v>
          </cell>
          <cell r="G270">
            <v>2.5</v>
          </cell>
          <cell r="H270" t="str">
            <v>m</v>
          </cell>
          <cell r="M270">
            <v>2.5</v>
          </cell>
        </row>
        <row r="271">
          <cell r="C271">
            <v>267</v>
          </cell>
        </row>
        <row r="272">
          <cell r="B272">
            <v>1031</v>
          </cell>
          <cell r="C272">
            <v>268</v>
          </cell>
          <cell r="D272" t="str">
            <v>계</v>
          </cell>
          <cell r="I272">
            <v>0</v>
          </cell>
          <cell r="J272">
            <v>9</v>
          </cell>
          <cell r="K272">
            <v>0</v>
          </cell>
          <cell r="L272">
            <v>2.5</v>
          </cell>
          <cell r="M272">
            <v>10.5</v>
          </cell>
          <cell r="N272">
            <v>0</v>
          </cell>
          <cell r="O272">
            <v>9</v>
          </cell>
          <cell r="P272">
            <v>0</v>
          </cell>
          <cell r="Q272">
            <v>1</v>
          </cell>
          <cell r="R272">
            <v>1</v>
          </cell>
          <cell r="S272">
            <v>3</v>
          </cell>
          <cell r="T272">
            <v>1</v>
          </cell>
          <cell r="U272">
            <v>1</v>
          </cell>
          <cell r="V272">
            <v>1</v>
          </cell>
          <cell r="W272">
            <v>1</v>
          </cell>
          <cell r="X272">
            <v>1</v>
          </cell>
          <cell r="Y272">
            <v>1</v>
          </cell>
          <cell r="Z272">
            <v>1</v>
          </cell>
          <cell r="AA272">
            <v>1</v>
          </cell>
          <cell r="AB272">
            <v>1</v>
          </cell>
          <cell r="AC272">
            <v>1</v>
          </cell>
          <cell r="AD272">
            <v>1</v>
          </cell>
          <cell r="AE272">
            <v>1</v>
          </cell>
          <cell r="AF272">
            <v>2</v>
          </cell>
          <cell r="AG272">
            <v>1</v>
          </cell>
          <cell r="AH272">
            <v>1</v>
          </cell>
          <cell r="AI272">
            <v>1</v>
          </cell>
        </row>
        <row r="273">
          <cell r="C273">
            <v>269</v>
          </cell>
        </row>
        <row r="274">
          <cell r="B274">
            <v>2032</v>
          </cell>
          <cell r="C274">
            <v>270</v>
          </cell>
          <cell r="D274" t="str">
            <v>2.32 기흥구 언남동 333-2 (구성성결교회 정문앞 사거리) 329-1 푸른유치원 앞</v>
          </cell>
          <cell r="Q274">
            <v>1</v>
          </cell>
          <cell r="R274">
            <v>1</v>
          </cell>
          <cell r="S274">
            <v>3</v>
          </cell>
          <cell r="T274">
            <v>1</v>
          </cell>
          <cell r="U274">
            <v>1</v>
          </cell>
          <cell r="V274">
            <v>1</v>
          </cell>
          <cell r="W274">
            <v>1</v>
          </cell>
          <cell r="X274">
            <v>1</v>
          </cell>
          <cell r="Y274">
            <v>1</v>
          </cell>
          <cell r="Z274">
            <v>1</v>
          </cell>
          <cell r="AA274">
            <v>1</v>
          </cell>
          <cell r="AB274">
            <v>1</v>
          </cell>
          <cell r="AC274">
            <v>1</v>
          </cell>
          <cell r="AD274">
            <v>1</v>
          </cell>
          <cell r="AE274">
            <v>1</v>
          </cell>
          <cell r="AF274">
            <v>2</v>
          </cell>
          <cell r="AG274">
            <v>1</v>
          </cell>
          <cell r="AH274">
            <v>1</v>
          </cell>
          <cell r="AI274">
            <v>1</v>
          </cell>
        </row>
        <row r="275">
          <cell r="C275">
            <v>271</v>
          </cell>
          <cell r="D275" t="str">
            <v>카메라 전원</v>
          </cell>
          <cell r="E275" t="str">
            <v>VCT 1.5sq 2C x 4열</v>
          </cell>
          <cell r="F275" t="str">
            <v>0.5+2.5+4</v>
          </cell>
          <cell r="G275">
            <v>7</v>
          </cell>
          <cell r="H275" t="str">
            <v>m</v>
          </cell>
          <cell r="J275">
            <v>7</v>
          </cell>
        </row>
        <row r="276">
          <cell r="C276">
            <v>272</v>
          </cell>
          <cell r="D276" t="str">
            <v>스피커</v>
          </cell>
          <cell r="E276" t="str">
            <v>SW 2300 x 1</v>
          </cell>
          <cell r="F276" t="str">
            <v>0.5+2</v>
          </cell>
          <cell r="G276">
            <v>2.5</v>
          </cell>
          <cell r="H276" t="str">
            <v>m</v>
          </cell>
          <cell r="L276">
            <v>2.5</v>
          </cell>
        </row>
        <row r="277">
          <cell r="C277">
            <v>273</v>
          </cell>
          <cell r="D277" t="str">
            <v>경광등</v>
          </cell>
          <cell r="E277" t="str">
            <v>UTP Cat.6 4P x 1열</v>
          </cell>
          <cell r="F277" t="str">
            <v>0.5+2.5+3</v>
          </cell>
          <cell r="G277">
            <v>6</v>
          </cell>
          <cell r="H277" t="str">
            <v>m</v>
          </cell>
          <cell r="M277">
            <v>6</v>
          </cell>
        </row>
        <row r="278">
          <cell r="C278">
            <v>274</v>
          </cell>
          <cell r="D278" t="str">
            <v>카메라 통신</v>
          </cell>
          <cell r="E278" t="str">
            <v>UTP Cat.6 4P x 4열</v>
          </cell>
          <cell r="F278" t="str">
            <v>0.5+2.5+4</v>
          </cell>
          <cell r="G278">
            <v>7</v>
          </cell>
          <cell r="H278" t="str">
            <v>m</v>
          </cell>
          <cell r="O278">
            <v>7</v>
          </cell>
        </row>
        <row r="279">
          <cell r="C279">
            <v>275</v>
          </cell>
          <cell r="D279" t="str">
            <v>비상벨</v>
          </cell>
          <cell r="E279" t="str">
            <v>UTP Cat.6 4P x 1열</v>
          </cell>
          <cell r="F279" t="str">
            <v>0.5+2</v>
          </cell>
          <cell r="G279">
            <v>2.5</v>
          </cell>
          <cell r="H279" t="str">
            <v>m</v>
          </cell>
          <cell r="M279">
            <v>2.5</v>
          </cell>
        </row>
        <row r="280">
          <cell r="C280">
            <v>276</v>
          </cell>
        </row>
        <row r="281">
          <cell r="B281">
            <v>1032</v>
          </cell>
          <cell r="C281">
            <v>277</v>
          </cell>
          <cell r="D281" t="str">
            <v>계</v>
          </cell>
          <cell r="I281">
            <v>0</v>
          </cell>
          <cell r="J281">
            <v>7</v>
          </cell>
          <cell r="K281">
            <v>0</v>
          </cell>
          <cell r="L281">
            <v>2.5</v>
          </cell>
          <cell r="M281">
            <v>8.5</v>
          </cell>
          <cell r="N281">
            <v>0</v>
          </cell>
          <cell r="O281">
            <v>7</v>
          </cell>
          <cell r="P281">
            <v>0</v>
          </cell>
          <cell r="Q281">
            <v>1</v>
          </cell>
          <cell r="R281">
            <v>1</v>
          </cell>
          <cell r="S281">
            <v>3</v>
          </cell>
          <cell r="T281">
            <v>1</v>
          </cell>
          <cell r="U281">
            <v>1</v>
          </cell>
          <cell r="V281">
            <v>1</v>
          </cell>
          <cell r="W281">
            <v>1</v>
          </cell>
          <cell r="X281">
            <v>1</v>
          </cell>
          <cell r="Y281">
            <v>1</v>
          </cell>
          <cell r="Z281">
            <v>1</v>
          </cell>
          <cell r="AA281">
            <v>1</v>
          </cell>
          <cell r="AB281">
            <v>1</v>
          </cell>
          <cell r="AC281">
            <v>1</v>
          </cell>
          <cell r="AD281">
            <v>1</v>
          </cell>
          <cell r="AE281">
            <v>1</v>
          </cell>
          <cell r="AF281">
            <v>2</v>
          </cell>
          <cell r="AG281">
            <v>1</v>
          </cell>
          <cell r="AH281">
            <v>1</v>
          </cell>
          <cell r="AI281">
            <v>1</v>
          </cell>
        </row>
        <row r="282">
          <cell r="C282">
            <v>278</v>
          </cell>
        </row>
        <row r="283">
          <cell r="B283">
            <v>2033</v>
          </cell>
          <cell r="C283">
            <v>279</v>
          </cell>
          <cell r="D283" t="str">
            <v>2.33 기흥구 영덕동 917 영통빌리지, 세종그랑시아 진입로</v>
          </cell>
          <cell r="Q283">
            <v>1</v>
          </cell>
          <cell r="R283">
            <v>1</v>
          </cell>
          <cell r="S283">
            <v>3</v>
          </cell>
          <cell r="T283">
            <v>1</v>
          </cell>
          <cell r="U283">
            <v>1</v>
          </cell>
          <cell r="V283">
            <v>1</v>
          </cell>
          <cell r="W283">
            <v>1</v>
          </cell>
          <cell r="X283">
            <v>1</v>
          </cell>
          <cell r="Y283">
            <v>1</v>
          </cell>
          <cell r="Z283">
            <v>1</v>
          </cell>
          <cell r="AA283">
            <v>1</v>
          </cell>
          <cell r="AB283">
            <v>1</v>
          </cell>
          <cell r="AC283">
            <v>1</v>
          </cell>
          <cell r="AD283">
            <v>1</v>
          </cell>
          <cell r="AE283">
            <v>1</v>
          </cell>
          <cell r="AF283">
            <v>2</v>
          </cell>
          <cell r="AG283">
            <v>1</v>
          </cell>
          <cell r="AH283">
            <v>1</v>
          </cell>
          <cell r="AI283">
            <v>1</v>
          </cell>
        </row>
        <row r="284">
          <cell r="C284">
            <v>280</v>
          </cell>
          <cell r="D284" t="str">
            <v>카메라 전원</v>
          </cell>
          <cell r="E284" t="str">
            <v>VCT 1.5sq 2C x 4열</v>
          </cell>
          <cell r="F284" t="str">
            <v>0.5+2.5+6</v>
          </cell>
          <cell r="G284">
            <v>9</v>
          </cell>
          <cell r="H284" t="str">
            <v>m</v>
          </cell>
          <cell r="J284">
            <v>9</v>
          </cell>
        </row>
        <row r="285">
          <cell r="C285">
            <v>281</v>
          </cell>
          <cell r="D285" t="str">
            <v>스피커</v>
          </cell>
          <cell r="E285" t="str">
            <v>SW 2300 x 1</v>
          </cell>
          <cell r="F285" t="str">
            <v>0.5+2</v>
          </cell>
          <cell r="G285">
            <v>2.5</v>
          </cell>
          <cell r="H285" t="str">
            <v>m</v>
          </cell>
          <cell r="L285">
            <v>2.5</v>
          </cell>
        </row>
        <row r="286">
          <cell r="C286">
            <v>282</v>
          </cell>
          <cell r="D286" t="str">
            <v>경광등</v>
          </cell>
          <cell r="E286" t="str">
            <v>UTP Cat.6 4P x 1열</v>
          </cell>
          <cell r="F286" t="str">
            <v>0.5+2.5+5</v>
          </cell>
          <cell r="G286">
            <v>8</v>
          </cell>
          <cell r="H286" t="str">
            <v>m</v>
          </cell>
          <cell r="M286">
            <v>8</v>
          </cell>
        </row>
        <row r="287">
          <cell r="C287">
            <v>283</v>
          </cell>
          <cell r="D287" t="str">
            <v>카메라 통신</v>
          </cell>
          <cell r="E287" t="str">
            <v>UTP Cat.6 4P x 4열</v>
          </cell>
          <cell r="F287" t="str">
            <v>0.5+2.5+6</v>
          </cell>
          <cell r="G287">
            <v>9</v>
          </cell>
          <cell r="H287" t="str">
            <v>m</v>
          </cell>
          <cell r="O287">
            <v>9</v>
          </cell>
        </row>
        <row r="288">
          <cell r="C288">
            <v>284</v>
          </cell>
          <cell r="D288" t="str">
            <v>비상벨</v>
          </cell>
          <cell r="E288" t="str">
            <v>UTP Cat.6 4P x 1열</v>
          </cell>
          <cell r="F288" t="str">
            <v>0.5+2</v>
          </cell>
          <cell r="G288">
            <v>2.5</v>
          </cell>
          <cell r="H288" t="str">
            <v>m</v>
          </cell>
          <cell r="M288">
            <v>2.5</v>
          </cell>
        </row>
        <row r="289">
          <cell r="C289">
            <v>285</v>
          </cell>
        </row>
        <row r="290">
          <cell r="B290">
            <v>1033</v>
          </cell>
          <cell r="C290">
            <v>286</v>
          </cell>
          <cell r="D290" t="str">
            <v>계</v>
          </cell>
          <cell r="I290">
            <v>0</v>
          </cell>
          <cell r="J290">
            <v>9</v>
          </cell>
          <cell r="K290">
            <v>0</v>
          </cell>
          <cell r="L290">
            <v>2.5</v>
          </cell>
          <cell r="M290">
            <v>10.5</v>
          </cell>
          <cell r="N290">
            <v>0</v>
          </cell>
          <cell r="O290">
            <v>9</v>
          </cell>
          <cell r="P290">
            <v>0</v>
          </cell>
          <cell r="Q290">
            <v>1</v>
          </cell>
          <cell r="R290">
            <v>1</v>
          </cell>
          <cell r="S290">
            <v>3</v>
          </cell>
          <cell r="T290">
            <v>1</v>
          </cell>
          <cell r="U290">
            <v>1</v>
          </cell>
          <cell r="V290">
            <v>1</v>
          </cell>
          <cell r="W290">
            <v>1</v>
          </cell>
          <cell r="X290">
            <v>1</v>
          </cell>
          <cell r="Y290">
            <v>1</v>
          </cell>
          <cell r="Z290">
            <v>1</v>
          </cell>
          <cell r="AA290">
            <v>1</v>
          </cell>
          <cell r="AB290">
            <v>1</v>
          </cell>
          <cell r="AC290">
            <v>1</v>
          </cell>
          <cell r="AD290">
            <v>1</v>
          </cell>
          <cell r="AE290">
            <v>1</v>
          </cell>
          <cell r="AF290">
            <v>2</v>
          </cell>
          <cell r="AG290">
            <v>1</v>
          </cell>
          <cell r="AH290">
            <v>1</v>
          </cell>
          <cell r="AI290">
            <v>1</v>
          </cell>
        </row>
        <row r="291">
          <cell r="B291">
            <v>2034</v>
          </cell>
          <cell r="C291">
            <v>287</v>
          </cell>
          <cell r="D291" t="str">
            <v>2.34 기흥구 중동 882-1 상록롯데2차 A 뒤 주택가(롯데슈퍼)</v>
          </cell>
          <cell r="Q291">
            <v>1</v>
          </cell>
          <cell r="R291">
            <v>1</v>
          </cell>
          <cell r="S291">
            <v>4</v>
          </cell>
          <cell r="T291">
            <v>1</v>
          </cell>
          <cell r="U291">
            <v>1</v>
          </cell>
          <cell r="V291">
            <v>1</v>
          </cell>
          <cell r="W291">
            <v>1</v>
          </cell>
          <cell r="X291">
            <v>1</v>
          </cell>
          <cell r="Y291">
            <v>1</v>
          </cell>
          <cell r="Z291">
            <v>1</v>
          </cell>
          <cell r="AA291">
            <v>1</v>
          </cell>
          <cell r="AB291">
            <v>1</v>
          </cell>
          <cell r="AC291">
            <v>1</v>
          </cell>
          <cell r="AD291">
            <v>1</v>
          </cell>
          <cell r="AE291">
            <v>1</v>
          </cell>
          <cell r="AF291">
            <v>2</v>
          </cell>
          <cell r="AG291">
            <v>1</v>
          </cell>
          <cell r="AH291">
            <v>1</v>
          </cell>
          <cell r="AI291">
            <v>1</v>
          </cell>
        </row>
        <row r="292">
          <cell r="C292">
            <v>288</v>
          </cell>
          <cell r="D292" t="str">
            <v>카메라 전원</v>
          </cell>
          <cell r="E292" t="str">
            <v>VCT 1.5sq 2C x 5열</v>
          </cell>
          <cell r="F292" t="str">
            <v>0.5+2.5+6</v>
          </cell>
          <cell r="G292">
            <v>9</v>
          </cell>
          <cell r="H292" t="str">
            <v>m</v>
          </cell>
          <cell r="K292">
            <v>9</v>
          </cell>
        </row>
        <row r="293">
          <cell r="C293">
            <v>289</v>
          </cell>
          <cell r="D293" t="str">
            <v>스피커</v>
          </cell>
          <cell r="E293" t="str">
            <v>SW 2300 x 1</v>
          </cell>
          <cell r="F293" t="str">
            <v>0.5+2</v>
          </cell>
          <cell r="G293">
            <v>2.5</v>
          </cell>
          <cell r="H293" t="str">
            <v>m</v>
          </cell>
          <cell r="L293">
            <v>2.5</v>
          </cell>
        </row>
        <row r="294">
          <cell r="C294">
            <v>290</v>
          </cell>
          <cell r="D294" t="str">
            <v>경광등</v>
          </cell>
          <cell r="E294" t="str">
            <v>UTP Cat.6 4P x 1열</v>
          </cell>
          <cell r="F294" t="str">
            <v>0.5+2.5+5</v>
          </cell>
          <cell r="G294">
            <v>8</v>
          </cell>
          <cell r="H294" t="str">
            <v>m</v>
          </cell>
          <cell r="M294">
            <v>8</v>
          </cell>
        </row>
        <row r="295">
          <cell r="C295">
            <v>291</v>
          </cell>
          <cell r="D295" t="str">
            <v>카메라 통신</v>
          </cell>
          <cell r="E295" t="str">
            <v>UTP Cat.6 4P x 5열</v>
          </cell>
          <cell r="F295" t="str">
            <v>0.5+2.5+6</v>
          </cell>
          <cell r="G295">
            <v>9</v>
          </cell>
          <cell r="H295" t="str">
            <v>m</v>
          </cell>
          <cell r="P295">
            <v>9</v>
          </cell>
        </row>
        <row r="296">
          <cell r="C296">
            <v>292</v>
          </cell>
          <cell r="D296" t="str">
            <v>비상벨</v>
          </cell>
          <cell r="E296" t="str">
            <v>UTP Cat.6 4P x 1열</v>
          </cell>
          <cell r="F296" t="str">
            <v>0.5+2</v>
          </cell>
          <cell r="G296">
            <v>2.5</v>
          </cell>
          <cell r="H296" t="str">
            <v>m</v>
          </cell>
          <cell r="M296">
            <v>2.5</v>
          </cell>
        </row>
        <row r="297">
          <cell r="C297">
            <v>293</v>
          </cell>
        </row>
        <row r="298">
          <cell r="B298">
            <v>1034</v>
          </cell>
          <cell r="C298">
            <v>294</v>
          </cell>
          <cell r="D298" t="str">
            <v>계</v>
          </cell>
          <cell r="I298">
            <v>0</v>
          </cell>
          <cell r="J298">
            <v>0</v>
          </cell>
          <cell r="K298">
            <v>9</v>
          </cell>
          <cell r="L298">
            <v>2.5</v>
          </cell>
          <cell r="M298">
            <v>10.5</v>
          </cell>
          <cell r="N298">
            <v>0</v>
          </cell>
          <cell r="O298">
            <v>0</v>
          </cell>
          <cell r="P298">
            <v>9</v>
          </cell>
          <cell r="Q298">
            <v>1</v>
          </cell>
          <cell r="R298">
            <v>1</v>
          </cell>
          <cell r="S298">
            <v>4</v>
          </cell>
          <cell r="T298">
            <v>1</v>
          </cell>
          <cell r="U298">
            <v>1</v>
          </cell>
          <cell r="V298">
            <v>1</v>
          </cell>
          <cell r="W298">
            <v>1</v>
          </cell>
          <cell r="X298">
            <v>1</v>
          </cell>
          <cell r="Y298">
            <v>1</v>
          </cell>
          <cell r="Z298">
            <v>1</v>
          </cell>
          <cell r="AA298">
            <v>1</v>
          </cell>
          <cell r="AB298">
            <v>1</v>
          </cell>
          <cell r="AC298">
            <v>1</v>
          </cell>
          <cell r="AD298">
            <v>1</v>
          </cell>
          <cell r="AE298">
            <v>1</v>
          </cell>
          <cell r="AF298">
            <v>2</v>
          </cell>
          <cell r="AG298">
            <v>1</v>
          </cell>
          <cell r="AH298">
            <v>1</v>
          </cell>
          <cell r="AI298">
            <v>1</v>
          </cell>
        </row>
        <row r="299">
          <cell r="C299">
            <v>295</v>
          </cell>
        </row>
        <row r="300">
          <cell r="B300">
            <v>2035</v>
          </cell>
          <cell r="C300">
            <v>296</v>
          </cell>
          <cell r="D300" t="str">
            <v>2.35 기흥구 중동 980-4 초당어린이집 부근 981-1</v>
          </cell>
          <cell r="Q300">
            <v>1</v>
          </cell>
          <cell r="R300">
            <v>1</v>
          </cell>
          <cell r="S300">
            <v>4</v>
          </cell>
          <cell r="T300">
            <v>1</v>
          </cell>
          <cell r="U300">
            <v>1</v>
          </cell>
          <cell r="V300">
            <v>1</v>
          </cell>
          <cell r="W300">
            <v>1</v>
          </cell>
          <cell r="X300">
            <v>1</v>
          </cell>
          <cell r="Y300">
            <v>1</v>
          </cell>
          <cell r="Z300">
            <v>1</v>
          </cell>
          <cell r="AA300">
            <v>1</v>
          </cell>
          <cell r="AB300">
            <v>1</v>
          </cell>
          <cell r="AC300">
            <v>1</v>
          </cell>
          <cell r="AD300">
            <v>1</v>
          </cell>
          <cell r="AE300">
            <v>1</v>
          </cell>
          <cell r="AF300">
            <v>2</v>
          </cell>
          <cell r="AG300">
            <v>1</v>
          </cell>
          <cell r="AH300">
            <v>1</v>
          </cell>
          <cell r="AI300">
            <v>1</v>
          </cell>
        </row>
        <row r="301">
          <cell r="C301">
            <v>297</v>
          </cell>
          <cell r="D301" t="str">
            <v>카메라 전원</v>
          </cell>
          <cell r="E301" t="str">
            <v>VCT 1.5sq 2C x 5열</v>
          </cell>
          <cell r="F301" t="str">
            <v>0.5+2.5+5</v>
          </cell>
          <cell r="G301">
            <v>8</v>
          </cell>
          <cell r="H301" t="str">
            <v>m</v>
          </cell>
          <cell r="K301">
            <v>8</v>
          </cell>
        </row>
        <row r="302">
          <cell r="C302">
            <v>298</v>
          </cell>
          <cell r="D302" t="str">
            <v>스피커</v>
          </cell>
          <cell r="E302" t="str">
            <v>SW 2300 x 1</v>
          </cell>
          <cell r="F302" t="str">
            <v>0.5+2</v>
          </cell>
          <cell r="G302">
            <v>2.5</v>
          </cell>
          <cell r="H302" t="str">
            <v>m</v>
          </cell>
          <cell r="L302">
            <v>2.5</v>
          </cell>
        </row>
        <row r="303">
          <cell r="C303">
            <v>299</v>
          </cell>
          <cell r="D303" t="str">
            <v>경광등</v>
          </cell>
          <cell r="E303" t="str">
            <v>UTP Cat.6 4P x 1열</v>
          </cell>
          <cell r="F303" t="str">
            <v>0.5+2.5+4</v>
          </cell>
          <cell r="G303">
            <v>7</v>
          </cell>
          <cell r="H303" t="str">
            <v>m</v>
          </cell>
          <cell r="M303">
            <v>7</v>
          </cell>
        </row>
        <row r="304">
          <cell r="C304">
            <v>300</v>
          </cell>
          <cell r="D304" t="str">
            <v>카메라 통신</v>
          </cell>
          <cell r="E304" t="str">
            <v>UTP Cat.6 4P x 5열</v>
          </cell>
          <cell r="F304" t="str">
            <v>0.5+2.5+5</v>
          </cell>
          <cell r="G304">
            <v>8</v>
          </cell>
          <cell r="H304" t="str">
            <v>m</v>
          </cell>
          <cell r="P304">
            <v>8</v>
          </cell>
        </row>
        <row r="305">
          <cell r="C305">
            <v>301</v>
          </cell>
          <cell r="D305" t="str">
            <v>비상벨</v>
          </cell>
          <cell r="E305" t="str">
            <v>UTP Cat.6 4P x 1열</v>
          </cell>
          <cell r="F305" t="str">
            <v>0.5+2</v>
          </cell>
          <cell r="G305">
            <v>2.5</v>
          </cell>
          <cell r="H305" t="str">
            <v>m</v>
          </cell>
          <cell r="M305">
            <v>2.5</v>
          </cell>
        </row>
        <row r="306">
          <cell r="C306">
            <v>302</v>
          </cell>
        </row>
        <row r="307">
          <cell r="B307">
            <v>1035</v>
          </cell>
          <cell r="C307">
            <v>303</v>
          </cell>
          <cell r="D307" t="str">
            <v>계</v>
          </cell>
          <cell r="I307">
            <v>0</v>
          </cell>
          <cell r="J307">
            <v>0</v>
          </cell>
          <cell r="K307">
            <v>8</v>
          </cell>
          <cell r="L307">
            <v>2.5</v>
          </cell>
          <cell r="M307">
            <v>9.5</v>
          </cell>
          <cell r="N307">
            <v>0</v>
          </cell>
          <cell r="O307">
            <v>0</v>
          </cell>
          <cell r="P307">
            <v>8</v>
          </cell>
          <cell r="Q307">
            <v>1</v>
          </cell>
          <cell r="R307">
            <v>1</v>
          </cell>
          <cell r="S307">
            <v>4</v>
          </cell>
          <cell r="T307">
            <v>1</v>
          </cell>
          <cell r="U307">
            <v>1</v>
          </cell>
          <cell r="V307">
            <v>1</v>
          </cell>
          <cell r="W307">
            <v>1</v>
          </cell>
          <cell r="X307">
            <v>1</v>
          </cell>
          <cell r="Y307">
            <v>1</v>
          </cell>
          <cell r="Z307">
            <v>1</v>
          </cell>
          <cell r="AA307">
            <v>1</v>
          </cell>
          <cell r="AB307">
            <v>1</v>
          </cell>
          <cell r="AC307">
            <v>1</v>
          </cell>
          <cell r="AD307">
            <v>1</v>
          </cell>
          <cell r="AE307">
            <v>1</v>
          </cell>
          <cell r="AF307">
            <v>2</v>
          </cell>
          <cell r="AG307">
            <v>1</v>
          </cell>
          <cell r="AH307">
            <v>1</v>
          </cell>
          <cell r="AI307">
            <v>1</v>
          </cell>
        </row>
        <row r="308">
          <cell r="C308">
            <v>304</v>
          </cell>
        </row>
        <row r="309">
          <cell r="B309">
            <v>2036</v>
          </cell>
          <cell r="C309">
            <v>305</v>
          </cell>
          <cell r="D309" t="str">
            <v>2.36 기흥구 지곡동 663-1 상동3교 다리 앞 삼거리</v>
          </cell>
          <cell r="Q309">
            <v>1</v>
          </cell>
          <cell r="R309">
            <v>1</v>
          </cell>
          <cell r="S309">
            <v>3</v>
          </cell>
          <cell r="T309">
            <v>1</v>
          </cell>
          <cell r="U309">
            <v>1</v>
          </cell>
          <cell r="V309">
            <v>1</v>
          </cell>
          <cell r="W309">
            <v>1</v>
          </cell>
          <cell r="X309">
            <v>1</v>
          </cell>
          <cell r="Y309">
            <v>1</v>
          </cell>
          <cell r="Z309">
            <v>1</v>
          </cell>
          <cell r="AA309">
            <v>1</v>
          </cell>
          <cell r="AB309">
            <v>1</v>
          </cell>
          <cell r="AC309">
            <v>1</v>
          </cell>
          <cell r="AD309">
            <v>1</v>
          </cell>
          <cell r="AE309">
            <v>1</v>
          </cell>
          <cell r="AF309">
            <v>2</v>
          </cell>
          <cell r="AG309">
            <v>1</v>
          </cell>
          <cell r="AH309">
            <v>1</v>
          </cell>
          <cell r="AI309">
            <v>1</v>
          </cell>
        </row>
        <row r="310">
          <cell r="C310">
            <v>306</v>
          </cell>
          <cell r="D310" t="str">
            <v>카메라 전원</v>
          </cell>
          <cell r="E310" t="str">
            <v>VCT 1.5sq 2C x 4열</v>
          </cell>
          <cell r="F310" t="str">
            <v>0.5+2.5+6</v>
          </cell>
          <cell r="G310">
            <v>9</v>
          </cell>
          <cell r="H310" t="str">
            <v>m</v>
          </cell>
          <cell r="J310">
            <v>9</v>
          </cell>
        </row>
        <row r="311">
          <cell r="C311">
            <v>307</v>
          </cell>
          <cell r="D311" t="str">
            <v>스피커</v>
          </cell>
          <cell r="E311" t="str">
            <v>SW 2300 x 1</v>
          </cell>
          <cell r="F311" t="str">
            <v>0.5+2</v>
          </cell>
          <cell r="G311">
            <v>2.5</v>
          </cell>
          <cell r="H311" t="str">
            <v>m</v>
          </cell>
          <cell r="L311">
            <v>2.5</v>
          </cell>
        </row>
        <row r="312">
          <cell r="C312">
            <v>308</v>
          </cell>
          <cell r="D312" t="str">
            <v>경광등</v>
          </cell>
          <cell r="E312" t="str">
            <v>UTP Cat.6 4P x 1열</v>
          </cell>
          <cell r="F312" t="str">
            <v>0.5+2.5+5</v>
          </cell>
          <cell r="G312">
            <v>8</v>
          </cell>
          <cell r="H312" t="str">
            <v>m</v>
          </cell>
          <cell r="M312">
            <v>8</v>
          </cell>
        </row>
        <row r="313">
          <cell r="C313">
            <v>309</v>
          </cell>
          <cell r="D313" t="str">
            <v>카메라 통신</v>
          </cell>
          <cell r="E313" t="str">
            <v>UTP Cat.6 4P x 4열</v>
          </cell>
          <cell r="F313" t="str">
            <v>0.5+2.5+6</v>
          </cell>
          <cell r="G313">
            <v>9</v>
          </cell>
          <cell r="H313" t="str">
            <v>m</v>
          </cell>
          <cell r="O313">
            <v>9</v>
          </cell>
        </row>
        <row r="314">
          <cell r="C314">
            <v>310</v>
          </cell>
          <cell r="D314" t="str">
            <v>비상벨</v>
          </cell>
          <cell r="E314" t="str">
            <v>UTP Cat.6 4P x 1열</v>
          </cell>
          <cell r="F314" t="str">
            <v>0.5+2</v>
          </cell>
          <cell r="G314">
            <v>2.5</v>
          </cell>
          <cell r="H314" t="str">
            <v>m</v>
          </cell>
          <cell r="M314">
            <v>2.5</v>
          </cell>
        </row>
        <row r="315">
          <cell r="C315">
            <v>311</v>
          </cell>
        </row>
        <row r="316">
          <cell r="B316">
            <v>1036</v>
          </cell>
          <cell r="C316">
            <v>312</v>
          </cell>
          <cell r="D316" t="str">
            <v>계</v>
          </cell>
          <cell r="I316">
            <v>0</v>
          </cell>
          <cell r="J316">
            <v>9</v>
          </cell>
          <cell r="K316">
            <v>0</v>
          </cell>
          <cell r="L316">
            <v>2.5</v>
          </cell>
          <cell r="M316">
            <v>10.5</v>
          </cell>
          <cell r="N316">
            <v>0</v>
          </cell>
          <cell r="O316">
            <v>9</v>
          </cell>
          <cell r="P316">
            <v>0</v>
          </cell>
          <cell r="Q316">
            <v>1</v>
          </cell>
          <cell r="R316">
            <v>1</v>
          </cell>
          <cell r="S316">
            <v>3</v>
          </cell>
          <cell r="T316">
            <v>1</v>
          </cell>
          <cell r="U316">
            <v>1</v>
          </cell>
          <cell r="V316">
            <v>1</v>
          </cell>
          <cell r="W316">
            <v>1</v>
          </cell>
          <cell r="X316">
            <v>1</v>
          </cell>
          <cell r="Y316">
            <v>1</v>
          </cell>
          <cell r="Z316">
            <v>1</v>
          </cell>
          <cell r="AA316">
            <v>1</v>
          </cell>
          <cell r="AB316">
            <v>1</v>
          </cell>
          <cell r="AC316">
            <v>1</v>
          </cell>
          <cell r="AD316">
            <v>1</v>
          </cell>
          <cell r="AE316">
            <v>1</v>
          </cell>
          <cell r="AF316">
            <v>2</v>
          </cell>
          <cell r="AG316">
            <v>1</v>
          </cell>
          <cell r="AH316">
            <v>1</v>
          </cell>
          <cell r="AI316">
            <v>1</v>
          </cell>
        </row>
        <row r="317">
          <cell r="B317">
            <v>2037</v>
          </cell>
          <cell r="C317">
            <v>313</v>
          </cell>
          <cell r="D317" t="str">
            <v>2.37 기흥구 상하동 210-4 진흥더루벤스 2단지 뒤편</v>
          </cell>
          <cell r="Q317">
            <v>1</v>
          </cell>
          <cell r="R317">
            <v>1</v>
          </cell>
          <cell r="S317">
            <v>3</v>
          </cell>
          <cell r="T317">
            <v>1</v>
          </cell>
          <cell r="U317">
            <v>1</v>
          </cell>
          <cell r="V317">
            <v>1</v>
          </cell>
          <cell r="W317">
            <v>1</v>
          </cell>
          <cell r="X317">
            <v>1</v>
          </cell>
          <cell r="Y317">
            <v>1</v>
          </cell>
          <cell r="Z317">
            <v>1</v>
          </cell>
          <cell r="AA317">
            <v>1</v>
          </cell>
          <cell r="AB317">
            <v>1</v>
          </cell>
          <cell r="AC317">
            <v>1</v>
          </cell>
          <cell r="AD317">
            <v>1</v>
          </cell>
          <cell r="AE317">
            <v>1</v>
          </cell>
          <cell r="AF317">
            <v>2</v>
          </cell>
          <cell r="AG317">
            <v>1</v>
          </cell>
          <cell r="AH317">
            <v>1</v>
          </cell>
          <cell r="AI317">
            <v>1</v>
          </cell>
        </row>
        <row r="318">
          <cell r="C318">
            <v>314</v>
          </cell>
          <cell r="D318" t="str">
            <v>카메라 전원</v>
          </cell>
          <cell r="E318" t="str">
            <v>VCT 1.5sq 2C x 4열</v>
          </cell>
          <cell r="F318" t="str">
            <v>0.5+2.5+5</v>
          </cell>
          <cell r="G318">
            <v>8</v>
          </cell>
          <cell r="H318" t="str">
            <v>m</v>
          </cell>
          <cell r="J318">
            <v>8</v>
          </cell>
        </row>
        <row r="319">
          <cell r="C319">
            <v>315</v>
          </cell>
          <cell r="D319" t="str">
            <v>스피커</v>
          </cell>
          <cell r="E319" t="str">
            <v>SW 2300 x 1</v>
          </cell>
          <cell r="F319" t="str">
            <v>0.5+2</v>
          </cell>
          <cell r="G319">
            <v>2.5</v>
          </cell>
          <cell r="H319" t="str">
            <v>m</v>
          </cell>
          <cell r="L319">
            <v>2.5</v>
          </cell>
        </row>
        <row r="320">
          <cell r="C320">
            <v>316</v>
          </cell>
          <cell r="D320" t="str">
            <v>경광등</v>
          </cell>
          <cell r="E320" t="str">
            <v>UTP Cat.6 4P x 1열</v>
          </cell>
          <cell r="F320" t="str">
            <v>0.5+2.5+4</v>
          </cell>
          <cell r="G320">
            <v>7</v>
          </cell>
          <cell r="H320" t="str">
            <v>m</v>
          </cell>
          <cell r="M320">
            <v>7</v>
          </cell>
        </row>
        <row r="321">
          <cell r="C321">
            <v>317</v>
          </cell>
          <cell r="D321" t="str">
            <v>카메라 통신</v>
          </cell>
          <cell r="E321" t="str">
            <v>UTP Cat.6 4P x 4열</v>
          </cell>
          <cell r="F321" t="str">
            <v>0.5+2.5+5</v>
          </cell>
          <cell r="G321">
            <v>8</v>
          </cell>
          <cell r="H321" t="str">
            <v>m</v>
          </cell>
          <cell r="O321">
            <v>8</v>
          </cell>
        </row>
        <row r="322">
          <cell r="C322">
            <v>318</v>
          </cell>
          <cell r="D322" t="str">
            <v>비상벨</v>
          </cell>
          <cell r="E322" t="str">
            <v>UTP Cat.6 4P x 1열</v>
          </cell>
          <cell r="F322" t="str">
            <v>0.5+2</v>
          </cell>
          <cell r="G322">
            <v>2.5</v>
          </cell>
          <cell r="H322" t="str">
            <v>m</v>
          </cell>
          <cell r="M322">
            <v>2.5</v>
          </cell>
        </row>
        <row r="323">
          <cell r="C323">
            <v>319</v>
          </cell>
        </row>
        <row r="324">
          <cell r="B324">
            <v>1037</v>
          </cell>
          <cell r="C324">
            <v>320</v>
          </cell>
          <cell r="D324" t="str">
            <v>계</v>
          </cell>
          <cell r="I324">
            <v>0</v>
          </cell>
          <cell r="J324">
            <v>8</v>
          </cell>
          <cell r="K324">
            <v>0</v>
          </cell>
          <cell r="L324">
            <v>2.5</v>
          </cell>
          <cell r="M324">
            <v>9.5</v>
          </cell>
          <cell r="N324">
            <v>0</v>
          </cell>
          <cell r="O324">
            <v>8</v>
          </cell>
          <cell r="P324">
            <v>0</v>
          </cell>
          <cell r="Q324">
            <v>1</v>
          </cell>
          <cell r="R324">
            <v>1</v>
          </cell>
          <cell r="S324">
            <v>3</v>
          </cell>
          <cell r="T324">
            <v>1</v>
          </cell>
          <cell r="U324">
            <v>1</v>
          </cell>
          <cell r="V324">
            <v>1</v>
          </cell>
          <cell r="W324">
            <v>1</v>
          </cell>
          <cell r="X324">
            <v>1</v>
          </cell>
          <cell r="Y324">
            <v>1</v>
          </cell>
          <cell r="Z324">
            <v>1</v>
          </cell>
          <cell r="AA324">
            <v>1</v>
          </cell>
          <cell r="AB324">
            <v>1</v>
          </cell>
          <cell r="AC324">
            <v>1</v>
          </cell>
          <cell r="AD324">
            <v>1</v>
          </cell>
          <cell r="AE324">
            <v>1</v>
          </cell>
          <cell r="AF324">
            <v>2</v>
          </cell>
          <cell r="AG324">
            <v>1</v>
          </cell>
          <cell r="AH324">
            <v>1</v>
          </cell>
          <cell r="AI324">
            <v>1</v>
          </cell>
        </row>
        <row r="325">
          <cell r="C325">
            <v>321</v>
          </cell>
        </row>
        <row r="326">
          <cell r="B326">
            <v>2038</v>
          </cell>
          <cell r="C326">
            <v>322</v>
          </cell>
          <cell r="D326" t="str">
            <v>2.38 수지구 동천동 180-20 풍림2차 아파트 앞</v>
          </cell>
          <cell r="Q326">
            <v>1</v>
          </cell>
          <cell r="R326">
            <v>1</v>
          </cell>
          <cell r="S326">
            <v>3</v>
          </cell>
          <cell r="T326">
            <v>1</v>
          </cell>
          <cell r="U326">
            <v>1</v>
          </cell>
          <cell r="V326">
            <v>1</v>
          </cell>
          <cell r="W326">
            <v>1</v>
          </cell>
          <cell r="X326">
            <v>1</v>
          </cell>
          <cell r="Y326">
            <v>1</v>
          </cell>
          <cell r="Z326">
            <v>1</v>
          </cell>
          <cell r="AA326">
            <v>1</v>
          </cell>
          <cell r="AB326">
            <v>1</v>
          </cell>
          <cell r="AC326">
            <v>1</v>
          </cell>
          <cell r="AD326">
            <v>1</v>
          </cell>
          <cell r="AE326">
            <v>1</v>
          </cell>
          <cell r="AF326">
            <v>2</v>
          </cell>
          <cell r="AG326">
            <v>1</v>
          </cell>
          <cell r="AH326">
            <v>1</v>
          </cell>
          <cell r="AI326">
            <v>1</v>
          </cell>
        </row>
        <row r="327">
          <cell r="C327">
            <v>323</v>
          </cell>
          <cell r="D327" t="str">
            <v>카메라 전원</v>
          </cell>
          <cell r="E327" t="str">
            <v>VCT 1.5sq 2C x 4열</v>
          </cell>
          <cell r="F327" t="str">
            <v>0.5+2.5+4</v>
          </cell>
          <cell r="G327">
            <v>7</v>
          </cell>
          <cell r="H327" t="str">
            <v>m</v>
          </cell>
          <cell r="J327">
            <v>7</v>
          </cell>
        </row>
        <row r="328">
          <cell r="C328">
            <v>324</v>
          </cell>
          <cell r="D328" t="str">
            <v>스피커</v>
          </cell>
          <cell r="E328" t="str">
            <v>SW 2300 x 1</v>
          </cell>
          <cell r="F328" t="str">
            <v>0.5+2</v>
          </cell>
          <cell r="G328">
            <v>2.5</v>
          </cell>
          <cell r="H328" t="str">
            <v>m</v>
          </cell>
          <cell r="L328">
            <v>2.5</v>
          </cell>
        </row>
        <row r="329">
          <cell r="C329">
            <v>325</v>
          </cell>
          <cell r="D329" t="str">
            <v>경광등</v>
          </cell>
          <cell r="E329" t="str">
            <v>UTP Cat.6 4P x 1열</v>
          </cell>
          <cell r="F329" t="str">
            <v>0.5+2.5+3</v>
          </cell>
          <cell r="G329">
            <v>6</v>
          </cell>
          <cell r="H329" t="str">
            <v>m</v>
          </cell>
          <cell r="M329">
            <v>6</v>
          </cell>
        </row>
        <row r="330">
          <cell r="C330">
            <v>326</v>
          </cell>
          <cell r="D330" t="str">
            <v>카메라 통신</v>
          </cell>
          <cell r="E330" t="str">
            <v>UTP Cat.6 4P x 4열</v>
          </cell>
          <cell r="F330" t="str">
            <v>0.5+2.5+4</v>
          </cell>
          <cell r="G330">
            <v>7</v>
          </cell>
          <cell r="H330" t="str">
            <v>m</v>
          </cell>
          <cell r="O330">
            <v>7</v>
          </cell>
        </row>
        <row r="331">
          <cell r="C331">
            <v>327</v>
          </cell>
          <cell r="D331" t="str">
            <v>비상벨</v>
          </cell>
          <cell r="E331" t="str">
            <v>UTP Cat.6 4P x 1열</v>
          </cell>
          <cell r="F331" t="str">
            <v>0.5+2</v>
          </cell>
          <cell r="G331">
            <v>2.5</v>
          </cell>
          <cell r="H331" t="str">
            <v>m</v>
          </cell>
          <cell r="M331">
            <v>2.5</v>
          </cell>
        </row>
        <row r="332">
          <cell r="C332">
            <v>328</v>
          </cell>
        </row>
        <row r="333">
          <cell r="B333">
            <v>1038</v>
          </cell>
          <cell r="C333">
            <v>329</v>
          </cell>
          <cell r="D333" t="str">
            <v>계</v>
          </cell>
          <cell r="I333">
            <v>0</v>
          </cell>
          <cell r="J333">
            <v>7</v>
          </cell>
          <cell r="K333">
            <v>0</v>
          </cell>
          <cell r="L333">
            <v>2.5</v>
          </cell>
          <cell r="M333">
            <v>8.5</v>
          </cell>
          <cell r="N333">
            <v>0</v>
          </cell>
          <cell r="O333">
            <v>7</v>
          </cell>
          <cell r="P333">
            <v>0</v>
          </cell>
          <cell r="Q333">
            <v>1</v>
          </cell>
          <cell r="R333">
            <v>1</v>
          </cell>
          <cell r="S333">
            <v>3</v>
          </cell>
          <cell r="T333">
            <v>1</v>
          </cell>
          <cell r="U333">
            <v>1</v>
          </cell>
          <cell r="V333">
            <v>1</v>
          </cell>
          <cell r="W333">
            <v>1</v>
          </cell>
          <cell r="X333">
            <v>1</v>
          </cell>
          <cell r="Y333">
            <v>1</v>
          </cell>
          <cell r="Z333">
            <v>1</v>
          </cell>
          <cell r="AA333">
            <v>1</v>
          </cell>
          <cell r="AB333">
            <v>1</v>
          </cell>
          <cell r="AC333">
            <v>1</v>
          </cell>
          <cell r="AD333">
            <v>1</v>
          </cell>
          <cell r="AE333">
            <v>1</v>
          </cell>
          <cell r="AF333">
            <v>2</v>
          </cell>
          <cell r="AG333">
            <v>1</v>
          </cell>
          <cell r="AH333">
            <v>1</v>
          </cell>
          <cell r="AI333">
            <v>1</v>
          </cell>
        </row>
        <row r="334">
          <cell r="C334">
            <v>330</v>
          </cell>
        </row>
        <row r="335">
          <cell r="B335">
            <v>2039</v>
          </cell>
          <cell r="C335">
            <v>331</v>
          </cell>
          <cell r="D335" t="str">
            <v>2.39 수지구 동천동 875-9 만남의교회 앞, 용인축협 동천지점 건물 옆</v>
          </cell>
          <cell r="Q335">
            <v>1</v>
          </cell>
          <cell r="R335">
            <v>1</v>
          </cell>
          <cell r="S335">
            <v>3</v>
          </cell>
          <cell r="T335">
            <v>1</v>
          </cell>
          <cell r="U335">
            <v>1</v>
          </cell>
          <cell r="V335">
            <v>1</v>
          </cell>
          <cell r="W335">
            <v>1</v>
          </cell>
          <cell r="X335">
            <v>1</v>
          </cell>
          <cell r="Y335">
            <v>1</v>
          </cell>
          <cell r="Z335">
            <v>1</v>
          </cell>
          <cell r="AA335">
            <v>1</v>
          </cell>
          <cell r="AB335">
            <v>1</v>
          </cell>
          <cell r="AC335">
            <v>1</v>
          </cell>
          <cell r="AD335">
            <v>1</v>
          </cell>
          <cell r="AE335">
            <v>1</v>
          </cell>
          <cell r="AF335">
            <v>2</v>
          </cell>
          <cell r="AG335">
            <v>1</v>
          </cell>
          <cell r="AH335">
            <v>1</v>
          </cell>
          <cell r="AI335">
            <v>1</v>
          </cell>
        </row>
        <row r="336">
          <cell r="C336">
            <v>332</v>
          </cell>
          <cell r="D336" t="str">
            <v>카메라 전원</v>
          </cell>
          <cell r="E336" t="str">
            <v>VCT 1.5sq 2C x 4열</v>
          </cell>
          <cell r="F336" t="str">
            <v>0.5+2.5+6</v>
          </cell>
          <cell r="G336">
            <v>9</v>
          </cell>
          <cell r="H336" t="str">
            <v>m</v>
          </cell>
          <cell r="J336">
            <v>9</v>
          </cell>
        </row>
        <row r="337">
          <cell r="C337">
            <v>333</v>
          </cell>
          <cell r="D337" t="str">
            <v>스피커</v>
          </cell>
          <cell r="E337" t="str">
            <v>SW 2300 x 1</v>
          </cell>
          <cell r="F337" t="str">
            <v>0.5+2</v>
          </cell>
          <cell r="G337">
            <v>2.5</v>
          </cell>
          <cell r="H337" t="str">
            <v>m</v>
          </cell>
          <cell r="L337">
            <v>2.5</v>
          </cell>
        </row>
        <row r="338">
          <cell r="C338">
            <v>334</v>
          </cell>
          <cell r="D338" t="str">
            <v>경광등</v>
          </cell>
          <cell r="E338" t="str">
            <v>UTP Cat.6 4P x 1열</v>
          </cell>
          <cell r="F338" t="str">
            <v>0.5+2.5+5</v>
          </cell>
          <cell r="G338">
            <v>8</v>
          </cell>
          <cell r="H338" t="str">
            <v>m</v>
          </cell>
          <cell r="M338">
            <v>8</v>
          </cell>
        </row>
        <row r="339">
          <cell r="C339">
            <v>335</v>
          </cell>
          <cell r="D339" t="str">
            <v>카메라 통신</v>
          </cell>
          <cell r="E339" t="str">
            <v>UTP Cat.6 4P x 4열</v>
          </cell>
          <cell r="F339" t="str">
            <v>0.5+2.5+6</v>
          </cell>
          <cell r="G339">
            <v>9</v>
          </cell>
          <cell r="H339" t="str">
            <v>m</v>
          </cell>
          <cell r="O339">
            <v>9</v>
          </cell>
        </row>
        <row r="340">
          <cell r="C340">
            <v>336</v>
          </cell>
          <cell r="D340" t="str">
            <v>비상벨</v>
          </cell>
          <cell r="E340" t="str">
            <v>UTP Cat.6 4P x 1열</v>
          </cell>
          <cell r="F340" t="str">
            <v>0.5+2</v>
          </cell>
          <cell r="G340">
            <v>2.5</v>
          </cell>
          <cell r="H340" t="str">
            <v>m</v>
          </cell>
          <cell r="M340">
            <v>2.5</v>
          </cell>
        </row>
        <row r="341">
          <cell r="C341">
            <v>337</v>
          </cell>
        </row>
        <row r="342">
          <cell r="B342">
            <v>1039</v>
          </cell>
          <cell r="C342">
            <v>338</v>
          </cell>
          <cell r="D342" t="str">
            <v>계</v>
          </cell>
          <cell r="I342">
            <v>0</v>
          </cell>
          <cell r="J342">
            <v>9</v>
          </cell>
          <cell r="K342">
            <v>0</v>
          </cell>
          <cell r="L342">
            <v>2.5</v>
          </cell>
          <cell r="M342">
            <v>10.5</v>
          </cell>
          <cell r="N342">
            <v>0</v>
          </cell>
          <cell r="O342">
            <v>9</v>
          </cell>
          <cell r="P342">
            <v>0</v>
          </cell>
          <cell r="Q342">
            <v>1</v>
          </cell>
          <cell r="R342">
            <v>1</v>
          </cell>
          <cell r="S342">
            <v>3</v>
          </cell>
          <cell r="T342">
            <v>1</v>
          </cell>
          <cell r="U342">
            <v>1</v>
          </cell>
          <cell r="V342">
            <v>1</v>
          </cell>
          <cell r="W342">
            <v>1</v>
          </cell>
          <cell r="X342">
            <v>1</v>
          </cell>
          <cell r="Y342">
            <v>1</v>
          </cell>
          <cell r="Z342">
            <v>1</v>
          </cell>
          <cell r="AA342">
            <v>1</v>
          </cell>
          <cell r="AB342">
            <v>1</v>
          </cell>
          <cell r="AC342">
            <v>1</v>
          </cell>
          <cell r="AD342">
            <v>1</v>
          </cell>
          <cell r="AE342">
            <v>1</v>
          </cell>
          <cell r="AF342">
            <v>2</v>
          </cell>
          <cell r="AG342">
            <v>1</v>
          </cell>
          <cell r="AH342">
            <v>1</v>
          </cell>
          <cell r="AI342">
            <v>1</v>
          </cell>
        </row>
        <row r="343">
          <cell r="B343">
            <v>2040</v>
          </cell>
          <cell r="C343">
            <v>339</v>
          </cell>
          <cell r="D343" t="str">
            <v>2.40 수지구 상현동 868-1 (금호베스트빌 5단지 입구 오거리)</v>
          </cell>
          <cell r="Q343">
            <v>1</v>
          </cell>
          <cell r="R343">
            <v>1</v>
          </cell>
          <cell r="S343">
            <v>3</v>
          </cell>
          <cell r="T343">
            <v>1</v>
          </cell>
          <cell r="U343">
            <v>1</v>
          </cell>
          <cell r="V343">
            <v>1</v>
          </cell>
          <cell r="W343">
            <v>1</v>
          </cell>
          <cell r="X343">
            <v>1</v>
          </cell>
          <cell r="Y343">
            <v>1</v>
          </cell>
          <cell r="Z343">
            <v>1</v>
          </cell>
          <cell r="AA343">
            <v>1</v>
          </cell>
          <cell r="AB343">
            <v>1</v>
          </cell>
          <cell r="AC343">
            <v>1</v>
          </cell>
          <cell r="AD343">
            <v>1</v>
          </cell>
          <cell r="AE343">
            <v>1</v>
          </cell>
          <cell r="AF343">
            <v>2</v>
          </cell>
          <cell r="AG343">
            <v>1</v>
          </cell>
          <cell r="AH343">
            <v>1</v>
          </cell>
          <cell r="AI343">
            <v>1</v>
          </cell>
        </row>
        <row r="344">
          <cell r="C344">
            <v>340</v>
          </cell>
          <cell r="D344" t="str">
            <v>카메라 전원</v>
          </cell>
          <cell r="E344" t="str">
            <v>VCT 1.5sq 2C x 4열</v>
          </cell>
          <cell r="F344" t="str">
            <v>0.5+2.5+6</v>
          </cell>
          <cell r="G344">
            <v>9</v>
          </cell>
          <cell r="H344" t="str">
            <v>m</v>
          </cell>
          <cell r="J344">
            <v>9</v>
          </cell>
        </row>
        <row r="345">
          <cell r="C345">
            <v>341</v>
          </cell>
          <cell r="D345" t="str">
            <v>스피커</v>
          </cell>
          <cell r="E345" t="str">
            <v>SW 2300 x 1</v>
          </cell>
          <cell r="F345" t="str">
            <v>0.5+2</v>
          </cell>
          <cell r="G345">
            <v>2.5</v>
          </cell>
          <cell r="H345" t="str">
            <v>m</v>
          </cell>
          <cell r="L345">
            <v>2.5</v>
          </cell>
        </row>
        <row r="346">
          <cell r="C346">
            <v>342</v>
          </cell>
          <cell r="D346" t="str">
            <v>경광등</v>
          </cell>
          <cell r="E346" t="str">
            <v>UTP Cat.6 4P x 1열</v>
          </cell>
          <cell r="F346" t="str">
            <v>0.5+2.5+5</v>
          </cell>
          <cell r="G346">
            <v>8</v>
          </cell>
          <cell r="H346" t="str">
            <v>m</v>
          </cell>
          <cell r="M346">
            <v>8</v>
          </cell>
        </row>
        <row r="347">
          <cell r="C347">
            <v>343</v>
          </cell>
          <cell r="D347" t="str">
            <v>카메라 통신</v>
          </cell>
          <cell r="E347" t="str">
            <v>UTP Cat.6 4P x 4열</v>
          </cell>
          <cell r="F347" t="str">
            <v>0.5+2.5+6</v>
          </cell>
          <cell r="G347">
            <v>9</v>
          </cell>
          <cell r="H347" t="str">
            <v>m</v>
          </cell>
          <cell r="O347">
            <v>9</v>
          </cell>
        </row>
        <row r="348">
          <cell r="C348">
            <v>344</v>
          </cell>
          <cell r="D348" t="str">
            <v>비상벨</v>
          </cell>
          <cell r="E348" t="str">
            <v>UTP Cat.6 4P x 1열</v>
          </cell>
          <cell r="F348" t="str">
            <v>0.5+2</v>
          </cell>
          <cell r="G348">
            <v>2.5</v>
          </cell>
          <cell r="H348" t="str">
            <v>m</v>
          </cell>
          <cell r="M348">
            <v>2.5</v>
          </cell>
        </row>
        <row r="349">
          <cell r="C349">
            <v>345</v>
          </cell>
        </row>
        <row r="350">
          <cell r="B350">
            <v>1040</v>
          </cell>
          <cell r="C350">
            <v>346</v>
          </cell>
          <cell r="D350" t="str">
            <v>계</v>
          </cell>
          <cell r="I350">
            <v>0</v>
          </cell>
          <cell r="J350">
            <v>9</v>
          </cell>
          <cell r="K350">
            <v>0</v>
          </cell>
          <cell r="L350">
            <v>2.5</v>
          </cell>
          <cell r="M350">
            <v>10.5</v>
          </cell>
          <cell r="N350">
            <v>0</v>
          </cell>
          <cell r="O350">
            <v>9</v>
          </cell>
          <cell r="P350">
            <v>0</v>
          </cell>
          <cell r="Q350">
            <v>1</v>
          </cell>
          <cell r="R350">
            <v>1</v>
          </cell>
          <cell r="S350">
            <v>3</v>
          </cell>
          <cell r="T350">
            <v>1</v>
          </cell>
          <cell r="U350">
            <v>1</v>
          </cell>
          <cell r="V350">
            <v>1</v>
          </cell>
          <cell r="W350">
            <v>1</v>
          </cell>
          <cell r="X350">
            <v>1</v>
          </cell>
          <cell r="Y350">
            <v>1</v>
          </cell>
          <cell r="Z350">
            <v>1</v>
          </cell>
          <cell r="AA350">
            <v>1</v>
          </cell>
          <cell r="AB350">
            <v>1</v>
          </cell>
          <cell r="AC350">
            <v>1</v>
          </cell>
          <cell r="AD350">
            <v>1</v>
          </cell>
          <cell r="AE350">
            <v>1</v>
          </cell>
          <cell r="AF350">
            <v>2</v>
          </cell>
          <cell r="AG350">
            <v>1</v>
          </cell>
          <cell r="AH350">
            <v>1</v>
          </cell>
          <cell r="AI350">
            <v>1</v>
          </cell>
        </row>
        <row r="351">
          <cell r="C351">
            <v>347</v>
          </cell>
        </row>
        <row r="352">
          <cell r="B352">
            <v>2041</v>
          </cell>
          <cell r="C352">
            <v>348</v>
          </cell>
          <cell r="D352" t="str">
            <v>2.41 수지구 상현동 834 (금호베스트빌 2단지 255동 건너편) 지예슬유치원 입구</v>
          </cell>
          <cell r="Q352">
            <v>1</v>
          </cell>
          <cell r="R352">
            <v>1</v>
          </cell>
          <cell r="S352">
            <v>3</v>
          </cell>
          <cell r="T352">
            <v>1</v>
          </cell>
          <cell r="U352">
            <v>1</v>
          </cell>
          <cell r="V352">
            <v>1</v>
          </cell>
          <cell r="W352">
            <v>1</v>
          </cell>
          <cell r="X352">
            <v>1</v>
          </cell>
          <cell r="Y352">
            <v>1</v>
          </cell>
          <cell r="Z352">
            <v>1</v>
          </cell>
          <cell r="AA352">
            <v>1</v>
          </cell>
          <cell r="AB352">
            <v>1</v>
          </cell>
          <cell r="AC352">
            <v>1</v>
          </cell>
          <cell r="AD352">
            <v>1</v>
          </cell>
          <cell r="AE352">
            <v>1</v>
          </cell>
          <cell r="AF352">
            <v>2</v>
          </cell>
          <cell r="AG352">
            <v>1</v>
          </cell>
          <cell r="AH352">
            <v>1</v>
          </cell>
          <cell r="AI352">
            <v>1</v>
          </cell>
        </row>
        <row r="353">
          <cell r="C353">
            <v>349</v>
          </cell>
          <cell r="D353" t="str">
            <v>카메라 전원</v>
          </cell>
          <cell r="E353" t="str">
            <v>VCT 1.5sq 2C x 4열</v>
          </cell>
          <cell r="F353" t="str">
            <v>0.5+2.5+6</v>
          </cell>
          <cell r="G353">
            <v>9</v>
          </cell>
          <cell r="H353" t="str">
            <v>m</v>
          </cell>
          <cell r="J353">
            <v>9</v>
          </cell>
        </row>
        <row r="354">
          <cell r="C354">
            <v>350</v>
          </cell>
          <cell r="D354" t="str">
            <v>스피커</v>
          </cell>
          <cell r="E354" t="str">
            <v>SW 2300 x 1</v>
          </cell>
          <cell r="F354" t="str">
            <v>0.5+2</v>
          </cell>
          <cell r="G354">
            <v>2.5</v>
          </cell>
          <cell r="H354" t="str">
            <v>m</v>
          </cell>
          <cell r="L354">
            <v>2.5</v>
          </cell>
        </row>
        <row r="355">
          <cell r="C355">
            <v>351</v>
          </cell>
          <cell r="D355" t="str">
            <v>경광등</v>
          </cell>
          <cell r="E355" t="str">
            <v>UTP Cat.6 4P x 1열</v>
          </cell>
          <cell r="F355" t="str">
            <v>0.5+2.5+5</v>
          </cell>
          <cell r="G355">
            <v>8</v>
          </cell>
          <cell r="H355" t="str">
            <v>m</v>
          </cell>
          <cell r="M355">
            <v>8</v>
          </cell>
        </row>
        <row r="356">
          <cell r="C356">
            <v>352</v>
          </cell>
          <cell r="D356" t="str">
            <v>카메라 통신</v>
          </cell>
          <cell r="E356" t="str">
            <v>UTP Cat.6 4P x 4열</v>
          </cell>
          <cell r="F356" t="str">
            <v>0.5+2.5+6</v>
          </cell>
          <cell r="G356">
            <v>9</v>
          </cell>
          <cell r="H356" t="str">
            <v>m</v>
          </cell>
          <cell r="O356">
            <v>9</v>
          </cell>
        </row>
        <row r="357">
          <cell r="C357">
            <v>353</v>
          </cell>
          <cell r="D357" t="str">
            <v>비상벨</v>
          </cell>
          <cell r="E357" t="str">
            <v>UTP Cat.6 4P x 1열</v>
          </cell>
          <cell r="F357" t="str">
            <v>0.5+2</v>
          </cell>
          <cell r="G357">
            <v>2.5</v>
          </cell>
          <cell r="H357" t="str">
            <v>m</v>
          </cell>
          <cell r="M357">
            <v>2.5</v>
          </cell>
        </row>
        <row r="358">
          <cell r="C358">
            <v>354</v>
          </cell>
        </row>
        <row r="359">
          <cell r="B359">
            <v>1041</v>
          </cell>
          <cell r="C359">
            <v>355</v>
          </cell>
          <cell r="D359" t="str">
            <v>계</v>
          </cell>
          <cell r="I359">
            <v>0</v>
          </cell>
          <cell r="J359">
            <v>9</v>
          </cell>
          <cell r="K359">
            <v>0</v>
          </cell>
          <cell r="L359">
            <v>2.5</v>
          </cell>
          <cell r="M359">
            <v>10.5</v>
          </cell>
          <cell r="N359">
            <v>0</v>
          </cell>
          <cell r="O359">
            <v>9</v>
          </cell>
          <cell r="P359">
            <v>0</v>
          </cell>
          <cell r="Q359">
            <v>1</v>
          </cell>
          <cell r="R359">
            <v>1</v>
          </cell>
          <cell r="S359">
            <v>3</v>
          </cell>
          <cell r="T359">
            <v>1</v>
          </cell>
          <cell r="U359">
            <v>1</v>
          </cell>
          <cell r="V359">
            <v>1</v>
          </cell>
          <cell r="W359">
            <v>1</v>
          </cell>
          <cell r="X359">
            <v>1</v>
          </cell>
          <cell r="Y359">
            <v>1</v>
          </cell>
          <cell r="Z359">
            <v>1</v>
          </cell>
          <cell r="AA359">
            <v>1</v>
          </cell>
          <cell r="AB359">
            <v>1</v>
          </cell>
          <cell r="AC359">
            <v>1</v>
          </cell>
          <cell r="AD359">
            <v>1</v>
          </cell>
          <cell r="AE359">
            <v>1</v>
          </cell>
          <cell r="AF359">
            <v>2</v>
          </cell>
          <cell r="AG359">
            <v>1</v>
          </cell>
          <cell r="AH359">
            <v>1</v>
          </cell>
          <cell r="AI359">
            <v>1</v>
          </cell>
        </row>
        <row r="360">
          <cell r="C360">
            <v>356</v>
          </cell>
        </row>
        <row r="361">
          <cell r="B361">
            <v>2042</v>
          </cell>
          <cell r="C361">
            <v>357</v>
          </cell>
          <cell r="D361" t="str">
            <v>2.42 수지구 상현동 305-4 (갈릴리 교회 앞) 328 지예슬유치원 입구</v>
          </cell>
          <cell r="Q361">
            <v>1</v>
          </cell>
          <cell r="R361">
            <v>1</v>
          </cell>
          <cell r="S361">
            <v>4</v>
          </cell>
          <cell r="T361">
            <v>1</v>
          </cell>
          <cell r="U361">
            <v>1</v>
          </cell>
          <cell r="V361">
            <v>1</v>
          </cell>
          <cell r="W361">
            <v>1</v>
          </cell>
          <cell r="X361">
            <v>1</v>
          </cell>
          <cell r="Y361">
            <v>1</v>
          </cell>
          <cell r="Z361">
            <v>1</v>
          </cell>
          <cell r="AA361">
            <v>1</v>
          </cell>
          <cell r="AB361">
            <v>1</v>
          </cell>
          <cell r="AC361">
            <v>1</v>
          </cell>
          <cell r="AD361">
            <v>1</v>
          </cell>
          <cell r="AE361">
            <v>1</v>
          </cell>
          <cell r="AF361">
            <v>2</v>
          </cell>
          <cell r="AG361">
            <v>1</v>
          </cell>
          <cell r="AH361">
            <v>1</v>
          </cell>
          <cell r="AI361">
            <v>1</v>
          </cell>
        </row>
        <row r="362">
          <cell r="C362">
            <v>358</v>
          </cell>
          <cell r="D362" t="str">
            <v>카메라 전원</v>
          </cell>
          <cell r="E362" t="str">
            <v>VCT 1.5sq 2C x 5열</v>
          </cell>
          <cell r="F362" t="str">
            <v>0.5+2.5+4</v>
          </cell>
          <cell r="G362">
            <v>7</v>
          </cell>
          <cell r="H362" t="str">
            <v>m</v>
          </cell>
          <cell r="K362">
            <v>7</v>
          </cell>
        </row>
        <row r="363">
          <cell r="C363">
            <v>359</v>
          </cell>
          <cell r="D363" t="str">
            <v>스피커</v>
          </cell>
          <cell r="E363" t="str">
            <v>SW 2300 x 1</v>
          </cell>
          <cell r="F363" t="str">
            <v>0.5+2</v>
          </cell>
          <cell r="G363">
            <v>2.5</v>
          </cell>
          <cell r="H363" t="str">
            <v>m</v>
          </cell>
          <cell r="L363">
            <v>2.5</v>
          </cell>
        </row>
        <row r="364">
          <cell r="C364">
            <v>360</v>
          </cell>
          <cell r="D364" t="str">
            <v>경광등</v>
          </cell>
          <cell r="E364" t="str">
            <v>UTP Cat.6 4P x 1열</v>
          </cell>
          <cell r="F364" t="str">
            <v>0.5+2.5+3</v>
          </cell>
          <cell r="G364">
            <v>6</v>
          </cell>
          <cell r="H364" t="str">
            <v>m</v>
          </cell>
          <cell r="M364">
            <v>6</v>
          </cell>
        </row>
        <row r="365">
          <cell r="C365">
            <v>361</v>
          </cell>
          <cell r="D365" t="str">
            <v>카메라 통신</v>
          </cell>
          <cell r="E365" t="str">
            <v>UTP Cat.6 4P x 5열</v>
          </cell>
          <cell r="F365" t="str">
            <v>0.5+2.5+4</v>
          </cell>
          <cell r="G365">
            <v>7</v>
          </cell>
          <cell r="H365" t="str">
            <v>m</v>
          </cell>
          <cell r="P365">
            <v>7</v>
          </cell>
        </row>
        <row r="366">
          <cell r="C366">
            <v>362</v>
          </cell>
          <cell r="D366" t="str">
            <v>비상벨</v>
          </cell>
          <cell r="E366" t="str">
            <v>UTP Cat.6 4P x 1열</v>
          </cell>
          <cell r="F366" t="str">
            <v>0.5+2</v>
          </cell>
          <cell r="G366">
            <v>2.5</v>
          </cell>
          <cell r="H366" t="str">
            <v>m</v>
          </cell>
          <cell r="M366">
            <v>2.5</v>
          </cell>
        </row>
        <row r="367">
          <cell r="C367">
            <v>363</v>
          </cell>
        </row>
        <row r="368">
          <cell r="B368">
            <v>1042</v>
          </cell>
          <cell r="C368">
            <v>364</v>
          </cell>
          <cell r="D368" t="str">
            <v>계</v>
          </cell>
          <cell r="I368">
            <v>0</v>
          </cell>
          <cell r="J368">
            <v>0</v>
          </cell>
          <cell r="K368">
            <v>7</v>
          </cell>
          <cell r="L368">
            <v>2.5</v>
          </cell>
          <cell r="M368">
            <v>8.5</v>
          </cell>
          <cell r="N368">
            <v>0</v>
          </cell>
          <cell r="O368">
            <v>0</v>
          </cell>
          <cell r="P368">
            <v>7</v>
          </cell>
          <cell r="Q368">
            <v>1</v>
          </cell>
          <cell r="R368">
            <v>1</v>
          </cell>
          <cell r="S368">
            <v>4</v>
          </cell>
          <cell r="T368">
            <v>1</v>
          </cell>
          <cell r="U368">
            <v>1</v>
          </cell>
          <cell r="V368">
            <v>1</v>
          </cell>
          <cell r="W368">
            <v>1</v>
          </cell>
          <cell r="X368">
            <v>1</v>
          </cell>
          <cell r="Y368">
            <v>1</v>
          </cell>
          <cell r="Z368">
            <v>1</v>
          </cell>
          <cell r="AA368">
            <v>1</v>
          </cell>
          <cell r="AB368">
            <v>1</v>
          </cell>
          <cell r="AC368">
            <v>1</v>
          </cell>
          <cell r="AD368">
            <v>1</v>
          </cell>
          <cell r="AE368">
            <v>1</v>
          </cell>
          <cell r="AF368">
            <v>2</v>
          </cell>
          <cell r="AG368">
            <v>1</v>
          </cell>
          <cell r="AH368">
            <v>1</v>
          </cell>
          <cell r="AI368">
            <v>1</v>
          </cell>
        </row>
        <row r="369">
          <cell r="B369">
            <v>2043</v>
          </cell>
          <cell r="C369">
            <v>365</v>
          </cell>
          <cell r="D369" t="str">
            <v>2.43 수지구 성복동 397-2 동명주택 앞 사거리, 수지포스힐 앞, 402-18</v>
          </cell>
          <cell r="Q369">
            <v>1</v>
          </cell>
          <cell r="R369">
            <v>1</v>
          </cell>
          <cell r="S369">
            <v>3</v>
          </cell>
          <cell r="T369">
            <v>1</v>
          </cell>
          <cell r="U369">
            <v>1</v>
          </cell>
          <cell r="V369">
            <v>1</v>
          </cell>
          <cell r="W369">
            <v>1</v>
          </cell>
          <cell r="X369">
            <v>1</v>
          </cell>
          <cell r="Y369">
            <v>1</v>
          </cell>
          <cell r="Z369">
            <v>1</v>
          </cell>
          <cell r="AA369">
            <v>1</v>
          </cell>
          <cell r="AB369">
            <v>1</v>
          </cell>
          <cell r="AC369">
            <v>1</v>
          </cell>
          <cell r="AD369">
            <v>1</v>
          </cell>
          <cell r="AE369">
            <v>1</v>
          </cell>
          <cell r="AF369">
            <v>2</v>
          </cell>
          <cell r="AG369">
            <v>1</v>
          </cell>
          <cell r="AH369">
            <v>1</v>
          </cell>
          <cell r="AI369">
            <v>1</v>
          </cell>
        </row>
        <row r="370">
          <cell r="C370">
            <v>366</v>
          </cell>
          <cell r="D370" t="str">
            <v>카메라 전원</v>
          </cell>
          <cell r="E370" t="str">
            <v>VCT 1.5sq 2C x 4열</v>
          </cell>
          <cell r="F370" t="str">
            <v>0.5+2.5+6</v>
          </cell>
          <cell r="G370">
            <v>9</v>
          </cell>
          <cell r="H370" t="str">
            <v>m</v>
          </cell>
          <cell r="J370">
            <v>9</v>
          </cell>
        </row>
        <row r="371">
          <cell r="C371">
            <v>367</v>
          </cell>
          <cell r="D371" t="str">
            <v>스피커</v>
          </cell>
          <cell r="E371" t="str">
            <v>SW 2300 x 1</v>
          </cell>
          <cell r="F371" t="str">
            <v>0.5+2</v>
          </cell>
          <cell r="G371">
            <v>2.5</v>
          </cell>
          <cell r="H371" t="str">
            <v>m</v>
          </cell>
          <cell r="L371">
            <v>2.5</v>
          </cell>
        </row>
        <row r="372">
          <cell r="C372">
            <v>368</v>
          </cell>
          <cell r="D372" t="str">
            <v>경광등</v>
          </cell>
          <cell r="E372" t="str">
            <v>UTP Cat.6 4P x 1열</v>
          </cell>
          <cell r="F372" t="str">
            <v>0.5+2.5+5</v>
          </cell>
          <cell r="G372">
            <v>8</v>
          </cell>
          <cell r="H372" t="str">
            <v>m</v>
          </cell>
          <cell r="M372">
            <v>8</v>
          </cell>
        </row>
        <row r="373">
          <cell r="C373">
            <v>369</v>
          </cell>
          <cell r="D373" t="str">
            <v>카메라 통신</v>
          </cell>
          <cell r="E373" t="str">
            <v>UTP Cat.6 4P x 4열</v>
          </cell>
          <cell r="F373" t="str">
            <v>0.5+2.5+6</v>
          </cell>
          <cell r="G373">
            <v>9</v>
          </cell>
          <cell r="H373" t="str">
            <v>m</v>
          </cell>
          <cell r="O373">
            <v>9</v>
          </cell>
        </row>
        <row r="374">
          <cell r="C374">
            <v>370</v>
          </cell>
          <cell r="D374" t="str">
            <v>비상벨</v>
          </cell>
          <cell r="E374" t="str">
            <v>UTP Cat.6 4P x 1열</v>
          </cell>
          <cell r="F374" t="str">
            <v>0.5+2</v>
          </cell>
          <cell r="G374">
            <v>2.5</v>
          </cell>
          <cell r="H374" t="str">
            <v>m</v>
          </cell>
          <cell r="M374">
            <v>2.5</v>
          </cell>
        </row>
        <row r="375">
          <cell r="C375">
            <v>371</v>
          </cell>
        </row>
        <row r="376">
          <cell r="B376">
            <v>1043</v>
          </cell>
          <cell r="C376">
            <v>372</v>
          </cell>
          <cell r="D376" t="str">
            <v>계</v>
          </cell>
          <cell r="I376">
            <v>0</v>
          </cell>
          <cell r="J376">
            <v>9</v>
          </cell>
          <cell r="K376">
            <v>0</v>
          </cell>
          <cell r="L376">
            <v>2.5</v>
          </cell>
          <cell r="M376">
            <v>10.5</v>
          </cell>
          <cell r="N376">
            <v>0</v>
          </cell>
          <cell r="O376">
            <v>9</v>
          </cell>
          <cell r="P376">
            <v>0</v>
          </cell>
          <cell r="Q376">
            <v>1</v>
          </cell>
          <cell r="R376">
            <v>1</v>
          </cell>
          <cell r="S376">
            <v>3</v>
          </cell>
          <cell r="T376">
            <v>1</v>
          </cell>
          <cell r="U376">
            <v>1</v>
          </cell>
          <cell r="V376">
            <v>1</v>
          </cell>
          <cell r="W376">
            <v>1</v>
          </cell>
          <cell r="X376">
            <v>1</v>
          </cell>
          <cell r="Y376">
            <v>1</v>
          </cell>
          <cell r="Z376">
            <v>1</v>
          </cell>
          <cell r="AA376">
            <v>1</v>
          </cell>
          <cell r="AB376">
            <v>1</v>
          </cell>
          <cell r="AC376">
            <v>1</v>
          </cell>
          <cell r="AD376">
            <v>1</v>
          </cell>
          <cell r="AE376">
            <v>1</v>
          </cell>
          <cell r="AF376">
            <v>2</v>
          </cell>
          <cell r="AG376">
            <v>1</v>
          </cell>
          <cell r="AH376">
            <v>1</v>
          </cell>
          <cell r="AI376">
            <v>1</v>
          </cell>
        </row>
        <row r="377">
          <cell r="C377">
            <v>373</v>
          </cell>
        </row>
        <row r="378">
          <cell r="B378">
            <v>2044</v>
          </cell>
          <cell r="C378">
            <v>374</v>
          </cell>
          <cell r="D378" t="str">
            <v>2.44 수지구 성복동 557-23 서수지 IC 주변, 16번 마을버스 입구</v>
          </cell>
          <cell r="Q378">
            <v>1</v>
          </cell>
          <cell r="R378">
            <v>1</v>
          </cell>
          <cell r="S378">
            <v>3</v>
          </cell>
          <cell r="T378">
            <v>1</v>
          </cell>
          <cell r="U378">
            <v>1</v>
          </cell>
          <cell r="V378">
            <v>1</v>
          </cell>
          <cell r="W378">
            <v>1</v>
          </cell>
          <cell r="X378">
            <v>1</v>
          </cell>
          <cell r="Y378">
            <v>1</v>
          </cell>
          <cell r="Z378">
            <v>1</v>
          </cell>
          <cell r="AA378">
            <v>1</v>
          </cell>
          <cell r="AB378">
            <v>1</v>
          </cell>
          <cell r="AC378">
            <v>1</v>
          </cell>
          <cell r="AD378">
            <v>1</v>
          </cell>
          <cell r="AE378">
            <v>1</v>
          </cell>
          <cell r="AF378">
            <v>2</v>
          </cell>
          <cell r="AG378">
            <v>1</v>
          </cell>
          <cell r="AH378">
            <v>1</v>
          </cell>
          <cell r="AI378">
            <v>1</v>
          </cell>
        </row>
        <row r="379">
          <cell r="C379">
            <v>375</v>
          </cell>
          <cell r="D379" t="str">
            <v>카메라 전원</v>
          </cell>
          <cell r="E379" t="str">
            <v>VCT 1.5sq 2C x 4열</v>
          </cell>
          <cell r="F379" t="str">
            <v>0.5+2.5+4</v>
          </cell>
          <cell r="G379">
            <v>7</v>
          </cell>
          <cell r="H379" t="str">
            <v>m</v>
          </cell>
          <cell r="J379">
            <v>7</v>
          </cell>
        </row>
        <row r="380">
          <cell r="C380">
            <v>376</v>
          </cell>
          <cell r="D380" t="str">
            <v>스피커</v>
          </cell>
          <cell r="E380" t="str">
            <v>SW 2300 x 1</v>
          </cell>
          <cell r="F380" t="str">
            <v>0.5+2</v>
          </cell>
          <cell r="G380">
            <v>2.5</v>
          </cell>
          <cell r="H380" t="str">
            <v>m</v>
          </cell>
          <cell r="L380">
            <v>2.5</v>
          </cell>
        </row>
        <row r="381">
          <cell r="C381">
            <v>377</v>
          </cell>
          <cell r="D381" t="str">
            <v>경광등</v>
          </cell>
          <cell r="E381" t="str">
            <v>UTP Cat.6 4P x 1열</v>
          </cell>
          <cell r="F381" t="str">
            <v>0.5+2.5+3</v>
          </cell>
          <cell r="G381">
            <v>6</v>
          </cell>
          <cell r="H381" t="str">
            <v>m</v>
          </cell>
          <cell r="M381">
            <v>6</v>
          </cell>
        </row>
        <row r="382">
          <cell r="C382">
            <v>378</v>
          </cell>
          <cell r="D382" t="str">
            <v>카메라 통신</v>
          </cell>
          <cell r="E382" t="str">
            <v>UTP Cat.6 4P x 4열</v>
          </cell>
          <cell r="F382" t="str">
            <v>0.5+2.5+4</v>
          </cell>
          <cell r="G382">
            <v>7</v>
          </cell>
          <cell r="H382" t="str">
            <v>m</v>
          </cell>
          <cell r="O382">
            <v>7</v>
          </cell>
        </row>
        <row r="383">
          <cell r="C383">
            <v>379</v>
          </cell>
          <cell r="D383" t="str">
            <v>비상벨</v>
          </cell>
          <cell r="E383" t="str">
            <v>UTP Cat.6 4P x 1열</v>
          </cell>
          <cell r="F383" t="str">
            <v>0.5+2</v>
          </cell>
          <cell r="G383">
            <v>2.5</v>
          </cell>
          <cell r="H383" t="str">
            <v>m</v>
          </cell>
          <cell r="M383">
            <v>2.5</v>
          </cell>
        </row>
        <row r="384">
          <cell r="C384">
            <v>380</v>
          </cell>
        </row>
        <row r="385">
          <cell r="B385">
            <v>1044</v>
          </cell>
          <cell r="C385">
            <v>381</v>
          </cell>
          <cell r="D385" t="str">
            <v>계</v>
          </cell>
          <cell r="I385">
            <v>0</v>
          </cell>
          <cell r="J385">
            <v>7</v>
          </cell>
          <cell r="K385">
            <v>0</v>
          </cell>
          <cell r="L385">
            <v>2.5</v>
          </cell>
          <cell r="M385">
            <v>8.5</v>
          </cell>
          <cell r="N385">
            <v>0</v>
          </cell>
          <cell r="O385">
            <v>7</v>
          </cell>
          <cell r="P385">
            <v>0</v>
          </cell>
          <cell r="Q385">
            <v>1</v>
          </cell>
          <cell r="R385">
            <v>1</v>
          </cell>
          <cell r="S385">
            <v>3</v>
          </cell>
          <cell r="T385">
            <v>1</v>
          </cell>
          <cell r="U385">
            <v>1</v>
          </cell>
          <cell r="V385">
            <v>1</v>
          </cell>
          <cell r="W385">
            <v>1</v>
          </cell>
          <cell r="X385">
            <v>1</v>
          </cell>
          <cell r="Y385">
            <v>1</v>
          </cell>
          <cell r="Z385">
            <v>1</v>
          </cell>
          <cell r="AA385">
            <v>1</v>
          </cell>
          <cell r="AB385">
            <v>1</v>
          </cell>
          <cell r="AC385">
            <v>1</v>
          </cell>
          <cell r="AD385">
            <v>1</v>
          </cell>
          <cell r="AE385">
            <v>1</v>
          </cell>
          <cell r="AF385">
            <v>2</v>
          </cell>
          <cell r="AG385">
            <v>1</v>
          </cell>
          <cell r="AH385">
            <v>1</v>
          </cell>
          <cell r="AI385">
            <v>1</v>
          </cell>
        </row>
        <row r="386">
          <cell r="C386">
            <v>382</v>
          </cell>
        </row>
        <row r="387">
          <cell r="B387">
            <v>2045</v>
          </cell>
          <cell r="C387">
            <v>383</v>
          </cell>
          <cell r="D387" t="str">
            <v>2.45 수지구 성복동 602-2 풍천장어집 앞, 성복가든 부근</v>
          </cell>
          <cell r="Q387">
            <v>1</v>
          </cell>
          <cell r="R387">
            <v>1</v>
          </cell>
          <cell r="S387">
            <v>3</v>
          </cell>
          <cell r="T387">
            <v>1</v>
          </cell>
          <cell r="U387">
            <v>1</v>
          </cell>
          <cell r="V387">
            <v>1</v>
          </cell>
          <cell r="W387">
            <v>1</v>
          </cell>
          <cell r="X387">
            <v>1</v>
          </cell>
          <cell r="Y387">
            <v>1</v>
          </cell>
          <cell r="Z387">
            <v>1</v>
          </cell>
          <cell r="AA387">
            <v>1</v>
          </cell>
          <cell r="AB387">
            <v>1</v>
          </cell>
          <cell r="AC387">
            <v>1</v>
          </cell>
          <cell r="AD387">
            <v>1</v>
          </cell>
          <cell r="AE387">
            <v>1</v>
          </cell>
          <cell r="AF387">
            <v>2</v>
          </cell>
          <cell r="AG387">
            <v>1</v>
          </cell>
          <cell r="AH387">
            <v>1</v>
          </cell>
          <cell r="AI387">
            <v>1</v>
          </cell>
        </row>
        <row r="388">
          <cell r="C388">
            <v>384</v>
          </cell>
          <cell r="D388" t="str">
            <v>카메라 전원</v>
          </cell>
          <cell r="E388" t="str">
            <v>VCT 1.5sq 2C x 4열</v>
          </cell>
          <cell r="F388" t="str">
            <v>0.5+2.5+6</v>
          </cell>
          <cell r="G388">
            <v>9</v>
          </cell>
          <cell r="H388" t="str">
            <v>m</v>
          </cell>
          <cell r="J388">
            <v>9</v>
          </cell>
        </row>
        <row r="389">
          <cell r="C389">
            <v>385</v>
          </cell>
          <cell r="D389" t="str">
            <v>스피커</v>
          </cell>
          <cell r="E389" t="str">
            <v>SW 2300 x 1</v>
          </cell>
          <cell r="F389" t="str">
            <v>0.5+2</v>
          </cell>
          <cell r="G389">
            <v>2.5</v>
          </cell>
          <cell r="H389" t="str">
            <v>m</v>
          </cell>
          <cell r="L389">
            <v>2.5</v>
          </cell>
        </row>
        <row r="390">
          <cell r="C390">
            <v>386</v>
          </cell>
          <cell r="D390" t="str">
            <v>경광등</v>
          </cell>
          <cell r="E390" t="str">
            <v>UTP Cat.6 4P x 1열</v>
          </cell>
          <cell r="F390" t="str">
            <v>0.5+2.5+5</v>
          </cell>
          <cell r="G390">
            <v>8</v>
          </cell>
          <cell r="H390" t="str">
            <v>m</v>
          </cell>
          <cell r="M390">
            <v>8</v>
          </cell>
        </row>
        <row r="391">
          <cell r="C391">
            <v>387</v>
          </cell>
          <cell r="D391" t="str">
            <v>카메라 통신</v>
          </cell>
          <cell r="E391" t="str">
            <v>UTP Cat.6 4P x 4열</v>
          </cell>
          <cell r="F391" t="str">
            <v>0.5+2.5+6</v>
          </cell>
          <cell r="G391">
            <v>9</v>
          </cell>
          <cell r="H391" t="str">
            <v>m</v>
          </cell>
          <cell r="O391">
            <v>9</v>
          </cell>
        </row>
        <row r="392">
          <cell r="C392">
            <v>388</v>
          </cell>
          <cell r="D392" t="str">
            <v>비상벨</v>
          </cell>
          <cell r="E392" t="str">
            <v>UTP Cat.6 4P x 1열</v>
          </cell>
          <cell r="F392" t="str">
            <v>0.5+2</v>
          </cell>
          <cell r="G392">
            <v>2.5</v>
          </cell>
          <cell r="H392" t="str">
            <v>m</v>
          </cell>
          <cell r="M392">
            <v>2.5</v>
          </cell>
        </row>
        <row r="393">
          <cell r="C393">
            <v>389</v>
          </cell>
        </row>
        <row r="394">
          <cell r="B394">
            <v>1045</v>
          </cell>
          <cell r="C394">
            <v>390</v>
          </cell>
          <cell r="D394" t="str">
            <v>계</v>
          </cell>
          <cell r="I394">
            <v>0</v>
          </cell>
          <cell r="J394">
            <v>9</v>
          </cell>
          <cell r="K394">
            <v>0</v>
          </cell>
          <cell r="L394">
            <v>2.5</v>
          </cell>
          <cell r="M394">
            <v>10.5</v>
          </cell>
          <cell r="N394">
            <v>0</v>
          </cell>
          <cell r="O394">
            <v>9</v>
          </cell>
          <cell r="P394">
            <v>0</v>
          </cell>
          <cell r="Q394">
            <v>1</v>
          </cell>
          <cell r="R394">
            <v>1</v>
          </cell>
          <cell r="S394">
            <v>3</v>
          </cell>
          <cell r="T394">
            <v>1</v>
          </cell>
          <cell r="U394">
            <v>1</v>
          </cell>
          <cell r="V394">
            <v>1</v>
          </cell>
          <cell r="W394">
            <v>1</v>
          </cell>
          <cell r="X394">
            <v>1</v>
          </cell>
          <cell r="Y394">
            <v>1</v>
          </cell>
          <cell r="Z394">
            <v>1</v>
          </cell>
          <cell r="AA394">
            <v>1</v>
          </cell>
          <cell r="AB394">
            <v>1</v>
          </cell>
          <cell r="AC394">
            <v>1</v>
          </cell>
          <cell r="AD394">
            <v>1</v>
          </cell>
          <cell r="AE394">
            <v>1</v>
          </cell>
          <cell r="AF394">
            <v>2</v>
          </cell>
          <cell r="AG394">
            <v>1</v>
          </cell>
          <cell r="AH394">
            <v>1</v>
          </cell>
          <cell r="AI394">
            <v>1</v>
          </cell>
        </row>
        <row r="395">
          <cell r="B395">
            <v>2046</v>
          </cell>
          <cell r="C395">
            <v>391</v>
          </cell>
          <cell r="D395" t="str">
            <v>2.46 수지구 신봉동 889 (신리초교 와 홍천고교 사이 삼거리)</v>
          </cell>
          <cell r="Q395">
            <v>1</v>
          </cell>
          <cell r="R395">
            <v>1</v>
          </cell>
          <cell r="S395">
            <v>3</v>
          </cell>
          <cell r="T395">
            <v>1</v>
          </cell>
          <cell r="U395">
            <v>1</v>
          </cell>
          <cell r="V395">
            <v>1</v>
          </cell>
          <cell r="W395">
            <v>1</v>
          </cell>
          <cell r="X395">
            <v>1</v>
          </cell>
          <cell r="Y395">
            <v>1</v>
          </cell>
          <cell r="Z395">
            <v>1</v>
          </cell>
          <cell r="AA395">
            <v>1</v>
          </cell>
          <cell r="AB395">
            <v>1</v>
          </cell>
          <cell r="AC395">
            <v>1</v>
          </cell>
          <cell r="AD395">
            <v>1</v>
          </cell>
          <cell r="AE395">
            <v>1</v>
          </cell>
          <cell r="AF395">
            <v>2</v>
          </cell>
          <cell r="AG395">
            <v>1</v>
          </cell>
          <cell r="AH395">
            <v>1</v>
          </cell>
          <cell r="AI395">
            <v>1</v>
          </cell>
        </row>
        <row r="396">
          <cell r="C396">
            <v>392</v>
          </cell>
          <cell r="D396" t="str">
            <v>카메라 전원</v>
          </cell>
          <cell r="E396" t="str">
            <v>VCT 1.5sq 2C x 4열</v>
          </cell>
          <cell r="F396" t="str">
            <v>0.5+2.5+6</v>
          </cell>
          <cell r="G396">
            <v>9</v>
          </cell>
          <cell r="H396" t="str">
            <v>m</v>
          </cell>
          <cell r="J396">
            <v>9</v>
          </cell>
        </row>
        <row r="397">
          <cell r="C397">
            <v>393</v>
          </cell>
          <cell r="D397" t="str">
            <v>스피커</v>
          </cell>
          <cell r="E397" t="str">
            <v>SW 2300 x 1</v>
          </cell>
          <cell r="F397" t="str">
            <v>0.5+2</v>
          </cell>
          <cell r="G397">
            <v>2.5</v>
          </cell>
          <cell r="H397" t="str">
            <v>m</v>
          </cell>
          <cell r="L397">
            <v>2.5</v>
          </cell>
        </row>
        <row r="398">
          <cell r="C398">
            <v>394</v>
          </cell>
          <cell r="D398" t="str">
            <v>경광등</v>
          </cell>
          <cell r="E398" t="str">
            <v>UTP Cat.6 4P x 1열</v>
          </cell>
          <cell r="F398" t="str">
            <v>0.5+2.5+5</v>
          </cell>
          <cell r="G398">
            <v>8</v>
          </cell>
          <cell r="H398" t="str">
            <v>m</v>
          </cell>
          <cell r="M398">
            <v>8</v>
          </cell>
        </row>
        <row r="399">
          <cell r="C399">
            <v>395</v>
          </cell>
          <cell r="D399" t="str">
            <v>카메라 통신</v>
          </cell>
          <cell r="E399" t="str">
            <v>UTP Cat.6 4P x 4열</v>
          </cell>
          <cell r="F399" t="str">
            <v>0.5+2.5+6</v>
          </cell>
          <cell r="G399">
            <v>9</v>
          </cell>
          <cell r="H399" t="str">
            <v>m</v>
          </cell>
          <cell r="O399">
            <v>9</v>
          </cell>
        </row>
        <row r="400">
          <cell r="C400">
            <v>396</v>
          </cell>
          <cell r="D400" t="str">
            <v>비상벨</v>
          </cell>
          <cell r="E400" t="str">
            <v>UTP Cat.6 4P x 1열</v>
          </cell>
          <cell r="F400" t="str">
            <v>0.5+2</v>
          </cell>
          <cell r="G400">
            <v>2.5</v>
          </cell>
          <cell r="H400" t="str">
            <v>m</v>
          </cell>
          <cell r="M400">
            <v>2.5</v>
          </cell>
        </row>
        <row r="401">
          <cell r="C401">
            <v>397</v>
          </cell>
        </row>
        <row r="402">
          <cell r="B402">
            <v>1046</v>
          </cell>
          <cell r="C402">
            <v>398</v>
          </cell>
          <cell r="D402" t="str">
            <v>계</v>
          </cell>
          <cell r="I402">
            <v>0</v>
          </cell>
          <cell r="J402">
            <v>9</v>
          </cell>
          <cell r="K402">
            <v>0</v>
          </cell>
          <cell r="L402">
            <v>2.5</v>
          </cell>
          <cell r="M402">
            <v>10.5</v>
          </cell>
          <cell r="N402">
            <v>0</v>
          </cell>
          <cell r="O402">
            <v>9</v>
          </cell>
          <cell r="P402">
            <v>0</v>
          </cell>
          <cell r="Q402">
            <v>1</v>
          </cell>
          <cell r="R402">
            <v>1</v>
          </cell>
          <cell r="S402">
            <v>3</v>
          </cell>
          <cell r="T402">
            <v>1</v>
          </cell>
          <cell r="U402">
            <v>1</v>
          </cell>
          <cell r="V402">
            <v>1</v>
          </cell>
          <cell r="W402">
            <v>1</v>
          </cell>
          <cell r="X402">
            <v>1</v>
          </cell>
          <cell r="Y402">
            <v>1</v>
          </cell>
          <cell r="Z402">
            <v>1</v>
          </cell>
          <cell r="AA402">
            <v>1</v>
          </cell>
          <cell r="AB402">
            <v>1</v>
          </cell>
          <cell r="AC402">
            <v>1</v>
          </cell>
          <cell r="AD402">
            <v>1</v>
          </cell>
          <cell r="AE402">
            <v>1</v>
          </cell>
          <cell r="AF402">
            <v>2</v>
          </cell>
          <cell r="AG402">
            <v>1</v>
          </cell>
          <cell r="AH402">
            <v>1</v>
          </cell>
          <cell r="AI402">
            <v>1</v>
          </cell>
        </row>
        <row r="403">
          <cell r="C403">
            <v>399</v>
          </cell>
        </row>
        <row r="404">
          <cell r="B404">
            <v>2047</v>
          </cell>
          <cell r="C404">
            <v>400</v>
          </cell>
          <cell r="D404" t="str">
            <v>2.47 수지구 신봉동 496-1 (신봉성당 입구)</v>
          </cell>
          <cell r="Q404">
            <v>1</v>
          </cell>
          <cell r="R404">
            <v>1</v>
          </cell>
          <cell r="S404">
            <v>4</v>
          </cell>
          <cell r="T404">
            <v>1</v>
          </cell>
          <cell r="U404">
            <v>1</v>
          </cell>
          <cell r="V404">
            <v>1</v>
          </cell>
          <cell r="W404">
            <v>1</v>
          </cell>
          <cell r="X404">
            <v>1</v>
          </cell>
          <cell r="Y404">
            <v>1</v>
          </cell>
          <cell r="Z404">
            <v>1</v>
          </cell>
          <cell r="AA404">
            <v>1</v>
          </cell>
          <cell r="AB404">
            <v>1</v>
          </cell>
          <cell r="AC404">
            <v>1</v>
          </cell>
          <cell r="AD404">
            <v>1</v>
          </cell>
          <cell r="AE404">
            <v>1</v>
          </cell>
          <cell r="AF404">
            <v>2</v>
          </cell>
          <cell r="AG404">
            <v>1</v>
          </cell>
          <cell r="AH404">
            <v>1</v>
          </cell>
          <cell r="AI404">
            <v>1</v>
          </cell>
        </row>
        <row r="405">
          <cell r="C405">
            <v>401</v>
          </cell>
          <cell r="D405" t="str">
            <v>카메라 전원</v>
          </cell>
          <cell r="E405" t="str">
            <v>VCT 1.5sq 2C x 5열</v>
          </cell>
          <cell r="F405" t="str">
            <v>0.5+2.5+6</v>
          </cell>
          <cell r="G405">
            <v>9</v>
          </cell>
          <cell r="H405" t="str">
            <v>m</v>
          </cell>
          <cell r="K405">
            <v>9</v>
          </cell>
        </row>
        <row r="406">
          <cell r="C406">
            <v>402</v>
          </cell>
          <cell r="D406" t="str">
            <v>스피커</v>
          </cell>
          <cell r="E406" t="str">
            <v>SW 2300 x 1</v>
          </cell>
          <cell r="F406" t="str">
            <v>0.5+2</v>
          </cell>
          <cell r="G406">
            <v>2.5</v>
          </cell>
          <cell r="H406" t="str">
            <v>m</v>
          </cell>
          <cell r="L406">
            <v>2.5</v>
          </cell>
        </row>
        <row r="407">
          <cell r="C407">
            <v>403</v>
          </cell>
          <cell r="D407" t="str">
            <v>경광등</v>
          </cell>
          <cell r="E407" t="str">
            <v>UTP Cat.6 4P x 1열</v>
          </cell>
          <cell r="F407" t="str">
            <v>0.5+2.5+5</v>
          </cell>
          <cell r="G407">
            <v>8</v>
          </cell>
          <cell r="H407" t="str">
            <v>m</v>
          </cell>
          <cell r="M407">
            <v>8</v>
          </cell>
        </row>
        <row r="408">
          <cell r="C408">
            <v>404</v>
          </cell>
          <cell r="D408" t="str">
            <v>카메라 통신</v>
          </cell>
          <cell r="E408" t="str">
            <v>UTP Cat.6 4P x 5열</v>
          </cell>
          <cell r="F408" t="str">
            <v>0.5+2.5+6</v>
          </cell>
          <cell r="G408">
            <v>9</v>
          </cell>
          <cell r="H408" t="str">
            <v>m</v>
          </cell>
          <cell r="P408">
            <v>9</v>
          </cell>
        </row>
        <row r="409">
          <cell r="C409">
            <v>405</v>
          </cell>
          <cell r="D409" t="str">
            <v>비상벨</v>
          </cell>
          <cell r="E409" t="str">
            <v>UTP Cat.6 4P x 1열</v>
          </cell>
          <cell r="F409" t="str">
            <v>0.5+2</v>
          </cell>
          <cell r="G409">
            <v>2.5</v>
          </cell>
          <cell r="H409" t="str">
            <v>m</v>
          </cell>
          <cell r="M409">
            <v>2.5</v>
          </cell>
        </row>
        <row r="410">
          <cell r="C410">
            <v>406</v>
          </cell>
        </row>
        <row r="411">
          <cell r="B411">
            <v>1047</v>
          </cell>
          <cell r="C411">
            <v>407</v>
          </cell>
          <cell r="D411" t="str">
            <v>계</v>
          </cell>
          <cell r="I411">
            <v>0</v>
          </cell>
          <cell r="J411">
            <v>0</v>
          </cell>
          <cell r="K411">
            <v>9</v>
          </cell>
          <cell r="L411">
            <v>2.5</v>
          </cell>
          <cell r="M411">
            <v>10.5</v>
          </cell>
          <cell r="N411">
            <v>0</v>
          </cell>
          <cell r="O411">
            <v>0</v>
          </cell>
          <cell r="P411">
            <v>9</v>
          </cell>
          <cell r="Q411">
            <v>1</v>
          </cell>
          <cell r="R411">
            <v>1</v>
          </cell>
          <cell r="S411">
            <v>4</v>
          </cell>
          <cell r="T411">
            <v>1</v>
          </cell>
          <cell r="U411">
            <v>1</v>
          </cell>
          <cell r="V411">
            <v>1</v>
          </cell>
          <cell r="W411">
            <v>1</v>
          </cell>
          <cell r="X411">
            <v>1</v>
          </cell>
          <cell r="Y411">
            <v>1</v>
          </cell>
          <cell r="Z411">
            <v>1</v>
          </cell>
          <cell r="AA411">
            <v>1</v>
          </cell>
          <cell r="AB411">
            <v>1</v>
          </cell>
          <cell r="AC411">
            <v>1</v>
          </cell>
          <cell r="AD411">
            <v>1</v>
          </cell>
          <cell r="AE411">
            <v>1</v>
          </cell>
          <cell r="AF411">
            <v>2</v>
          </cell>
          <cell r="AG411">
            <v>1</v>
          </cell>
          <cell r="AH411">
            <v>1</v>
          </cell>
          <cell r="AI411">
            <v>1</v>
          </cell>
        </row>
        <row r="412">
          <cell r="C412">
            <v>408</v>
          </cell>
        </row>
        <row r="413">
          <cell r="B413">
            <v>2048</v>
          </cell>
          <cell r="C413">
            <v>409</v>
          </cell>
          <cell r="D413" t="str">
            <v>2.48 수지구 신봉동 402-2 (자율방범 초소 삼거리 뒷편 삼거리)</v>
          </cell>
          <cell r="Q413">
            <v>1</v>
          </cell>
          <cell r="R413">
            <v>1</v>
          </cell>
          <cell r="S413">
            <v>4</v>
          </cell>
          <cell r="T413">
            <v>1</v>
          </cell>
          <cell r="U413">
            <v>1</v>
          </cell>
          <cell r="V413">
            <v>1</v>
          </cell>
          <cell r="W413">
            <v>1</v>
          </cell>
          <cell r="X413">
            <v>1</v>
          </cell>
          <cell r="Y413">
            <v>1</v>
          </cell>
          <cell r="Z413">
            <v>1</v>
          </cell>
          <cell r="AA413">
            <v>1</v>
          </cell>
          <cell r="AB413">
            <v>1</v>
          </cell>
          <cell r="AC413">
            <v>1</v>
          </cell>
          <cell r="AD413">
            <v>1</v>
          </cell>
          <cell r="AE413">
            <v>1</v>
          </cell>
          <cell r="AF413">
            <v>2</v>
          </cell>
          <cell r="AG413">
            <v>1</v>
          </cell>
          <cell r="AH413">
            <v>1</v>
          </cell>
          <cell r="AI413">
            <v>1</v>
          </cell>
        </row>
        <row r="414">
          <cell r="C414">
            <v>410</v>
          </cell>
          <cell r="D414" t="str">
            <v>카메라 전원</v>
          </cell>
          <cell r="E414" t="str">
            <v>VCT 1.5sq 2C x 5열</v>
          </cell>
          <cell r="F414" t="str">
            <v>0.5+2.5+6</v>
          </cell>
          <cell r="G414">
            <v>9</v>
          </cell>
          <cell r="H414" t="str">
            <v>m</v>
          </cell>
          <cell r="K414">
            <v>9</v>
          </cell>
        </row>
        <row r="415">
          <cell r="C415">
            <v>411</v>
          </cell>
          <cell r="D415" t="str">
            <v>스피커</v>
          </cell>
          <cell r="E415" t="str">
            <v>SW 2300 x 1</v>
          </cell>
          <cell r="F415" t="str">
            <v>0.5+2</v>
          </cell>
          <cell r="G415">
            <v>2.5</v>
          </cell>
          <cell r="H415" t="str">
            <v>m</v>
          </cell>
          <cell r="L415">
            <v>2.5</v>
          </cell>
        </row>
        <row r="416">
          <cell r="C416">
            <v>412</v>
          </cell>
          <cell r="D416" t="str">
            <v>경광등</v>
          </cell>
          <cell r="E416" t="str">
            <v>UTP Cat.6 4P x 1열</v>
          </cell>
          <cell r="F416" t="str">
            <v>0.5+2.5+5</v>
          </cell>
          <cell r="G416">
            <v>8</v>
          </cell>
          <cell r="H416" t="str">
            <v>m</v>
          </cell>
          <cell r="M416">
            <v>8</v>
          </cell>
        </row>
        <row r="417">
          <cell r="C417">
            <v>413</v>
          </cell>
          <cell r="D417" t="str">
            <v>카메라 통신</v>
          </cell>
          <cell r="E417" t="str">
            <v>UTP Cat.6 4P x 5열</v>
          </cell>
          <cell r="F417" t="str">
            <v>0.5+2.5+6</v>
          </cell>
          <cell r="G417">
            <v>9</v>
          </cell>
          <cell r="H417" t="str">
            <v>m</v>
          </cell>
          <cell r="P417">
            <v>9</v>
          </cell>
        </row>
        <row r="418">
          <cell r="C418">
            <v>414</v>
          </cell>
          <cell r="D418" t="str">
            <v>비상벨</v>
          </cell>
          <cell r="E418" t="str">
            <v>UTP Cat.6 4P x 1열</v>
          </cell>
          <cell r="F418" t="str">
            <v>0.5+2</v>
          </cell>
          <cell r="G418">
            <v>2.5</v>
          </cell>
          <cell r="H418" t="str">
            <v>m</v>
          </cell>
          <cell r="M418">
            <v>2.5</v>
          </cell>
        </row>
        <row r="419">
          <cell r="C419">
            <v>415</v>
          </cell>
        </row>
        <row r="420">
          <cell r="B420">
            <v>1048</v>
          </cell>
          <cell r="C420">
            <v>416</v>
          </cell>
          <cell r="D420" t="str">
            <v>계</v>
          </cell>
          <cell r="I420">
            <v>0</v>
          </cell>
          <cell r="J420">
            <v>0</v>
          </cell>
          <cell r="K420">
            <v>9</v>
          </cell>
          <cell r="L420">
            <v>2.5</v>
          </cell>
          <cell r="M420">
            <v>10.5</v>
          </cell>
          <cell r="N420">
            <v>0</v>
          </cell>
          <cell r="O420">
            <v>0</v>
          </cell>
          <cell r="P420">
            <v>9</v>
          </cell>
          <cell r="Q420">
            <v>1</v>
          </cell>
          <cell r="R420">
            <v>1</v>
          </cell>
          <cell r="S420">
            <v>4</v>
          </cell>
          <cell r="T420">
            <v>1</v>
          </cell>
          <cell r="U420">
            <v>1</v>
          </cell>
          <cell r="V420">
            <v>1</v>
          </cell>
          <cell r="W420">
            <v>1</v>
          </cell>
          <cell r="X420">
            <v>1</v>
          </cell>
          <cell r="Y420">
            <v>1</v>
          </cell>
          <cell r="Z420">
            <v>1</v>
          </cell>
          <cell r="AA420">
            <v>1</v>
          </cell>
          <cell r="AB420">
            <v>1</v>
          </cell>
          <cell r="AC420">
            <v>1</v>
          </cell>
          <cell r="AD420">
            <v>1</v>
          </cell>
          <cell r="AE420">
            <v>1</v>
          </cell>
          <cell r="AF420">
            <v>2</v>
          </cell>
          <cell r="AG420">
            <v>1</v>
          </cell>
          <cell r="AH420">
            <v>1</v>
          </cell>
          <cell r="AI420">
            <v>1</v>
          </cell>
        </row>
        <row r="421">
          <cell r="B421">
            <v>2049</v>
          </cell>
          <cell r="C421">
            <v>417</v>
          </cell>
          <cell r="D421" t="str">
            <v>2.49 수지구 죽전동 1173-2 (MVP 카센타 앞)</v>
          </cell>
          <cell r="Q421">
            <v>1</v>
          </cell>
          <cell r="R421">
            <v>1</v>
          </cell>
          <cell r="S421">
            <v>3</v>
          </cell>
          <cell r="T421">
            <v>1</v>
          </cell>
          <cell r="U421">
            <v>1</v>
          </cell>
          <cell r="V421">
            <v>1</v>
          </cell>
          <cell r="W421">
            <v>1</v>
          </cell>
          <cell r="X421">
            <v>1</v>
          </cell>
          <cell r="Y421">
            <v>1</v>
          </cell>
          <cell r="Z421">
            <v>1</v>
          </cell>
          <cell r="AA421">
            <v>1</v>
          </cell>
          <cell r="AB421">
            <v>1</v>
          </cell>
          <cell r="AC421">
            <v>1</v>
          </cell>
          <cell r="AD421">
            <v>1</v>
          </cell>
          <cell r="AE421">
            <v>1</v>
          </cell>
          <cell r="AF421">
            <v>2</v>
          </cell>
          <cell r="AG421">
            <v>1</v>
          </cell>
          <cell r="AH421">
            <v>1</v>
          </cell>
          <cell r="AI421">
            <v>1</v>
          </cell>
        </row>
        <row r="422">
          <cell r="C422">
            <v>418</v>
          </cell>
          <cell r="D422" t="str">
            <v>카메라 전원</v>
          </cell>
          <cell r="E422" t="str">
            <v>VCT 1.5sq 2C x 4열</v>
          </cell>
          <cell r="F422" t="str">
            <v>0.5+2.5+6</v>
          </cell>
          <cell r="G422">
            <v>9</v>
          </cell>
          <cell r="H422" t="str">
            <v>m</v>
          </cell>
          <cell r="J422">
            <v>9</v>
          </cell>
        </row>
        <row r="423">
          <cell r="C423">
            <v>419</v>
          </cell>
          <cell r="D423" t="str">
            <v>스피커</v>
          </cell>
          <cell r="E423" t="str">
            <v>SW 2300 x 1</v>
          </cell>
          <cell r="F423" t="str">
            <v>0.5+2</v>
          </cell>
          <cell r="G423">
            <v>2.5</v>
          </cell>
          <cell r="H423" t="str">
            <v>m</v>
          </cell>
          <cell r="L423">
            <v>2.5</v>
          </cell>
        </row>
        <row r="424">
          <cell r="C424">
            <v>420</v>
          </cell>
          <cell r="D424" t="str">
            <v>경광등</v>
          </cell>
          <cell r="E424" t="str">
            <v>UTP Cat.6 4P x 1열</v>
          </cell>
          <cell r="F424" t="str">
            <v>0.5+2.5+5</v>
          </cell>
          <cell r="G424">
            <v>8</v>
          </cell>
          <cell r="H424" t="str">
            <v>m</v>
          </cell>
          <cell r="M424">
            <v>8</v>
          </cell>
        </row>
        <row r="425">
          <cell r="C425">
            <v>421</v>
          </cell>
          <cell r="D425" t="str">
            <v>카메라 통신</v>
          </cell>
          <cell r="E425" t="str">
            <v>UTP Cat.6 4P x 4열</v>
          </cell>
          <cell r="F425" t="str">
            <v>0.5+2.5+6</v>
          </cell>
          <cell r="G425">
            <v>9</v>
          </cell>
          <cell r="H425" t="str">
            <v>m</v>
          </cell>
          <cell r="O425">
            <v>9</v>
          </cell>
        </row>
        <row r="426">
          <cell r="C426">
            <v>422</v>
          </cell>
          <cell r="D426" t="str">
            <v>비상벨</v>
          </cell>
          <cell r="E426" t="str">
            <v>UTP Cat.6 4P x 1열</v>
          </cell>
          <cell r="F426" t="str">
            <v>0.5+2</v>
          </cell>
          <cell r="G426">
            <v>2.5</v>
          </cell>
          <cell r="H426" t="str">
            <v>m</v>
          </cell>
          <cell r="M426">
            <v>2.5</v>
          </cell>
        </row>
        <row r="427">
          <cell r="C427">
            <v>423</v>
          </cell>
        </row>
        <row r="428">
          <cell r="B428">
            <v>1049</v>
          </cell>
          <cell r="C428">
            <v>424</v>
          </cell>
          <cell r="D428" t="str">
            <v>계</v>
          </cell>
          <cell r="I428">
            <v>0</v>
          </cell>
          <cell r="J428">
            <v>9</v>
          </cell>
          <cell r="K428">
            <v>0</v>
          </cell>
          <cell r="L428">
            <v>2.5</v>
          </cell>
          <cell r="M428">
            <v>10.5</v>
          </cell>
          <cell r="N428">
            <v>0</v>
          </cell>
          <cell r="O428">
            <v>9</v>
          </cell>
          <cell r="P428">
            <v>0</v>
          </cell>
          <cell r="Q428">
            <v>1</v>
          </cell>
          <cell r="R428">
            <v>1</v>
          </cell>
          <cell r="S428">
            <v>3</v>
          </cell>
          <cell r="T428">
            <v>1</v>
          </cell>
          <cell r="U428">
            <v>1</v>
          </cell>
          <cell r="V428">
            <v>1</v>
          </cell>
          <cell r="W428">
            <v>1</v>
          </cell>
          <cell r="X428">
            <v>1</v>
          </cell>
          <cell r="Y428">
            <v>1</v>
          </cell>
          <cell r="Z428">
            <v>1</v>
          </cell>
          <cell r="AA428">
            <v>1</v>
          </cell>
          <cell r="AB428">
            <v>1</v>
          </cell>
          <cell r="AC428">
            <v>1</v>
          </cell>
          <cell r="AD428">
            <v>1</v>
          </cell>
          <cell r="AE428">
            <v>1</v>
          </cell>
          <cell r="AF428">
            <v>2</v>
          </cell>
          <cell r="AG428">
            <v>1</v>
          </cell>
          <cell r="AH428">
            <v>1</v>
          </cell>
          <cell r="AI428">
            <v>1</v>
          </cell>
        </row>
        <row r="429">
          <cell r="C429">
            <v>425</v>
          </cell>
        </row>
        <row r="430">
          <cell r="B430">
            <v>2050</v>
          </cell>
          <cell r="C430">
            <v>426</v>
          </cell>
          <cell r="D430" t="str">
            <v>2.50 수지구 죽전동 1196 (죽전새터공원)</v>
          </cell>
          <cell r="Q430">
            <v>1</v>
          </cell>
          <cell r="R430">
            <v>1</v>
          </cell>
          <cell r="S430">
            <v>3</v>
          </cell>
          <cell r="T430">
            <v>1</v>
          </cell>
          <cell r="U430">
            <v>1</v>
          </cell>
          <cell r="V430">
            <v>1</v>
          </cell>
          <cell r="W430">
            <v>1</v>
          </cell>
          <cell r="X430">
            <v>1</v>
          </cell>
          <cell r="Y430">
            <v>1</v>
          </cell>
          <cell r="Z430">
            <v>1</v>
          </cell>
          <cell r="AA430">
            <v>1</v>
          </cell>
          <cell r="AB430">
            <v>1</v>
          </cell>
          <cell r="AC430">
            <v>1</v>
          </cell>
          <cell r="AD430">
            <v>1</v>
          </cell>
          <cell r="AE430">
            <v>1</v>
          </cell>
          <cell r="AF430">
            <v>2</v>
          </cell>
          <cell r="AG430">
            <v>1</v>
          </cell>
          <cell r="AH430">
            <v>1</v>
          </cell>
          <cell r="AI430">
            <v>1</v>
          </cell>
        </row>
        <row r="431">
          <cell r="C431">
            <v>427</v>
          </cell>
          <cell r="D431" t="str">
            <v>카메라 전원</v>
          </cell>
          <cell r="E431" t="str">
            <v>VCT 1.5sq 2C x 4열</v>
          </cell>
          <cell r="F431" t="str">
            <v>0.5+2.5+6</v>
          </cell>
          <cell r="G431">
            <v>9</v>
          </cell>
          <cell r="H431" t="str">
            <v>m</v>
          </cell>
          <cell r="J431">
            <v>9</v>
          </cell>
        </row>
        <row r="432">
          <cell r="C432">
            <v>428</v>
          </cell>
          <cell r="D432" t="str">
            <v>스피커</v>
          </cell>
          <cell r="E432" t="str">
            <v>SW 2300 x 1</v>
          </cell>
          <cell r="F432" t="str">
            <v>0.5+2</v>
          </cell>
          <cell r="G432">
            <v>2.5</v>
          </cell>
          <cell r="H432" t="str">
            <v>m</v>
          </cell>
          <cell r="L432">
            <v>2.5</v>
          </cell>
        </row>
        <row r="433">
          <cell r="C433">
            <v>429</v>
          </cell>
          <cell r="D433" t="str">
            <v>경광등</v>
          </cell>
          <cell r="E433" t="str">
            <v>UTP Cat.6 4P x 1열</v>
          </cell>
          <cell r="F433" t="str">
            <v>0.5+2.5+5</v>
          </cell>
          <cell r="G433">
            <v>8</v>
          </cell>
          <cell r="H433" t="str">
            <v>m</v>
          </cell>
          <cell r="M433">
            <v>8</v>
          </cell>
        </row>
        <row r="434">
          <cell r="C434">
            <v>430</v>
          </cell>
          <cell r="D434" t="str">
            <v>카메라 통신</v>
          </cell>
          <cell r="E434" t="str">
            <v>UTP Cat.6 4P x 4열</v>
          </cell>
          <cell r="F434" t="str">
            <v>0.5+2.5+6</v>
          </cell>
          <cell r="G434">
            <v>9</v>
          </cell>
          <cell r="H434" t="str">
            <v>m</v>
          </cell>
          <cell r="O434">
            <v>9</v>
          </cell>
        </row>
        <row r="435">
          <cell r="C435">
            <v>431</v>
          </cell>
          <cell r="D435" t="str">
            <v>비상벨</v>
          </cell>
          <cell r="E435" t="str">
            <v>UTP Cat.6 4P x 1열</v>
          </cell>
          <cell r="F435" t="str">
            <v>0.5+2</v>
          </cell>
          <cell r="G435">
            <v>2.5</v>
          </cell>
          <cell r="H435" t="str">
            <v>m</v>
          </cell>
          <cell r="M435">
            <v>2.5</v>
          </cell>
        </row>
        <row r="436">
          <cell r="C436">
            <v>432</v>
          </cell>
        </row>
        <row r="437">
          <cell r="B437">
            <v>1050</v>
          </cell>
          <cell r="C437">
            <v>433</v>
          </cell>
          <cell r="D437" t="str">
            <v>계</v>
          </cell>
          <cell r="I437">
            <v>0</v>
          </cell>
          <cell r="J437">
            <v>9</v>
          </cell>
          <cell r="K437">
            <v>0</v>
          </cell>
          <cell r="L437">
            <v>2.5</v>
          </cell>
          <cell r="M437">
            <v>10.5</v>
          </cell>
          <cell r="N437">
            <v>0</v>
          </cell>
          <cell r="O437">
            <v>9</v>
          </cell>
          <cell r="P437">
            <v>0</v>
          </cell>
          <cell r="Q437">
            <v>1</v>
          </cell>
          <cell r="R437">
            <v>1</v>
          </cell>
          <cell r="S437">
            <v>3</v>
          </cell>
          <cell r="T437">
            <v>1</v>
          </cell>
          <cell r="U437">
            <v>1</v>
          </cell>
          <cell r="V437">
            <v>1</v>
          </cell>
          <cell r="W437">
            <v>1</v>
          </cell>
          <cell r="X437">
            <v>1</v>
          </cell>
          <cell r="Y437">
            <v>1</v>
          </cell>
          <cell r="Z437">
            <v>1</v>
          </cell>
          <cell r="AA437">
            <v>1</v>
          </cell>
          <cell r="AB437">
            <v>1</v>
          </cell>
          <cell r="AC437">
            <v>1</v>
          </cell>
          <cell r="AD437">
            <v>1</v>
          </cell>
          <cell r="AE437">
            <v>1</v>
          </cell>
          <cell r="AF437">
            <v>2</v>
          </cell>
          <cell r="AG437">
            <v>1</v>
          </cell>
          <cell r="AH437">
            <v>1</v>
          </cell>
          <cell r="AI437">
            <v>1</v>
          </cell>
        </row>
        <row r="438">
          <cell r="C438">
            <v>434</v>
          </cell>
        </row>
        <row r="439">
          <cell r="B439">
            <v>2051</v>
          </cell>
          <cell r="C439">
            <v>435</v>
          </cell>
          <cell r="D439" t="str">
            <v>2.51 기흥구 보정동 1341 이마트 뒷편 탄천2교 앞 사거리, 1289 푸르네공원</v>
          </cell>
          <cell r="Q439">
            <v>1</v>
          </cell>
          <cell r="R439">
            <v>1</v>
          </cell>
          <cell r="S439">
            <v>4</v>
          </cell>
          <cell r="T439">
            <v>1</v>
          </cell>
          <cell r="U439">
            <v>1</v>
          </cell>
          <cell r="V439">
            <v>1</v>
          </cell>
          <cell r="W439">
            <v>1</v>
          </cell>
          <cell r="X439">
            <v>1</v>
          </cell>
          <cell r="Y439">
            <v>1</v>
          </cell>
          <cell r="Z439">
            <v>1</v>
          </cell>
          <cell r="AA439">
            <v>1</v>
          </cell>
          <cell r="AB439">
            <v>1</v>
          </cell>
          <cell r="AC439">
            <v>1</v>
          </cell>
          <cell r="AD439">
            <v>1</v>
          </cell>
          <cell r="AE439">
            <v>1</v>
          </cell>
          <cell r="AF439">
            <v>2</v>
          </cell>
          <cell r="AG439">
            <v>1</v>
          </cell>
          <cell r="AH439">
            <v>1</v>
          </cell>
          <cell r="AI439">
            <v>1</v>
          </cell>
        </row>
        <row r="440">
          <cell r="C440">
            <v>436</v>
          </cell>
          <cell r="D440" t="str">
            <v>카메라 전원</v>
          </cell>
          <cell r="E440" t="str">
            <v>VCT 1.5sq 2C x 5열</v>
          </cell>
          <cell r="F440" t="str">
            <v>0.5+2.5+6</v>
          </cell>
          <cell r="G440">
            <v>9</v>
          </cell>
          <cell r="H440" t="str">
            <v>m</v>
          </cell>
          <cell r="K440">
            <v>9</v>
          </cell>
        </row>
        <row r="441">
          <cell r="C441">
            <v>437</v>
          </cell>
          <cell r="D441" t="str">
            <v>스피커</v>
          </cell>
          <cell r="E441" t="str">
            <v>SW 2300 x 1</v>
          </cell>
          <cell r="F441" t="str">
            <v>0.5+2</v>
          </cell>
          <cell r="G441">
            <v>2.5</v>
          </cell>
          <cell r="H441" t="str">
            <v>m</v>
          </cell>
          <cell r="L441">
            <v>2.5</v>
          </cell>
        </row>
        <row r="442">
          <cell r="C442">
            <v>438</v>
          </cell>
          <cell r="D442" t="str">
            <v>경광등</v>
          </cell>
          <cell r="E442" t="str">
            <v>UTP Cat.6 4P x 1열</v>
          </cell>
          <cell r="F442" t="str">
            <v>0.5+2.5+5</v>
          </cell>
          <cell r="G442">
            <v>8</v>
          </cell>
          <cell r="H442" t="str">
            <v>m</v>
          </cell>
          <cell r="M442">
            <v>8</v>
          </cell>
        </row>
        <row r="443">
          <cell r="C443">
            <v>439</v>
          </cell>
          <cell r="D443" t="str">
            <v>카메라 통신</v>
          </cell>
          <cell r="E443" t="str">
            <v>UTP Cat.6 4P x 5열</v>
          </cell>
          <cell r="F443" t="str">
            <v>0.5+2.5+6</v>
          </cell>
          <cell r="G443">
            <v>9</v>
          </cell>
          <cell r="H443" t="str">
            <v>m</v>
          </cell>
          <cell r="P443">
            <v>9</v>
          </cell>
        </row>
        <row r="444">
          <cell r="C444">
            <v>440</v>
          </cell>
          <cell r="D444" t="str">
            <v>비상벨</v>
          </cell>
          <cell r="E444" t="str">
            <v>UTP Cat.6 4P x 1열</v>
          </cell>
          <cell r="F444" t="str">
            <v>0.5+2</v>
          </cell>
          <cell r="G444">
            <v>2.5</v>
          </cell>
          <cell r="H444" t="str">
            <v>m</v>
          </cell>
          <cell r="M444">
            <v>2.5</v>
          </cell>
        </row>
        <row r="445">
          <cell r="C445">
            <v>441</v>
          </cell>
        </row>
        <row r="446">
          <cell r="B446">
            <v>1051</v>
          </cell>
          <cell r="C446">
            <v>442</v>
          </cell>
          <cell r="D446" t="str">
            <v>계</v>
          </cell>
          <cell r="I446">
            <v>0</v>
          </cell>
          <cell r="J446">
            <v>0</v>
          </cell>
          <cell r="K446">
            <v>9</v>
          </cell>
          <cell r="L446">
            <v>2.5</v>
          </cell>
          <cell r="M446">
            <v>10.5</v>
          </cell>
          <cell r="N446">
            <v>0</v>
          </cell>
          <cell r="O446">
            <v>0</v>
          </cell>
          <cell r="P446">
            <v>9</v>
          </cell>
          <cell r="Q446">
            <v>1</v>
          </cell>
          <cell r="R446">
            <v>1</v>
          </cell>
          <cell r="S446">
            <v>4</v>
          </cell>
          <cell r="T446">
            <v>1</v>
          </cell>
          <cell r="U446">
            <v>1</v>
          </cell>
          <cell r="V446">
            <v>1</v>
          </cell>
          <cell r="W446">
            <v>1</v>
          </cell>
          <cell r="X446">
            <v>1</v>
          </cell>
          <cell r="Y446">
            <v>1</v>
          </cell>
          <cell r="Z446">
            <v>1</v>
          </cell>
          <cell r="AA446">
            <v>1</v>
          </cell>
          <cell r="AB446">
            <v>1</v>
          </cell>
          <cell r="AC446">
            <v>1</v>
          </cell>
          <cell r="AD446">
            <v>1</v>
          </cell>
          <cell r="AE446">
            <v>1</v>
          </cell>
          <cell r="AF446">
            <v>2</v>
          </cell>
          <cell r="AG446">
            <v>1</v>
          </cell>
          <cell r="AH446">
            <v>1</v>
          </cell>
          <cell r="AI446">
            <v>1</v>
          </cell>
        </row>
        <row r="447">
          <cell r="B447">
            <v>2052</v>
          </cell>
          <cell r="C447">
            <v>443</v>
          </cell>
          <cell r="D447" t="str">
            <v>2.52 수지구 죽전동 1246-8 (대일초교 앞 빌라)</v>
          </cell>
          <cell r="Q447">
            <v>1</v>
          </cell>
          <cell r="R447">
            <v>1</v>
          </cell>
          <cell r="S447">
            <v>3</v>
          </cell>
          <cell r="T447">
            <v>1</v>
          </cell>
          <cell r="U447">
            <v>1</v>
          </cell>
          <cell r="V447">
            <v>1</v>
          </cell>
          <cell r="W447">
            <v>1</v>
          </cell>
          <cell r="X447">
            <v>1</v>
          </cell>
          <cell r="Y447">
            <v>1</v>
          </cell>
          <cell r="Z447">
            <v>1</v>
          </cell>
          <cell r="AA447">
            <v>1</v>
          </cell>
          <cell r="AB447">
            <v>1</v>
          </cell>
          <cell r="AC447">
            <v>1</v>
          </cell>
          <cell r="AD447">
            <v>1</v>
          </cell>
          <cell r="AE447">
            <v>1</v>
          </cell>
          <cell r="AF447">
            <v>2</v>
          </cell>
          <cell r="AG447">
            <v>1</v>
          </cell>
          <cell r="AH447">
            <v>1</v>
          </cell>
          <cell r="AI447">
            <v>1</v>
          </cell>
        </row>
        <row r="448">
          <cell r="C448">
            <v>444</v>
          </cell>
          <cell r="D448" t="str">
            <v>카메라 전원</v>
          </cell>
          <cell r="E448" t="str">
            <v>VCT 1.5sq 2C x 4열</v>
          </cell>
          <cell r="F448" t="str">
            <v>0.5+2.5+6</v>
          </cell>
          <cell r="G448">
            <v>9</v>
          </cell>
          <cell r="H448" t="str">
            <v>m</v>
          </cell>
          <cell r="J448">
            <v>9</v>
          </cell>
        </row>
        <row r="449">
          <cell r="C449">
            <v>445</v>
          </cell>
          <cell r="D449" t="str">
            <v>스피커</v>
          </cell>
          <cell r="E449" t="str">
            <v>SW 2300 x 1</v>
          </cell>
          <cell r="F449" t="str">
            <v>0.5+2</v>
          </cell>
          <cell r="G449">
            <v>2.5</v>
          </cell>
          <cell r="H449" t="str">
            <v>m</v>
          </cell>
          <cell r="L449">
            <v>2.5</v>
          </cell>
        </row>
        <row r="450">
          <cell r="C450">
            <v>446</v>
          </cell>
          <cell r="D450" t="str">
            <v>경광등</v>
          </cell>
          <cell r="E450" t="str">
            <v>UTP Cat.6 4P x 1열</v>
          </cell>
          <cell r="F450" t="str">
            <v>0.5+2.5+5</v>
          </cell>
          <cell r="G450">
            <v>8</v>
          </cell>
          <cell r="H450" t="str">
            <v>m</v>
          </cell>
          <cell r="M450">
            <v>8</v>
          </cell>
        </row>
        <row r="451">
          <cell r="C451">
            <v>447</v>
          </cell>
          <cell r="D451" t="str">
            <v>카메라 통신</v>
          </cell>
          <cell r="E451" t="str">
            <v>UTP Cat.6 4P x 4열</v>
          </cell>
          <cell r="F451" t="str">
            <v>0.5+2.5+6</v>
          </cell>
          <cell r="G451">
            <v>9</v>
          </cell>
          <cell r="H451" t="str">
            <v>m</v>
          </cell>
          <cell r="O451">
            <v>9</v>
          </cell>
        </row>
        <row r="452">
          <cell r="C452">
            <v>448</v>
          </cell>
          <cell r="D452" t="str">
            <v>비상벨</v>
          </cell>
          <cell r="E452" t="str">
            <v>UTP Cat.6 4P x 1열</v>
          </cell>
          <cell r="F452" t="str">
            <v>0.5+2</v>
          </cell>
          <cell r="G452">
            <v>2.5</v>
          </cell>
          <cell r="H452" t="str">
            <v>m</v>
          </cell>
          <cell r="M452">
            <v>2.5</v>
          </cell>
        </row>
        <row r="453">
          <cell r="C453">
            <v>449</v>
          </cell>
        </row>
        <row r="454">
          <cell r="B454">
            <v>1052</v>
          </cell>
          <cell r="C454">
            <v>450</v>
          </cell>
          <cell r="D454" t="str">
            <v>계</v>
          </cell>
          <cell r="I454">
            <v>0</v>
          </cell>
          <cell r="J454">
            <v>9</v>
          </cell>
          <cell r="K454">
            <v>0</v>
          </cell>
          <cell r="L454">
            <v>2.5</v>
          </cell>
          <cell r="M454">
            <v>10.5</v>
          </cell>
          <cell r="N454">
            <v>0</v>
          </cell>
          <cell r="O454">
            <v>9</v>
          </cell>
          <cell r="P454">
            <v>0</v>
          </cell>
          <cell r="Q454">
            <v>1</v>
          </cell>
          <cell r="R454">
            <v>1</v>
          </cell>
          <cell r="S454">
            <v>3</v>
          </cell>
          <cell r="T454">
            <v>1</v>
          </cell>
          <cell r="U454">
            <v>1</v>
          </cell>
          <cell r="V454">
            <v>1</v>
          </cell>
          <cell r="W454">
            <v>1</v>
          </cell>
          <cell r="X454">
            <v>1</v>
          </cell>
          <cell r="Y454">
            <v>1</v>
          </cell>
          <cell r="Z454">
            <v>1</v>
          </cell>
          <cell r="AA454">
            <v>1</v>
          </cell>
          <cell r="AB454">
            <v>1</v>
          </cell>
          <cell r="AC454">
            <v>1</v>
          </cell>
          <cell r="AD454">
            <v>1</v>
          </cell>
          <cell r="AE454">
            <v>1</v>
          </cell>
          <cell r="AF454">
            <v>2</v>
          </cell>
          <cell r="AG454">
            <v>1</v>
          </cell>
          <cell r="AH454">
            <v>1</v>
          </cell>
          <cell r="AI454">
            <v>1</v>
          </cell>
        </row>
        <row r="455">
          <cell r="C455">
            <v>451</v>
          </cell>
        </row>
        <row r="456">
          <cell r="B456">
            <v>2053</v>
          </cell>
          <cell r="C456">
            <v>452</v>
          </cell>
          <cell r="D456" t="str">
            <v>2.53 수지구 죽전동 1070-9 (죽전1동 죽전체육공원입구)</v>
          </cell>
          <cell r="Q456">
            <v>1</v>
          </cell>
          <cell r="R456">
            <v>1</v>
          </cell>
          <cell r="S456">
            <v>4</v>
          </cell>
          <cell r="T456">
            <v>1</v>
          </cell>
          <cell r="U456">
            <v>1</v>
          </cell>
          <cell r="V456">
            <v>1</v>
          </cell>
          <cell r="W456">
            <v>1</v>
          </cell>
          <cell r="X456">
            <v>1</v>
          </cell>
          <cell r="Y456">
            <v>1</v>
          </cell>
          <cell r="Z456">
            <v>1</v>
          </cell>
          <cell r="AA456">
            <v>1</v>
          </cell>
          <cell r="AB456">
            <v>1</v>
          </cell>
          <cell r="AC456">
            <v>1</v>
          </cell>
          <cell r="AD456">
            <v>1</v>
          </cell>
          <cell r="AE456">
            <v>1</v>
          </cell>
          <cell r="AF456">
            <v>2</v>
          </cell>
          <cell r="AG456">
            <v>1</v>
          </cell>
          <cell r="AH456">
            <v>1</v>
          </cell>
          <cell r="AI456">
            <v>1</v>
          </cell>
        </row>
        <row r="457">
          <cell r="C457">
            <v>453</v>
          </cell>
          <cell r="D457" t="str">
            <v>카메라 전원</v>
          </cell>
          <cell r="E457" t="str">
            <v>VCT 1.5sq 2C x 5열</v>
          </cell>
          <cell r="F457" t="str">
            <v>0.5+2.5+4</v>
          </cell>
          <cell r="G457">
            <v>7</v>
          </cell>
          <cell r="H457" t="str">
            <v>m</v>
          </cell>
          <cell r="K457">
            <v>7</v>
          </cell>
        </row>
        <row r="458">
          <cell r="C458">
            <v>454</v>
          </cell>
          <cell r="D458" t="str">
            <v>스피커</v>
          </cell>
          <cell r="E458" t="str">
            <v>SW 2300 x 1</v>
          </cell>
          <cell r="F458" t="str">
            <v>0.5+2</v>
          </cell>
          <cell r="G458">
            <v>2.5</v>
          </cell>
          <cell r="H458" t="str">
            <v>m</v>
          </cell>
          <cell r="L458">
            <v>2.5</v>
          </cell>
        </row>
        <row r="459">
          <cell r="C459">
            <v>455</v>
          </cell>
          <cell r="D459" t="str">
            <v>경광등</v>
          </cell>
          <cell r="E459" t="str">
            <v>UTP Cat.6 4P x 1열</v>
          </cell>
          <cell r="F459" t="str">
            <v>0.5+2.5+3</v>
          </cell>
          <cell r="G459">
            <v>6</v>
          </cell>
          <cell r="H459" t="str">
            <v>m</v>
          </cell>
          <cell r="M459">
            <v>6</v>
          </cell>
        </row>
        <row r="460">
          <cell r="C460">
            <v>456</v>
          </cell>
          <cell r="D460" t="str">
            <v>카메라 통신</v>
          </cell>
          <cell r="E460" t="str">
            <v>UTP Cat.6 4P x 5열</v>
          </cell>
          <cell r="F460" t="str">
            <v>0.5+2.5+4</v>
          </cell>
          <cell r="G460">
            <v>7</v>
          </cell>
          <cell r="H460" t="str">
            <v>m</v>
          </cell>
          <cell r="P460">
            <v>7</v>
          </cell>
        </row>
        <row r="461">
          <cell r="C461">
            <v>457</v>
          </cell>
          <cell r="D461" t="str">
            <v>비상벨</v>
          </cell>
          <cell r="E461" t="str">
            <v>UTP Cat.6 4P x 1열</v>
          </cell>
          <cell r="F461" t="str">
            <v>0.5+2</v>
          </cell>
          <cell r="G461">
            <v>2.5</v>
          </cell>
          <cell r="H461" t="str">
            <v>m</v>
          </cell>
          <cell r="M461">
            <v>2.5</v>
          </cell>
        </row>
        <row r="462">
          <cell r="C462">
            <v>458</v>
          </cell>
        </row>
        <row r="463">
          <cell r="B463">
            <v>1053</v>
          </cell>
          <cell r="C463">
            <v>459</v>
          </cell>
          <cell r="D463" t="str">
            <v>계</v>
          </cell>
          <cell r="I463">
            <v>0</v>
          </cell>
          <cell r="J463">
            <v>0</v>
          </cell>
          <cell r="K463">
            <v>7</v>
          </cell>
          <cell r="L463">
            <v>2.5</v>
          </cell>
          <cell r="M463">
            <v>8.5</v>
          </cell>
          <cell r="N463">
            <v>0</v>
          </cell>
          <cell r="O463">
            <v>0</v>
          </cell>
          <cell r="P463">
            <v>7</v>
          </cell>
          <cell r="Q463">
            <v>1</v>
          </cell>
          <cell r="R463">
            <v>1</v>
          </cell>
          <cell r="S463">
            <v>4</v>
          </cell>
          <cell r="T463">
            <v>1</v>
          </cell>
          <cell r="U463">
            <v>1</v>
          </cell>
          <cell r="V463">
            <v>1</v>
          </cell>
          <cell r="W463">
            <v>1</v>
          </cell>
          <cell r="X463">
            <v>1</v>
          </cell>
          <cell r="Y463">
            <v>1</v>
          </cell>
          <cell r="Z463">
            <v>1</v>
          </cell>
          <cell r="AA463">
            <v>1</v>
          </cell>
          <cell r="AB463">
            <v>1</v>
          </cell>
          <cell r="AC463">
            <v>1</v>
          </cell>
          <cell r="AD463">
            <v>1</v>
          </cell>
          <cell r="AE463">
            <v>1</v>
          </cell>
          <cell r="AF463">
            <v>2</v>
          </cell>
          <cell r="AG463">
            <v>1</v>
          </cell>
          <cell r="AH463">
            <v>1</v>
          </cell>
          <cell r="AI463">
            <v>1</v>
          </cell>
        </row>
        <row r="464">
          <cell r="C464">
            <v>460</v>
          </cell>
        </row>
        <row r="465">
          <cell r="B465">
            <v>2054</v>
          </cell>
          <cell r="C465">
            <v>461</v>
          </cell>
          <cell r="D465" t="str">
            <v>2.54 수지구 죽전동 856 (충성교회 앞)</v>
          </cell>
          <cell r="Q465">
            <v>1</v>
          </cell>
          <cell r="R465">
            <v>1</v>
          </cell>
          <cell r="S465">
            <v>3</v>
          </cell>
          <cell r="T465">
            <v>1</v>
          </cell>
          <cell r="U465">
            <v>1</v>
          </cell>
          <cell r="V465">
            <v>1</v>
          </cell>
          <cell r="W465">
            <v>1</v>
          </cell>
          <cell r="X465">
            <v>1</v>
          </cell>
          <cell r="Y465">
            <v>1</v>
          </cell>
          <cell r="Z465">
            <v>1</v>
          </cell>
          <cell r="AA465">
            <v>1</v>
          </cell>
          <cell r="AB465">
            <v>1</v>
          </cell>
          <cell r="AC465">
            <v>1</v>
          </cell>
          <cell r="AD465">
            <v>1</v>
          </cell>
          <cell r="AE465">
            <v>1</v>
          </cell>
          <cell r="AF465">
            <v>2</v>
          </cell>
          <cell r="AG465">
            <v>1</v>
          </cell>
          <cell r="AH465">
            <v>1</v>
          </cell>
          <cell r="AI465">
            <v>1</v>
          </cell>
        </row>
        <row r="466">
          <cell r="C466">
            <v>462</v>
          </cell>
          <cell r="D466" t="str">
            <v>카메라 전원</v>
          </cell>
          <cell r="E466" t="str">
            <v>VCT 1.5sq 2C x 4열</v>
          </cell>
          <cell r="F466" t="str">
            <v>0.5+2.5+6</v>
          </cell>
          <cell r="G466">
            <v>9</v>
          </cell>
          <cell r="H466" t="str">
            <v>m</v>
          </cell>
          <cell r="J466">
            <v>9</v>
          </cell>
        </row>
        <row r="467">
          <cell r="C467">
            <v>463</v>
          </cell>
          <cell r="D467" t="str">
            <v>스피커</v>
          </cell>
          <cell r="E467" t="str">
            <v>SW 2300 x 1</v>
          </cell>
          <cell r="F467" t="str">
            <v>0.5+2</v>
          </cell>
          <cell r="G467">
            <v>2.5</v>
          </cell>
          <cell r="H467" t="str">
            <v>m</v>
          </cell>
          <cell r="L467">
            <v>2.5</v>
          </cell>
        </row>
        <row r="468">
          <cell r="C468">
            <v>464</v>
          </cell>
          <cell r="D468" t="str">
            <v>경광등</v>
          </cell>
          <cell r="E468" t="str">
            <v>UTP Cat.6 4P x 1열</v>
          </cell>
          <cell r="F468" t="str">
            <v>0.5+2.5+5</v>
          </cell>
          <cell r="G468">
            <v>8</v>
          </cell>
          <cell r="H468" t="str">
            <v>m</v>
          </cell>
          <cell r="M468">
            <v>8</v>
          </cell>
        </row>
        <row r="469">
          <cell r="C469">
            <v>465</v>
          </cell>
          <cell r="D469" t="str">
            <v>카메라 통신</v>
          </cell>
          <cell r="E469" t="str">
            <v>UTP Cat.6 4P x 4열</v>
          </cell>
          <cell r="F469" t="str">
            <v>0.5+2.5+6</v>
          </cell>
          <cell r="G469">
            <v>9</v>
          </cell>
          <cell r="H469" t="str">
            <v>m</v>
          </cell>
          <cell r="O469">
            <v>9</v>
          </cell>
        </row>
        <row r="470">
          <cell r="C470">
            <v>466</v>
          </cell>
          <cell r="D470" t="str">
            <v>비상벨</v>
          </cell>
          <cell r="E470" t="str">
            <v>UTP Cat.6 4P x 1열</v>
          </cell>
          <cell r="F470" t="str">
            <v>0.5+2</v>
          </cell>
          <cell r="G470">
            <v>2.5</v>
          </cell>
          <cell r="H470" t="str">
            <v>m</v>
          </cell>
          <cell r="M470">
            <v>2.5</v>
          </cell>
        </row>
        <row r="471">
          <cell r="C471">
            <v>467</v>
          </cell>
        </row>
        <row r="472">
          <cell r="B472">
            <v>1054</v>
          </cell>
          <cell r="C472">
            <v>468</v>
          </cell>
          <cell r="D472" t="str">
            <v>계</v>
          </cell>
          <cell r="I472">
            <v>0</v>
          </cell>
          <cell r="J472">
            <v>9</v>
          </cell>
          <cell r="K472">
            <v>0</v>
          </cell>
          <cell r="L472">
            <v>2.5</v>
          </cell>
          <cell r="M472">
            <v>10.5</v>
          </cell>
          <cell r="N472">
            <v>0</v>
          </cell>
          <cell r="O472">
            <v>9</v>
          </cell>
          <cell r="P472">
            <v>0</v>
          </cell>
          <cell r="Q472">
            <v>1</v>
          </cell>
          <cell r="R472">
            <v>1</v>
          </cell>
          <cell r="S472">
            <v>3</v>
          </cell>
          <cell r="T472">
            <v>1</v>
          </cell>
          <cell r="U472">
            <v>1</v>
          </cell>
          <cell r="V472">
            <v>1</v>
          </cell>
          <cell r="W472">
            <v>1</v>
          </cell>
          <cell r="X472">
            <v>1</v>
          </cell>
          <cell r="Y472">
            <v>1</v>
          </cell>
          <cell r="Z472">
            <v>1</v>
          </cell>
          <cell r="AA472">
            <v>1</v>
          </cell>
          <cell r="AB472">
            <v>1</v>
          </cell>
          <cell r="AC472">
            <v>1</v>
          </cell>
          <cell r="AD472">
            <v>1</v>
          </cell>
          <cell r="AE472">
            <v>1</v>
          </cell>
          <cell r="AF472">
            <v>2</v>
          </cell>
          <cell r="AG472">
            <v>1</v>
          </cell>
          <cell r="AH472">
            <v>1</v>
          </cell>
          <cell r="AI472">
            <v>1</v>
          </cell>
        </row>
        <row r="473">
          <cell r="B473">
            <v>2055</v>
          </cell>
          <cell r="C473">
            <v>469</v>
          </cell>
          <cell r="D473" t="str">
            <v>2.55 수지구 풍덕천동 551-5 거북상가 앞, 수지초 방향</v>
          </cell>
          <cell r="Q473">
            <v>1</v>
          </cell>
          <cell r="R473">
            <v>1</v>
          </cell>
          <cell r="S473">
            <v>4</v>
          </cell>
          <cell r="T473">
            <v>1</v>
          </cell>
          <cell r="U473">
            <v>1</v>
          </cell>
          <cell r="V473">
            <v>1</v>
          </cell>
          <cell r="W473">
            <v>1</v>
          </cell>
          <cell r="X473">
            <v>1</v>
          </cell>
          <cell r="Y473">
            <v>1</v>
          </cell>
          <cell r="Z473">
            <v>1</v>
          </cell>
          <cell r="AA473">
            <v>1</v>
          </cell>
          <cell r="AB473">
            <v>1</v>
          </cell>
          <cell r="AC473">
            <v>1</v>
          </cell>
          <cell r="AD473">
            <v>1</v>
          </cell>
          <cell r="AE473">
            <v>1</v>
          </cell>
          <cell r="AF473">
            <v>2</v>
          </cell>
          <cell r="AG473">
            <v>1</v>
          </cell>
          <cell r="AH473">
            <v>1</v>
          </cell>
          <cell r="AI473">
            <v>1</v>
          </cell>
        </row>
        <row r="474">
          <cell r="C474">
            <v>470</v>
          </cell>
          <cell r="D474" t="str">
            <v>카메라 전원</v>
          </cell>
          <cell r="E474" t="str">
            <v>VCT 1.5sq 2C x 5열</v>
          </cell>
          <cell r="F474" t="str">
            <v>0.5+2.5+6</v>
          </cell>
          <cell r="G474">
            <v>9</v>
          </cell>
          <cell r="H474" t="str">
            <v>m</v>
          </cell>
          <cell r="K474">
            <v>9</v>
          </cell>
        </row>
        <row r="475">
          <cell r="C475">
            <v>471</v>
          </cell>
          <cell r="D475" t="str">
            <v>스피커</v>
          </cell>
          <cell r="E475" t="str">
            <v>SW 2300 x 1</v>
          </cell>
          <cell r="F475" t="str">
            <v>0.5+2</v>
          </cell>
          <cell r="G475">
            <v>2.5</v>
          </cell>
          <cell r="H475" t="str">
            <v>m</v>
          </cell>
          <cell r="L475">
            <v>2.5</v>
          </cell>
        </row>
        <row r="476">
          <cell r="C476">
            <v>472</v>
          </cell>
          <cell r="D476" t="str">
            <v>경광등</v>
          </cell>
          <cell r="E476" t="str">
            <v>UTP Cat.6 4P x 1열</v>
          </cell>
          <cell r="F476" t="str">
            <v>0.5+2.5+5</v>
          </cell>
          <cell r="G476">
            <v>8</v>
          </cell>
          <cell r="H476" t="str">
            <v>m</v>
          </cell>
          <cell r="M476">
            <v>8</v>
          </cell>
        </row>
        <row r="477">
          <cell r="C477">
            <v>473</v>
          </cell>
          <cell r="D477" t="str">
            <v>카메라 통신</v>
          </cell>
          <cell r="E477" t="str">
            <v>UTP Cat.6 4P x 5열</v>
          </cell>
          <cell r="F477" t="str">
            <v>0.5+2.5+6</v>
          </cell>
          <cell r="G477">
            <v>9</v>
          </cell>
          <cell r="H477" t="str">
            <v>m</v>
          </cell>
          <cell r="P477">
            <v>9</v>
          </cell>
        </row>
        <row r="478">
          <cell r="C478">
            <v>474</v>
          </cell>
          <cell r="D478" t="str">
            <v>비상벨</v>
          </cell>
          <cell r="E478" t="str">
            <v>UTP Cat.6 4P x 1열</v>
          </cell>
          <cell r="F478" t="str">
            <v>0.5+2</v>
          </cell>
          <cell r="G478">
            <v>2.5</v>
          </cell>
          <cell r="H478" t="str">
            <v>m</v>
          </cell>
          <cell r="M478">
            <v>2.5</v>
          </cell>
        </row>
        <row r="479">
          <cell r="C479">
            <v>475</v>
          </cell>
        </row>
        <row r="480">
          <cell r="B480">
            <v>1055</v>
          </cell>
          <cell r="C480">
            <v>476</v>
          </cell>
          <cell r="D480" t="str">
            <v>계</v>
          </cell>
          <cell r="I480">
            <v>0</v>
          </cell>
          <cell r="J480">
            <v>0</v>
          </cell>
          <cell r="K480">
            <v>9</v>
          </cell>
          <cell r="L480">
            <v>2.5</v>
          </cell>
          <cell r="M480">
            <v>10.5</v>
          </cell>
          <cell r="N480">
            <v>0</v>
          </cell>
          <cell r="O480">
            <v>0</v>
          </cell>
          <cell r="P480">
            <v>9</v>
          </cell>
          <cell r="Q480">
            <v>1</v>
          </cell>
          <cell r="R480">
            <v>1</v>
          </cell>
          <cell r="S480">
            <v>4</v>
          </cell>
          <cell r="T480">
            <v>1</v>
          </cell>
          <cell r="U480">
            <v>1</v>
          </cell>
          <cell r="V480">
            <v>1</v>
          </cell>
          <cell r="W480">
            <v>1</v>
          </cell>
          <cell r="X480">
            <v>1</v>
          </cell>
          <cell r="Y480">
            <v>1</v>
          </cell>
          <cell r="Z480">
            <v>1</v>
          </cell>
          <cell r="AA480">
            <v>1</v>
          </cell>
          <cell r="AB480">
            <v>1</v>
          </cell>
          <cell r="AC480">
            <v>1</v>
          </cell>
          <cell r="AD480">
            <v>1</v>
          </cell>
          <cell r="AE480">
            <v>1</v>
          </cell>
          <cell r="AF480">
            <v>2</v>
          </cell>
          <cell r="AG480">
            <v>1</v>
          </cell>
          <cell r="AH480">
            <v>1</v>
          </cell>
          <cell r="AI480">
            <v>1</v>
          </cell>
        </row>
        <row r="481">
          <cell r="C481">
            <v>477</v>
          </cell>
        </row>
        <row r="482">
          <cell r="B482">
            <v>2056</v>
          </cell>
          <cell r="C482">
            <v>478</v>
          </cell>
          <cell r="D482" t="str">
            <v>2.56 수지구 풍덕천동 663-1 삼풍동공원 (삼성4차 105동 뒤 어린이 놀이터)</v>
          </cell>
          <cell r="Q482">
            <v>1</v>
          </cell>
          <cell r="R482">
            <v>1</v>
          </cell>
          <cell r="S482">
            <v>4</v>
          </cell>
          <cell r="T482">
            <v>1</v>
          </cell>
          <cell r="U482">
            <v>1</v>
          </cell>
          <cell r="V482">
            <v>1</v>
          </cell>
          <cell r="W482">
            <v>1</v>
          </cell>
          <cell r="X482">
            <v>1</v>
          </cell>
          <cell r="Y482">
            <v>1</v>
          </cell>
          <cell r="Z482">
            <v>1</v>
          </cell>
          <cell r="AA482">
            <v>1</v>
          </cell>
          <cell r="AB482">
            <v>1</v>
          </cell>
          <cell r="AC482">
            <v>1</v>
          </cell>
          <cell r="AD482">
            <v>1</v>
          </cell>
          <cell r="AE482">
            <v>1</v>
          </cell>
          <cell r="AF482">
            <v>2</v>
          </cell>
          <cell r="AG482">
            <v>1</v>
          </cell>
          <cell r="AH482">
            <v>1</v>
          </cell>
          <cell r="AI482">
            <v>1</v>
          </cell>
        </row>
        <row r="483">
          <cell r="C483">
            <v>479</v>
          </cell>
          <cell r="D483" t="str">
            <v>카메라 전원</v>
          </cell>
          <cell r="E483" t="str">
            <v>VCT 1.5sq 2C x 5열</v>
          </cell>
          <cell r="F483" t="str">
            <v>0.5+2.5+6</v>
          </cell>
          <cell r="G483">
            <v>9</v>
          </cell>
          <cell r="H483" t="str">
            <v>m</v>
          </cell>
          <cell r="K483">
            <v>9</v>
          </cell>
        </row>
        <row r="484">
          <cell r="C484">
            <v>480</v>
          </cell>
          <cell r="D484" t="str">
            <v>스피커</v>
          </cell>
          <cell r="E484" t="str">
            <v>SW 2300 x 1</v>
          </cell>
          <cell r="F484" t="str">
            <v>0.5+2</v>
          </cell>
          <cell r="G484">
            <v>2.5</v>
          </cell>
          <cell r="H484" t="str">
            <v>m</v>
          </cell>
          <cell r="L484">
            <v>2.5</v>
          </cell>
        </row>
        <row r="485">
          <cell r="C485">
            <v>481</v>
          </cell>
          <cell r="D485" t="str">
            <v>경광등</v>
          </cell>
          <cell r="E485" t="str">
            <v>UTP Cat.6 4P x 1열</v>
          </cell>
          <cell r="F485" t="str">
            <v>0.5+2.5+5</v>
          </cell>
          <cell r="G485">
            <v>8</v>
          </cell>
          <cell r="H485" t="str">
            <v>m</v>
          </cell>
          <cell r="M485">
            <v>8</v>
          </cell>
        </row>
        <row r="486">
          <cell r="C486">
            <v>482</v>
          </cell>
          <cell r="D486" t="str">
            <v>카메라 통신</v>
          </cell>
          <cell r="E486" t="str">
            <v>UTP Cat.6 4P x 5열</v>
          </cell>
          <cell r="F486" t="str">
            <v>0.5+2.5+6</v>
          </cell>
          <cell r="G486">
            <v>9</v>
          </cell>
          <cell r="H486" t="str">
            <v>m</v>
          </cell>
          <cell r="P486">
            <v>9</v>
          </cell>
        </row>
        <row r="487">
          <cell r="C487">
            <v>483</v>
          </cell>
          <cell r="D487" t="str">
            <v>비상벨</v>
          </cell>
          <cell r="E487" t="str">
            <v>UTP Cat.6 4P x 1열</v>
          </cell>
          <cell r="F487" t="str">
            <v>0.5+2</v>
          </cell>
          <cell r="G487">
            <v>2.5</v>
          </cell>
          <cell r="H487" t="str">
            <v>m</v>
          </cell>
          <cell r="M487">
            <v>2.5</v>
          </cell>
        </row>
        <row r="488">
          <cell r="C488">
            <v>484</v>
          </cell>
        </row>
        <row r="489">
          <cell r="B489">
            <v>1056</v>
          </cell>
          <cell r="C489">
            <v>485</v>
          </cell>
          <cell r="D489" t="str">
            <v>계</v>
          </cell>
          <cell r="I489">
            <v>0</v>
          </cell>
          <cell r="J489">
            <v>0</v>
          </cell>
          <cell r="K489">
            <v>9</v>
          </cell>
          <cell r="L489">
            <v>2.5</v>
          </cell>
          <cell r="M489">
            <v>10.5</v>
          </cell>
          <cell r="N489">
            <v>0</v>
          </cell>
          <cell r="O489">
            <v>0</v>
          </cell>
          <cell r="P489">
            <v>9</v>
          </cell>
          <cell r="Q489">
            <v>1</v>
          </cell>
          <cell r="R489">
            <v>1</v>
          </cell>
          <cell r="S489">
            <v>4</v>
          </cell>
          <cell r="T489">
            <v>1</v>
          </cell>
          <cell r="U489">
            <v>1</v>
          </cell>
          <cell r="V489">
            <v>1</v>
          </cell>
          <cell r="W489">
            <v>1</v>
          </cell>
          <cell r="X489">
            <v>1</v>
          </cell>
          <cell r="Y489">
            <v>1</v>
          </cell>
          <cell r="Z489">
            <v>1</v>
          </cell>
          <cell r="AA489">
            <v>1</v>
          </cell>
          <cell r="AB489">
            <v>1</v>
          </cell>
          <cell r="AC489">
            <v>1</v>
          </cell>
          <cell r="AD489">
            <v>1</v>
          </cell>
          <cell r="AE489">
            <v>1</v>
          </cell>
          <cell r="AF489">
            <v>2</v>
          </cell>
          <cell r="AG489">
            <v>1</v>
          </cell>
          <cell r="AH489">
            <v>1</v>
          </cell>
          <cell r="AI489">
            <v>1</v>
          </cell>
        </row>
        <row r="490">
          <cell r="C490">
            <v>486</v>
          </cell>
        </row>
        <row r="491">
          <cell r="B491">
            <v>2057</v>
          </cell>
          <cell r="C491">
            <v>487</v>
          </cell>
          <cell r="D491" t="str">
            <v>2.57 처인구 백암면 백봉리 213-1 (백봉홈타운빌라 인근)</v>
          </cell>
          <cell r="Q491">
            <v>1</v>
          </cell>
          <cell r="R491">
            <v>1</v>
          </cell>
          <cell r="S491">
            <v>3</v>
          </cell>
          <cell r="T491">
            <v>1</v>
          </cell>
          <cell r="U491">
            <v>1</v>
          </cell>
          <cell r="V491">
            <v>1</v>
          </cell>
          <cell r="W491">
            <v>1</v>
          </cell>
          <cell r="X491">
            <v>1</v>
          </cell>
          <cell r="Y491">
            <v>1</v>
          </cell>
          <cell r="Z491">
            <v>1</v>
          </cell>
          <cell r="AA491">
            <v>1</v>
          </cell>
          <cell r="AB491">
            <v>1</v>
          </cell>
          <cell r="AC491">
            <v>1</v>
          </cell>
          <cell r="AD491">
            <v>1</v>
          </cell>
          <cell r="AE491">
            <v>1</v>
          </cell>
          <cell r="AF491">
            <v>2</v>
          </cell>
          <cell r="AG491">
            <v>1</v>
          </cell>
          <cell r="AH491">
            <v>1</v>
          </cell>
          <cell r="AI491">
            <v>1</v>
          </cell>
        </row>
        <row r="492">
          <cell r="C492">
            <v>488</v>
          </cell>
          <cell r="D492" t="str">
            <v>카메라 전원</v>
          </cell>
          <cell r="E492" t="str">
            <v>VCT 1.5sq 2C x 4열</v>
          </cell>
          <cell r="F492" t="str">
            <v>0.5+2.5+4</v>
          </cell>
          <cell r="G492">
            <v>7</v>
          </cell>
          <cell r="H492" t="str">
            <v>m</v>
          </cell>
          <cell r="J492">
            <v>7</v>
          </cell>
        </row>
        <row r="493">
          <cell r="C493">
            <v>489</v>
          </cell>
          <cell r="D493" t="str">
            <v>스피커</v>
          </cell>
          <cell r="E493" t="str">
            <v>SW 2300 x 1</v>
          </cell>
          <cell r="F493" t="str">
            <v>0.5+2</v>
          </cell>
          <cell r="G493">
            <v>2.5</v>
          </cell>
          <cell r="H493" t="str">
            <v>m</v>
          </cell>
          <cell r="L493">
            <v>2.5</v>
          </cell>
        </row>
        <row r="494">
          <cell r="C494">
            <v>490</v>
          </cell>
          <cell r="D494" t="str">
            <v>경광등</v>
          </cell>
          <cell r="E494" t="str">
            <v>UTP Cat.6 4P x 1열</v>
          </cell>
          <cell r="F494" t="str">
            <v>0.5+2.5+3</v>
          </cell>
          <cell r="G494">
            <v>6</v>
          </cell>
          <cell r="H494" t="str">
            <v>m</v>
          </cell>
          <cell r="M494">
            <v>6</v>
          </cell>
        </row>
        <row r="495">
          <cell r="C495">
            <v>491</v>
          </cell>
          <cell r="D495" t="str">
            <v>카메라 통신</v>
          </cell>
          <cell r="E495" t="str">
            <v>UTP Cat.6 4P x 4열</v>
          </cell>
          <cell r="F495" t="str">
            <v>0.5+2.5+4</v>
          </cell>
          <cell r="G495">
            <v>7</v>
          </cell>
          <cell r="H495" t="str">
            <v>m</v>
          </cell>
          <cell r="O495">
            <v>7</v>
          </cell>
        </row>
        <row r="496">
          <cell r="C496">
            <v>492</v>
          </cell>
          <cell r="D496" t="str">
            <v>비상벨</v>
          </cell>
          <cell r="E496" t="str">
            <v>UTP Cat.6 4P x 1열</v>
          </cell>
          <cell r="F496" t="str">
            <v>0.5+2</v>
          </cell>
          <cell r="G496">
            <v>2.5</v>
          </cell>
          <cell r="H496" t="str">
            <v>m</v>
          </cell>
          <cell r="M496">
            <v>2.5</v>
          </cell>
        </row>
        <row r="497">
          <cell r="C497">
            <v>493</v>
          </cell>
        </row>
        <row r="498">
          <cell r="B498">
            <v>1057</v>
          </cell>
          <cell r="C498">
            <v>494</v>
          </cell>
          <cell r="D498" t="str">
            <v>계</v>
          </cell>
          <cell r="I498">
            <v>0</v>
          </cell>
          <cell r="J498">
            <v>7</v>
          </cell>
          <cell r="K498">
            <v>0</v>
          </cell>
          <cell r="L498">
            <v>2.5</v>
          </cell>
          <cell r="M498">
            <v>8.5</v>
          </cell>
          <cell r="N498">
            <v>0</v>
          </cell>
          <cell r="O498">
            <v>7</v>
          </cell>
          <cell r="P498">
            <v>0</v>
          </cell>
          <cell r="Q498">
            <v>1</v>
          </cell>
          <cell r="R498">
            <v>1</v>
          </cell>
          <cell r="S498">
            <v>3</v>
          </cell>
          <cell r="T498">
            <v>1</v>
          </cell>
          <cell r="U498">
            <v>1</v>
          </cell>
          <cell r="V498">
            <v>1</v>
          </cell>
          <cell r="W498">
            <v>1</v>
          </cell>
          <cell r="X498">
            <v>1</v>
          </cell>
          <cell r="Y498">
            <v>1</v>
          </cell>
          <cell r="Z498">
            <v>1</v>
          </cell>
          <cell r="AA498">
            <v>1</v>
          </cell>
          <cell r="AB498">
            <v>1</v>
          </cell>
          <cell r="AC498">
            <v>1</v>
          </cell>
          <cell r="AD498">
            <v>1</v>
          </cell>
          <cell r="AE498">
            <v>1</v>
          </cell>
          <cell r="AF498">
            <v>2</v>
          </cell>
          <cell r="AG498">
            <v>1</v>
          </cell>
          <cell r="AH498">
            <v>1</v>
          </cell>
          <cell r="AI498">
            <v>1</v>
          </cell>
        </row>
        <row r="499">
          <cell r="B499">
            <v>2058</v>
          </cell>
          <cell r="C499">
            <v>495</v>
          </cell>
          <cell r="D499" t="str">
            <v>2.58 처인구 포곡읍 전대리 354-8 (포곡어린이집 앞)</v>
          </cell>
          <cell r="Q499">
            <v>1</v>
          </cell>
          <cell r="R499">
            <v>1</v>
          </cell>
          <cell r="S499">
            <v>4</v>
          </cell>
          <cell r="T499">
            <v>1</v>
          </cell>
          <cell r="U499">
            <v>1</v>
          </cell>
          <cell r="V499">
            <v>1</v>
          </cell>
          <cell r="W499">
            <v>1</v>
          </cell>
          <cell r="X499">
            <v>1</v>
          </cell>
          <cell r="Y499">
            <v>1</v>
          </cell>
          <cell r="Z499">
            <v>1</v>
          </cell>
          <cell r="AA499">
            <v>1</v>
          </cell>
          <cell r="AB499">
            <v>1</v>
          </cell>
          <cell r="AC499">
            <v>1</v>
          </cell>
          <cell r="AD499">
            <v>1</v>
          </cell>
          <cell r="AE499">
            <v>1</v>
          </cell>
          <cell r="AF499">
            <v>2</v>
          </cell>
          <cell r="AG499">
            <v>1</v>
          </cell>
          <cell r="AH499">
            <v>1</v>
          </cell>
          <cell r="AI499">
            <v>1</v>
          </cell>
        </row>
        <row r="500">
          <cell r="C500">
            <v>496</v>
          </cell>
          <cell r="D500" t="str">
            <v>카메라 전원</v>
          </cell>
          <cell r="E500" t="str">
            <v>VCT 1.5sq 2C x 5열</v>
          </cell>
          <cell r="F500" t="str">
            <v>0.5+2.5+4</v>
          </cell>
          <cell r="G500">
            <v>7</v>
          </cell>
          <cell r="H500" t="str">
            <v>m</v>
          </cell>
          <cell r="K500">
            <v>7</v>
          </cell>
        </row>
        <row r="501">
          <cell r="C501">
            <v>497</v>
          </cell>
          <cell r="D501" t="str">
            <v>스피커</v>
          </cell>
          <cell r="E501" t="str">
            <v>SW 2300 x 1</v>
          </cell>
          <cell r="F501" t="str">
            <v>0.5+2</v>
          </cell>
          <cell r="G501">
            <v>2.5</v>
          </cell>
          <cell r="H501" t="str">
            <v>m</v>
          </cell>
          <cell r="L501">
            <v>2.5</v>
          </cell>
        </row>
        <row r="502">
          <cell r="C502">
            <v>498</v>
          </cell>
          <cell r="D502" t="str">
            <v>경광등</v>
          </cell>
          <cell r="E502" t="str">
            <v>UTP Cat.6 4P x 1열</v>
          </cell>
          <cell r="F502" t="str">
            <v>0.5+2.5+3</v>
          </cell>
          <cell r="G502">
            <v>6</v>
          </cell>
          <cell r="H502" t="str">
            <v>m</v>
          </cell>
          <cell r="M502">
            <v>6</v>
          </cell>
        </row>
        <row r="503">
          <cell r="C503">
            <v>499</v>
          </cell>
          <cell r="D503" t="str">
            <v>카메라 통신</v>
          </cell>
          <cell r="E503" t="str">
            <v>UTP Cat.6 4P x 5열</v>
          </cell>
          <cell r="F503" t="str">
            <v>0.5+2.5+4</v>
          </cell>
          <cell r="G503">
            <v>7</v>
          </cell>
          <cell r="H503" t="str">
            <v>m</v>
          </cell>
          <cell r="P503">
            <v>7</v>
          </cell>
        </row>
        <row r="504">
          <cell r="C504">
            <v>500</v>
          </cell>
          <cell r="D504" t="str">
            <v>비상벨</v>
          </cell>
          <cell r="E504" t="str">
            <v>UTP Cat.6 4P x 1열</v>
          </cell>
          <cell r="F504" t="str">
            <v>0.5+2</v>
          </cell>
          <cell r="G504">
            <v>2.5</v>
          </cell>
          <cell r="H504" t="str">
            <v>m</v>
          </cell>
          <cell r="M504">
            <v>2.5</v>
          </cell>
        </row>
        <row r="505">
          <cell r="C505">
            <v>501</v>
          </cell>
        </row>
        <row r="506">
          <cell r="B506">
            <v>1058</v>
          </cell>
          <cell r="C506">
            <v>502</v>
          </cell>
          <cell r="D506" t="str">
            <v>계</v>
          </cell>
          <cell r="I506">
            <v>0</v>
          </cell>
          <cell r="J506">
            <v>0</v>
          </cell>
          <cell r="K506">
            <v>7</v>
          </cell>
          <cell r="L506">
            <v>2.5</v>
          </cell>
          <cell r="M506">
            <v>8.5</v>
          </cell>
          <cell r="N506">
            <v>0</v>
          </cell>
          <cell r="O506">
            <v>0</v>
          </cell>
          <cell r="P506">
            <v>7</v>
          </cell>
          <cell r="Q506">
            <v>1</v>
          </cell>
          <cell r="R506">
            <v>1</v>
          </cell>
          <cell r="S506">
            <v>4</v>
          </cell>
          <cell r="T506">
            <v>1</v>
          </cell>
          <cell r="U506">
            <v>1</v>
          </cell>
          <cell r="V506">
            <v>1</v>
          </cell>
          <cell r="W506">
            <v>1</v>
          </cell>
          <cell r="X506">
            <v>1</v>
          </cell>
          <cell r="Y506">
            <v>1</v>
          </cell>
          <cell r="Z506">
            <v>1</v>
          </cell>
          <cell r="AA506">
            <v>1</v>
          </cell>
          <cell r="AB506">
            <v>1</v>
          </cell>
          <cell r="AC506">
            <v>1</v>
          </cell>
          <cell r="AD506">
            <v>1</v>
          </cell>
          <cell r="AE506">
            <v>1</v>
          </cell>
          <cell r="AF506">
            <v>2</v>
          </cell>
          <cell r="AG506">
            <v>1</v>
          </cell>
          <cell r="AH506">
            <v>1</v>
          </cell>
          <cell r="AI506">
            <v>1</v>
          </cell>
        </row>
        <row r="507">
          <cell r="C507">
            <v>503</v>
          </cell>
        </row>
        <row r="508">
          <cell r="B508">
            <v>2059</v>
          </cell>
          <cell r="C508">
            <v>504</v>
          </cell>
          <cell r="D508" t="str">
            <v>2.59 기흥구 구갈동 38 세종그랑시아,롯데캐슬 뒷길</v>
          </cell>
          <cell r="Q508">
            <v>1</v>
          </cell>
          <cell r="R508">
            <v>1</v>
          </cell>
          <cell r="S508">
            <v>3</v>
          </cell>
          <cell r="T508">
            <v>1</v>
          </cell>
          <cell r="U508">
            <v>1</v>
          </cell>
          <cell r="V508">
            <v>1</v>
          </cell>
          <cell r="W508">
            <v>1</v>
          </cell>
          <cell r="X508">
            <v>1</v>
          </cell>
          <cell r="Y508">
            <v>1</v>
          </cell>
          <cell r="Z508">
            <v>1</v>
          </cell>
          <cell r="AA508">
            <v>1</v>
          </cell>
          <cell r="AB508">
            <v>1</v>
          </cell>
          <cell r="AC508">
            <v>1</v>
          </cell>
          <cell r="AD508">
            <v>1</v>
          </cell>
          <cell r="AE508">
            <v>1</v>
          </cell>
          <cell r="AF508">
            <v>2</v>
          </cell>
          <cell r="AG508">
            <v>1</v>
          </cell>
          <cell r="AH508">
            <v>1</v>
          </cell>
          <cell r="AI508">
            <v>1</v>
          </cell>
        </row>
        <row r="509">
          <cell r="C509">
            <v>505</v>
          </cell>
          <cell r="D509" t="str">
            <v>카메라 전원</v>
          </cell>
          <cell r="E509" t="str">
            <v>VCT 1.5sq 2C x 4열</v>
          </cell>
          <cell r="F509" t="str">
            <v>0.5+2.5+5</v>
          </cell>
          <cell r="G509">
            <v>8</v>
          </cell>
          <cell r="H509" t="str">
            <v>m</v>
          </cell>
          <cell r="J509">
            <v>8</v>
          </cell>
        </row>
        <row r="510">
          <cell r="C510">
            <v>506</v>
          </cell>
          <cell r="D510" t="str">
            <v>스피커</v>
          </cell>
          <cell r="E510" t="str">
            <v>SW 2300 x 1</v>
          </cell>
          <cell r="F510" t="str">
            <v>0.5+2</v>
          </cell>
          <cell r="G510">
            <v>2.5</v>
          </cell>
          <cell r="H510" t="str">
            <v>m</v>
          </cell>
          <cell r="L510">
            <v>2.5</v>
          </cell>
        </row>
        <row r="511">
          <cell r="C511">
            <v>507</v>
          </cell>
          <cell r="D511" t="str">
            <v>경광등</v>
          </cell>
          <cell r="E511" t="str">
            <v>UTP Cat.6 4P x 1열</v>
          </cell>
          <cell r="F511" t="str">
            <v>0.5+2.5+4</v>
          </cell>
          <cell r="G511">
            <v>7</v>
          </cell>
          <cell r="H511" t="str">
            <v>m</v>
          </cell>
          <cell r="M511">
            <v>7</v>
          </cell>
        </row>
        <row r="512">
          <cell r="C512">
            <v>508</v>
          </cell>
          <cell r="D512" t="str">
            <v>카메라 통신</v>
          </cell>
          <cell r="E512" t="str">
            <v>UTP Cat.6 4P x 4열</v>
          </cell>
          <cell r="F512" t="str">
            <v>0.5+2.5+5</v>
          </cell>
          <cell r="G512">
            <v>8</v>
          </cell>
          <cell r="H512" t="str">
            <v>m</v>
          </cell>
          <cell r="O512">
            <v>8</v>
          </cell>
        </row>
        <row r="513">
          <cell r="C513">
            <v>509</v>
          </cell>
          <cell r="D513" t="str">
            <v>비상벨</v>
          </cell>
          <cell r="E513" t="str">
            <v>UTP Cat.6 4P x 1열</v>
          </cell>
          <cell r="F513" t="str">
            <v>0.5+2</v>
          </cell>
          <cell r="G513">
            <v>2.5</v>
          </cell>
          <cell r="H513" t="str">
            <v>m</v>
          </cell>
          <cell r="M513">
            <v>2.5</v>
          </cell>
        </row>
        <row r="514">
          <cell r="C514">
            <v>510</v>
          </cell>
        </row>
        <row r="515">
          <cell r="B515">
            <v>1059</v>
          </cell>
          <cell r="C515">
            <v>511</v>
          </cell>
          <cell r="D515" t="str">
            <v>계</v>
          </cell>
          <cell r="I515">
            <v>0</v>
          </cell>
          <cell r="J515">
            <v>8</v>
          </cell>
          <cell r="K515">
            <v>0</v>
          </cell>
          <cell r="L515">
            <v>2.5</v>
          </cell>
          <cell r="M515">
            <v>9.5</v>
          </cell>
          <cell r="N515">
            <v>0</v>
          </cell>
          <cell r="O515">
            <v>8</v>
          </cell>
          <cell r="P515">
            <v>0</v>
          </cell>
          <cell r="Q515">
            <v>1</v>
          </cell>
          <cell r="R515">
            <v>1</v>
          </cell>
          <cell r="S515">
            <v>3</v>
          </cell>
          <cell r="T515">
            <v>1</v>
          </cell>
          <cell r="U515">
            <v>1</v>
          </cell>
          <cell r="V515">
            <v>1</v>
          </cell>
          <cell r="W515">
            <v>1</v>
          </cell>
          <cell r="X515">
            <v>1</v>
          </cell>
          <cell r="Y515">
            <v>1</v>
          </cell>
          <cell r="Z515">
            <v>1</v>
          </cell>
          <cell r="AA515">
            <v>1</v>
          </cell>
          <cell r="AB515">
            <v>1</v>
          </cell>
          <cell r="AC515">
            <v>1</v>
          </cell>
          <cell r="AD515">
            <v>1</v>
          </cell>
          <cell r="AE515">
            <v>1</v>
          </cell>
          <cell r="AF515">
            <v>2</v>
          </cell>
          <cell r="AG515">
            <v>1</v>
          </cell>
          <cell r="AH515">
            <v>1</v>
          </cell>
          <cell r="AI515">
            <v>1</v>
          </cell>
        </row>
        <row r="516">
          <cell r="C516">
            <v>512</v>
          </cell>
        </row>
        <row r="517">
          <cell r="B517">
            <v>2060</v>
          </cell>
          <cell r="C517">
            <v>513</v>
          </cell>
          <cell r="D517" t="str">
            <v>2.60 수지구 풍덕천동 666-6 (스타노래방 사거리)</v>
          </cell>
          <cell r="Q517">
            <v>1</v>
          </cell>
          <cell r="R517">
            <v>1</v>
          </cell>
          <cell r="S517">
            <v>3</v>
          </cell>
          <cell r="T517">
            <v>1</v>
          </cell>
          <cell r="U517">
            <v>1</v>
          </cell>
          <cell r="V517">
            <v>1</v>
          </cell>
          <cell r="W517">
            <v>1</v>
          </cell>
          <cell r="X517">
            <v>1</v>
          </cell>
          <cell r="Y517">
            <v>1</v>
          </cell>
          <cell r="Z517">
            <v>1</v>
          </cell>
          <cell r="AA517">
            <v>1</v>
          </cell>
          <cell r="AB517">
            <v>1</v>
          </cell>
          <cell r="AC517">
            <v>1</v>
          </cell>
          <cell r="AD517">
            <v>1</v>
          </cell>
          <cell r="AE517">
            <v>1</v>
          </cell>
          <cell r="AF517">
            <v>2</v>
          </cell>
          <cell r="AG517">
            <v>1</v>
          </cell>
          <cell r="AH517">
            <v>1</v>
          </cell>
          <cell r="AI517">
            <v>1</v>
          </cell>
        </row>
        <row r="518">
          <cell r="C518">
            <v>514</v>
          </cell>
          <cell r="D518" t="str">
            <v>카메라 전원</v>
          </cell>
          <cell r="E518" t="str">
            <v>VCT 1.5sq 2C x 4열</v>
          </cell>
          <cell r="F518" t="str">
            <v>0.5+2.5+5</v>
          </cell>
          <cell r="G518">
            <v>8</v>
          </cell>
          <cell r="H518" t="str">
            <v>m</v>
          </cell>
          <cell r="J518">
            <v>8</v>
          </cell>
        </row>
        <row r="519">
          <cell r="C519">
            <v>515</v>
          </cell>
          <cell r="D519" t="str">
            <v>스피커</v>
          </cell>
          <cell r="E519" t="str">
            <v>SW 2300 x 1</v>
          </cell>
          <cell r="F519" t="str">
            <v>0.5+2</v>
          </cell>
          <cell r="G519">
            <v>2.5</v>
          </cell>
          <cell r="H519" t="str">
            <v>m</v>
          </cell>
          <cell r="L519">
            <v>2.5</v>
          </cell>
        </row>
        <row r="520">
          <cell r="C520">
            <v>516</v>
          </cell>
          <cell r="D520" t="str">
            <v>경광등</v>
          </cell>
          <cell r="E520" t="str">
            <v>UTP Cat.6 4P x 1열</v>
          </cell>
          <cell r="F520" t="str">
            <v>0.5+2.5+4</v>
          </cell>
          <cell r="G520">
            <v>7</v>
          </cell>
          <cell r="H520" t="str">
            <v>m</v>
          </cell>
          <cell r="M520">
            <v>7</v>
          </cell>
        </row>
        <row r="521">
          <cell r="C521">
            <v>517</v>
          </cell>
          <cell r="D521" t="str">
            <v>카메라 통신</v>
          </cell>
          <cell r="E521" t="str">
            <v>UTP Cat.6 4P x 4열</v>
          </cell>
          <cell r="F521" t="str">
            <v>0.5+2.5+5</v>
          </cell>
          <cell r="G521">
            <v>8</v>
          </cell>
          <cell r="H521" t="str">
            <v>m</v>
          </cell>
          <cell r="O521">
            <v>8</v>
          </cell>
        </row>
        <row r="522">
          <cell r="C522">
            <v>518</v>
          </cell>
          <cell r="D522" t="str">
            <v>비상벨</v>
          </cell>
          <cell r="E522" t="str">
            <v>UTP Cat.6 4P x 1열</v>
          </cell>
          <cell r="F522" t="str">
            <v>0.5+2</v>
          </cell>
          <cell r="G522">
            <v>2.5</v>
          </cell>
          <cell r="H522" t="str">
            <v>m</v>
          </cell>
          <cell r="M522">
            <v>2.5</v>
          </cell>
        </row>
        <row r="523">
          <cell r="C523">
            <v>519</v>
          </cell>
        </row>
        <row r="524">
          <cell r="B524">
            <v>1060</v>
          </cell>
          <cell r="C524">
            <v>520</v>
          </cell>
          <cell r="D524" t="str">
            <v>계</v>
          </cell>
          <cell r="I524">
            <v>0</v>
          </cell>
          <cell r="J524">
            <v>8</v>
          </cell>
          <cell r="K524">
            <v>0</v>
          </cell>
          <cell r="L524">
            <v>2.5</v>
          </cell>
          <cell r="M524">
            <v>9.5</v>
          </cell>
          <cell r="N524">
            <v>0</v>
          </cell>
          <cell r="O524">
            <v>8</v>
          </cell>
          <cell r="P524">
            <v>0</v>
          </cell>
          <cell r="Q524">
            <v>1</v>
          </cell>
          <cell r="R524">
            <v>1</v>
          </cell>
          <cell r="S524">
            <v>3</v>
          </cell>
          <cell r="T524">
            <v>1</v>
          </cell>
          <cell r="U524">
            <v>1</v>
          </cell>
          <cell r="V524">
            <v>1</v>
          </cell>
          <cell r="W524">
            <v>1</v>
          </cell>
          <cell r="X524">
            <v>1</v>
          </cell>
          <cell r="Y524">
            <v>1</v>
          </cell>
          <cell r="Z524">
            <v>1</v>
          </cell>
          <cell r="AA524">
            <v>1</v>
          </cell>
          <cell r="AB524">
            <v>1</v>
          </cell>
          <cell r="AC524">
            <v>1</v>
          </cell>
          <cell r="AD524">
            <v>1</v>
          </cell>
          <cell r="AE524">
            <v>1</v>
          </cell>
          <cell r="AF524">
            <v>2</v>
          </cell>
          <cell r="AG524">
            <v>1</v>
          </cell>
          <cell r="AH524">
            <v>1</v>
          </cell>
          <cell r="AI524">
            <v>1</v>
          </cell>
        </row>
      </sheetData>
      <sheetData sheetId="38"/>
      <sheetData sheetId="39"/>
      <sheetData sheetId="40"/>
      <sheetData sheetId="41"/>
      <sheetData sheetId="42">
        <row r="2">
          <cell r="B2" t="str">
            <v>1. CCTV 설치</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0.표지"/>
      <sheetName val="원가계산서"/>
      <sheetName val="물품원가계산서"/>
      <sheetName val="2.표지"/>
      <sheetName val="총괄집계표"/>
      <sheetName val="관급자재사용수량"/>
      <sheetName val="관급자재비(관제센터-3자단가)"/>
      <sheetName val="관급자재비 집계표(현장장비-3자단가)"/>
      <sheetName val="관급자재비(현장장비-3자단가)"/>
      <sheetName val="관급자재비 집계표(현장장비)"/>
      <sheetName val="관급자재비(현장장비)"/>
      <sheetName val="공사비내역 집계표(현장장비)"/>
      <sheetName val="공사비내역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시설부담금집계표"/>
      <sheetName val="한전시설부담금산출내역서"/>
      <sheetName val="8.표지"/>
      <sheetName val="수량집계(관급자재-관제센터)"/>
      <sheetName val="수량집계(관급자재-비상벨)"/>
      <sheetName val="수량산출서(관급자재-비상벨)"/>
      <sheetName val="수량집계(관급자재-현장장비)"/>
      <sheetName val="수량산출서(관급자재-현장장비)"/>
      <sheetName val="수량집계(현장장비)"/>
      <sheetName val="수량산출서(현장장비)"/>
      <sheetName val="기초수량"/>
      <sheetName val="관로터파기수량"/>
      <sheetName val="설치장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B5">
            <v>1002</v>
          </cell>
          <cell r="C5" t="str">
            <v>1. 관급자재 내역서(현장장비 총액)</v>
          </cell>
          <cell r="N5">
            <v>0</v>
          </cell>
        </row>
        <row r="6">
          <cell r="B6">
            <v>2001</v>
          </cell>
          <cell r="C6" t="str">
            <v>1.1 기흥구 고매동 836-1(천)</v>
          </cell>
        </row>
        <row r="7">
          <cell r="B7" t="str">
            <v>비상벨볼륨조절, MIC, 방수버튼</v>
          </cell>
          <cell r="C7" t="str">
            <v>비상벨</v>
          </cell>
          <cell r="D7" t="str">
            <v>볼륨조절, MIC, 방수버튼</v>
          </cell>
          <cell r="E7">
            <v>1</v>
          </cell>
          <cell r="F7" t="str">
            <v>EA</v>
          </cell>
          <cell r="G7">
            <v>950000</v>
          </cell>
          <cell r="H7">
            <v>950000</v>
          </cell>
          <cell r="J7">
            <v>0</v>
          </cell>
          <cell r="L7">
            <v>0</v>
          </cell>
          <cell r="M7">
            <v>950000</v>
          </cell>
          <cell r="N7">
            <v>950000</v>
          </cell>
        </row>
        <row r="9">
          <cell r="B9">
            <v>3001</v>
          </cell>
          <cell r="D9" t="str">
            <v>계</v>
          </cell>
          <cell r="H9">
            <v>950000</v>
          </cell>
          <cell r="J9">
            <v>0</v>
          </cell>
          <cell r="L9">
            <v>0</v>
          </cell>
          <cell r="N9">
            <v>950000</v>
          </cell>
        </row>
        <row r="11">
          <cell r="B11">
            <v>2002</v>
          </cell>
          <cell r="C11" t="str">
            <v>1.2 기흥구 공세동 152-2(임)</v>
          </cell>
        </row>
        <row r="12">
          <cell r="B12" t="str">
            <v>비상벨볼륨조절, MIC, 방수버튼</v>
          </cell>
          <cell r="C12" t="str">
            <v>비상벨</v>
          </cell>
          <cell r="D12" t="str">
            <v>볼륨조절, MIC, 방수버튼</v>
          </cell>
          <cell r="E12">
            <v>1</v>
          </cell>
          <cell r="F12" t="str">
            <v>EA</v>
          </cell>
          <cell r="G12">
            <v>950000</v>
          </cell>
          <cell r="H12">
            <v>950000</v>
          </cell>
          <cell r="J12">
            <v>0</v>
          </cell>
          <cell r="L12">
            <v>0</v>
          </cell>
          <cell r="M12">
            <v>950000</v>
          </cell>
          <cell r="N12">
            <v>950000</v>
          </cell>
        </row>
        <row r="14">
          <cell r="B14">
            <v>3002</v>
          </cell>
          <cell r="D14" t="str">
            <v>계</v>
          </cell>
          <cell r="H14">
            <v>950000</v>
          </cell>
          <cell r="J14">
            <v>0</v>
          </cell>
          <cell r="L14">
            <v>0</v>
          </cell>
          <cell r="N14">
            <v>950000</v>
          </cell>
        </row>
        <row r="15">
          <cell r="B15">
            <v>2003</v>
          </cell>
          <cell r="C15" t="str">
            <v>1.3 기흥구 구갈동 617(도)</v>
          </cell>
        </row>
        <row r="16">
          <cell r="B16" t="str">
            <v>비상벨볼륨조절, MIC, 방수버튼</v>
          </cell>
          <cell r="C16" t="str">
            <v>비상벨</v>
          </cell>
          <cell r="D16" t="str">
            <v>볼륨조절, MIC, 방수버튼</v>
          </cell>
          <cell r="E16">
            <v>1</v>
          </cell>
          <cell r="F16" t="str">
            <v>EA</v>
          </cell>
          <cell r="G16">
            <v>950000</v>
          </cell>
          <cell r="H16">
            <v>950000</v>
          </cell>
          <cell r="J16">
            <v>0</v>
          </cell>
          <cell r="L16">
            <v>0</v>
          </cell>
          <cell r="M16">
            <v>950000</v>
          </cell>
          <cell r="N16">
            <v>950000</v>
          </cell>
        </row>
        <row r="18">
          <cell r="B18">
            <v>3003</v>
          </cell>
          <cell r="D18" t="str">
            <v>계</v>
          </cell>
          <cell r="H18">
            <v>950000</v>
          </cell>
          <cell r="J18">
            <v>0</v>
          </cell>
          <cell r="L18">
            <v>0</v>
          </cell>
          <cell r="N18">
            <v>950000</v>
          </cell>
        </row>
        <row r="20">
          <cell r="B20">
            <v>2004</v>
          </cell>
          <cell r="C20" t="str">
            <v>1.4 기흥구 농서동 415(도)</v>
          </cell>
        </row>
        <row r="21">
          <cell r="B21" t="str">
            <v>비상벨볼륨조절, MIC, 방수버튼</v>
          </cell>
          <cell r="C21" t="str">
            <v>비상벨</v>
          </cell>
          <cell r="D21" t="str">
            <v>볼륨조절, MIC, 방수버튼</v>
          </cell>
          <cell r="E21">
            <v>1</v>
          </cell>
          <cell r="F21" t="str">
            <v>EA</v>
          </cell>
          <cell r="G21">
            <v>950000</v>
          </cell>
          <cell r="H21">
            <v>950000</v>
          </cell>
          <cell r="J21">
            <v>0</v>
          </cell>
          <cell r="L21">
            <v>0</v>
          </cell>
          <cell r="M21">
            <v>950000</v>
          </cell>
          <cell r="N21">
            <v>950000</v>
          </cell>
        </row>
        <row r="23">
          <cell r="B23">
            <v>3004</v>
          </cell>
          <cell r="D23" t="str">
            <v>계</v>
          </cell>
          <cell r="H23">
            <v>950000</v>
          </cell>
          <cell r="J23">
            <v>0</v>
          </cell>
          <cell r="L23">
            <v>0</v>
          </cell>
          <cell r="N23">
            <v>950000</v>
          </cell>
        </row>
        <row r="24">
          <cell r="B24">
            <v>2005</v>
          </cell>
          <cell r="C24" t="str">
            <v>1.5 기흥구 마북동 317-43(도)</v>
          </cell>
        </row>
        <row r="25">
          <cell r="B25" t="str">
            <v>비상벨볼륨조절, MIC, 방수버튼</v>
          </cell>
          <cell r="C25" t="str">
            <v>비상벨</v>
          </cell>
          <cell r="D25" t="str">
            <v>볼륨조절, MIC, 방수버튼</v>
          </cell>
          <cell r="E25">
            <v>1</v>
          </cell>
          <cell r="F25" t="str">
            <v>EA</v>
          </cell>
          <cell r="G25">
            <v>950000</v>
          </cell>
          <cell r="H25">
            <v>950000</v>
          </cell>
          <cell r="J25">
            <v>0</v>
          </cell>
          <cell r="L25">
            <v>0</v>
          </cell>
          <cell r="M25">
            <v>950000</v>
          </cell>
          <cell r="N25">
            <v>950000</v>
          </cell>
        </row>
        <row r="26">
          <cell r="B26">
            <v>3005</v>
          </cell>
          <cell r="D26" t="str">
            <v>계</v>
          </cell>
          <cell r="H26">
            <v>950000</v>
          </cell>
          <cell r="J26">
            <v>0</v>
          </cell>
          <cell r="L26">
            <v>0</v>
          </cell>
          <cell r="N26">
            <v>950000</v>
          </cell>
        </row>
        <row r="28">
          <cell r="B28">
            <v>2007</v>
          </cell>
          <cell r="C28" t="str">
            <v>1.7 기흥구 상하동 592(구)(상하동 121)</v>
          </cell>
        </row>
        <row r="29">
          <cell r="B29" t="str">
            <v>비상벨볼륨조절, MIC, 방수버튼</v>
          </cell>
          <cell r="C29" t="str">
            <v>비상벨</v>
          </cell>
          <cell r="D29" t="str">
            <v>볼륨조절, MIC, 방수버튼</v>
          </cell>
          <cell r="E29">
            <v>1</v>
          </cell>
          <cell r="F29" t="str">
            <v>EA</v>
          </cell>
          <cell r="G29">
            <v>950000</v>
          </cell>
          <cell r="H29">
            <v>950000</v>
          </cell>
          <cell r="J29">
            <v>0</v>
          </cell>
          <cell r="L29">
            <v>0</v>
          </cell>
          <cell r="M29">
            <v>950000</v>
          </cell>
          <cell r="N29">
            <v>950000</v>
          </cell>
        </row>
        <row r="31">
          <cell r="B31">
            <v>3007</v>
          </cell>
          <cell r="D31" t="str">
            <v>계</v>
          </cell>
          <cell r="H31">
            <v>950000</v>
          </cell>
          <cell r="J31">
            <v>0</v>
          </cell>
          <cell r="L31">
            <v>0</v>
          </cell>
          <cell r="N31">
            <v>950000</v>
          </cell>
        </row>
        <row r="33">
          <cell r="B33">
            <v>2008</v>
          </cell>
          <cell r="C33" t="str">
            <v>1.8 기흥구 상하동 614(구)(상하동 353)</v>
          </cell>
        </row>
        <row r="34">
          <cell r="B34" t="str">
            <v>비상벨볼륨조절, MIC, 방수버튼</v>
          </cell>
          <cell r="C34" t="str">
            <v>비상벨</v>
          </cell>
          <cell r="D34" t="str">
            <v>볼륨조절, MIC, 방수버튼</v>
          </cell>
          <cell r="E34">
            <v>1</v>
          </cell>
          <cell r="F34" t="str">
            <v>EA</v>
          </cell>
          <cell r="G34">
            <v>950000</v>
          </cell>
          <cell r="H34">
            <v>950000</v>
          </cell>
          <cell r="J34">
            <v>0</v>
          </cell>
          <cell r="L34">
            <v>0</v>
          </cell>
          <cell r="M34">
            <v>950000</v>
          </cell>
          <cell r="N34">
            <v>950000</v>
          </cell>
        </row>
        <row r="36">
          <cell r="B36">
            <v>3008</v>
          </cell>
          <cell r="D36" t="str">
            <v>계</v>
          </cell>
          <cell r="H36">
            <v>950000</v>
          </cell>
          <cell r="J36">
            <v>0</v>
          </cell>
          <cell r="L36">
            <v>0</v>
          </cell>
          <cell r="N36">
            <v>950000</v>
          </cell>
        </row>
        <row r="38">
          <cell r="B38">
            <v>2009</v>
          </cell>
          <cell r="C38" t="str">
            <v>1.9 기흥구 신갈동 74(도)(신갈동 58)</v>
          </cell>
        </row>
        <row r="39">
          <cell r="B39" t="str">
            <v>비상벨볼륨조절, MIC, 방수버튼</v>
          </cell>
          <cell r="C39" t="str">
            <v>비상벨</v>
          </cell>
          <cell r="D39" t="str">
            <v>볼륨조절, MIC, 방수버튼</v>
          </cell>
          <cell r="E39">
            <v>1</v>
          </cell>
          <cell r="F39" t="str">
            <v>EA</v>
          </cell>
          <cell r="G39">
            <v>950000</v>
          </cell>
          <cell r="H39">
            <v>950000</v>
          </cell>
          <cell r="J39">
            <v>0</v>
          </cell>
          <cell r="L39">
            <v>0</v>
          </cell>
          <cell r="M39">
            <v>950000</v>
          </cell>
          <cell r="N39">
            <v>950000</v>
          </cell>
        </row>
        <row r="41">
          <cell r="B41">
            <v>3009</v>
          </cell>
          <cell r="D41" t="str">
            <v>계</v>
          </cell>
          <cell r="H41">
            <v>950000</v>
          </cell>
          <cell r="J41">
            <v>0</v>
          </cell>
          <cell r="L41">
            <v>0</v>
          </cell>
          <cell r="N41">
            <v>950000</v>
          </cell>
        </row>
        <row r="43">
          <cell r="B43">
            <v>2010</v>
          </cell>
          <cell r="C43" t="str">
            <v>1.10 기흥구 언남동 465-9(도)</v>
          </cell>
        </row>
        <row r="44">
          <cell r="B44" t="str">
            <v>비상벨볼륨조절, MIC, 방수버튼</v>
          </cell>
          <cell r="C44" t="str">
            <v>비상벨</v>
          </cell>
          <cell r="D44" t="str">
            <v>볼륨조절, MIC, 방수버튼</v>
          </cell>
          <cell r="E44">
            <v>1</v>
          </cell>
          <cell r="F44" t="str">
            <v>EA</v>
          </cell>
          <cell r="G44">
            <v>950000</v>
          </cell>
          <cell r="H44">
            <v>950000</v>
          </cell>
          <cell r="J44">
            <v>0</v>
          </cell>
          <cell r="L44">
            <v>0</v>
          </cell>
          <cell r="M44">
            <v>950000</v>
          </cell>
          <cell r="N44">
            <v>950000</v>
          </cell>
        </row>
        <row r="46">
          <cell r="B46">
            <v>3010</v>
          </cell>
          <cell r="D46" t="str">
            <v>계</v>
          </cell>
          <cell r="H46">
            <v>950000</v>
          </cell>
          <cell r="J46">
            <v>0</v>
          </cell>
          <cell r="L46">
            <v>0</v>
          </cell>
          <cell r="N46">
            <v>950000</v>
          </cell>
        </row>
        <row r="48">
          <cell r="B48">
            <v>2011</v>
          </cell>
          <cell r="C48" t="str">
            <v>1.11 기흥구 영덕동 1256(천)(공원 다리 부근)</v>
          </cell>
        </row>
        <row r="49">
          <cell r="B49" t="str">
            <v>비상벨볼륨조절, MIC, 방수버튼</v>
          </cell>
          <cell r="C49" t="str">
            <v>비상벨</v>
          </cell>
          <cell r="D49" t="str">
            <v>볼륨조절, MIC, 방수버튼</v>
          </cell>
          <cell r="E49">
            <v>1</v>
          </cell>
          <cell r="F49" t="str">
            <v>EA</v>
          </cell>
          <cell r="G49">
            <v>950000</v>
          </cell>
          <cell r="H49">
            <v>950000</v>
          </cell>
          <cell r="J49">
            <v>0</v>
          </cell>
          <cell r="L49">
            <v>0</v>
          </cell>
          <cell r="M49">
            <v>950000</v>
          </cell>
          <cell r="N49">
            <v>950000</v>
          </cell>
        </row>
        <row r="50">
          <cell r="B50">
            <v>3011</v>
          </cell>
          <cell r="D50" t="str">
            <v>계</v>
          </cell>
          <cell r="H50">
            <v>950000</v>
          </cell>
          <cell r="J50">
            <v>0</v>
          </cell>
          <cell r="L50">
            <v>0</v>
          </cell>
          <cell r="N50">
            <v>950000</v>
          </cell>
        </row>
        <row r="51">
          <cell r="B51">
            <v>2012</v>
          </cell>
          <cell r="C51" t="str">
            <v>1.12 기흥구 중동 665-43(도)(중동 665-23)</v>
          </cell>
        </row>
        <row r="52">
          <cell r="B52" t="str">
            <v>비상벨볼륨조절, MIC, 방수버튼</v>
          </cell>
          <cell r="C52" t="str">
            <v>비상벨</v>
          </cell>
          <cell r="D52" t="str">
            <v>볼륨조절, MIC, 방수버튼</v>
          </cell>
          <cell r="E52">
            <v>1</v>
          </cell>
          <cell r="F52" t="str">
            <v>EA</v>
          </cell>
          <cell r="G52">
            <v>950000</v>
          </cell>
          <cell r="H52">
            <v>950000</v>
          </cell>
          <cell r="J52">
            <v>0</v>
          </cell>
          <cell r="L52">
            <v>0</v>
          </cell>
          <cell r="M52">
            <v>950000</v>
          </cell>
          <cell r="N52">
            <v>950000</v>
          </cell>
        </row>
        <row r="54">
          <cell r="B54">
            <v>3012</v>
          </cell>
          <cell r="D54" t="str">
            <v>계</v>
          </cell>
          <cell r="H54">
            <v>950000</v>
          </cell>
          <cell r="J54">
            <v>0</v>
          </cell>
          <cell r="L54">
            <v>0</v>
          </cell>
          <cell r="N54">
            <v>950000</v>
          </cell>
        </row>
        <row r="56">
          <cell r="B56">
            <v>2014</v>
          </cell>
          <cell r="C56" t="str">
            <v>1.14 기흥구 신갈동 402-5(도)</v>
          </cell>
        </row>
        <row r="57">
          <cell r="B57" t="str">
            <v>비상벨볼륨조절, MIC, 방수버튼</v>
          </cell>
          <cell r="C57" t="str">
            <v>비상벨</v>
          </cell>
          <cell r="D57" t="str">
            <v>볼륨조절, MIC, 방수버튼</v>
          </cell>
          <cell r="E57">
            <v>1</v>
          </cell>
          <cell r="F57" t="str">
            <v>EA</v>
          </cell>
          <cell r="G57">
            <v>950000</v>
          </cell>
          <cell r="H57">
            <v>950000</v>
          </cell>
          <cell r="J57">
            <v>0</v>
          </cell>
          <cell r="L57">
            <v>0</v>
          </cell>
          <cell r="M57">
            <v>950000</v>
          </cell>
          <cell r="N57">
            <v>950000</v>
          </cell>
        </row>
        <row r="59">
          <cell r="B59">
            <v>3014</v>
          </cell>
          <cell r="D59" t="str">
            <v>계</v>
          </cell>
          <cell r="H59">
            <v>950000</v>
          </cell>
          <cell r="J59">
            <v>0</v>
          </cell>
          <cell r="L59">
            <v>0</v>
          </cell>
          <cell r="N59">
            <v>950000</v>
          </cell>
        </row>
        <row r="61">
          <cell r="B61">
            <v>2015</v>
          </cell>
          <cell r="C61" t="str">
            <v>1.15 기흥구 지곡동 산31-3(임)(지곡동61-3)</v>
          </cell>
        </row>
        <row r="62">
          <cell r="B62" t="str">
            <v>비상벨볼륨조절, MIC, 방수버튼</v>
          </cell>
          <cell r="C62" t="str">
            <v>비상벨</v>
          </cell>
          <cell r="D62" t="str">
            <v>볼륨조절, MIC, 방수버튼</v>
          </cell>
          <cell r="E62">
            <v>1</v>
          </cell>
          <cell r="F62" t="str">
            <v>EA</v>
          </cell>
          <cell r="G62">
            <v>950000</v>
          </cell>
          <cell r="H62">
            <v>950000</v>
          </cell>
          <cell r="J62">
            <v>0</v>
          </cell>
          <cell r="L62">
            <v>0</v>
          </cell>
          <cell r="M62">
            <v>950000</v>
          </cell>
          <cell r="N62">
            <v>950000</v>
          </cell>
        </row>
        <row r="64">
          <cell r="B64">
            <v>3015</v>
          </cell>
          <cell r="D64" t="str">
            <v>계</v>
          </cell>
          <cell r="H64">
            <v>950000</v>
          </cell>
          <cell r="J64">
            <v>0</v>
          </cell>
          <cell r="L64">
            <v>0</v>
          </cell>
          <cell r="N64">
            <v>950000</v>
          </cell>
        </row>
        <row r="66">
          <cell r="B66">
            <v>2016</v>
          </cell>
          <cell r="C66" t="str">
            <v>1.16 수지구 고기동 259-58(도)(고기동391-2)</v>
          </cell>
        </row>
        <row r="67">
          <cell r="B67" t="str">
            <v>비상벨볼륨조절, MIC, 방수버튼</v>
          </cell>
          <cell r="C67" t="str">
            <v>비상벨</v>
          </cell>
          <cell r="D67" t="str">
            <v>볼륨조절, MIC, 방수버튼</v>
          </cell>
          <cell r="E67">
            <v>1</v>
          </cell>
          <cell r="F67" t="str">
            <v>EA</v>
          </cell>
          <cell r="G67">
            <v>950000</v>
          </cell>
          <cell r="H67">
            <v>950000</v>
          </cell>
          <cell r="J67">
            <v>0</v>
          </cell>
          <cell r="L67">
            <v>0</v>
          </cell>
          <cell r="M67">
            <v>950000</v>
          </cell>
          <cell r="N67">
            <v>950000</v>
          </cell>
        </row>
        <row r="69">
          <cell r="B69">
            <v>3016</v>
          </cell>
          <cell r="D69" t="str">
            <v>계</v>
          </cell>
          <cell r="H69">
            <v>950000</v>
          </cell>
          <cell r="J69">
            <v>0</v>
          </cell>
          <cell r="L69">
            <v>0</v>
          </cell>
          <cell r="N69">
            <v>950000</v>
          </cell>
        </row>
        <row r="71">
          <cell r="B71">
            <v>2017</v>
          </cell>
          <cell r="C71" t="str">
            <v>1.17 수지구 고기동 755-36(천)</v>
          </cell>
        </row>
        <row r="72">
          <cell r="B72" t="str">
            <v>비상벨볼륨조절, MIC, 방수버튼</v>
          </cell>
          <cell r="C72" t="str">
            <v>비상벨</v>
          </cell>
          <cell r="D72" t="str">
            <v>볼륨조절, MIC, 방수버튼</v>
          </cell>
          <cell r="E72">
            <v>1</v>
          </cell>
          <cell r="F72" t="str">
            <v>EA</v>
          </cell>
          <cell r="G72">
            <v>950000</v>
          </cell>
          <cell r="H72">
            <v>950000</v>
          </cell>
          <cell r="J72">
            <v>0</v>
          </cell>
          <cell r="L72">
            <v>0</v>
          </cell>
          <cell r="M72">
            <v>950000</v>
          </cell>
          <cell r="N72">
            <v>950000</v>
          </cell>
        </row>
        <row r="73">
          <cell r="B73">
            <v>3017</v>
          </cell>
          <cell r="D73" t="str">
            <v>계</v>
          </cell>
          <cell r="H73">
            <v>950000</v>
          </cell>
          <cell r="J73">
            <v>0</v>
          </cell>
          <cell r="L73">
            <v>0</v>
          </cell>
          <cell r="N73">
            <v>950000</v>
          </cell>
        </row>
        <row r="74">
          <cell r="B74">
            <v>2018</v>
          </cell>
          <cell r="C74" t="str">
            <v>1.18 수지구 상현동 269-4(답)(상현동 54-14)</v>
          </cell>
        </row>
        <row r="75">
          <cell r="B75" t="str">
            <v>비상벨볼륨조절, MIC, 방수버튼</v>
          </cell>
          <cell r="C75" t="str">
            <v>비상벨</v>
          </cell>
          <cell r="D75" t="str">
            <v>볼륨조절, MIC, 방수버튼</v>
          </cell>
          <cell r="E75">
            <v>1</v>
          </cell>
          <cell r="F75" t="str">
            <v>EA</v>
          </cell>
          <cell r="G75">
            <v>950000</v>
          </cell>
          <cell r="H75">
            <v>950000</v>
          </cell>
          <cell r="J75">
            <v>0</v>
          </cell>
          <cell r="L75">
            <v>0</v>
          </cell>
          <cell r="M75">
            <v>950000</v>
          </cell>
          <cell r="N75">
            <v>950000</v>
          </cell>
        </row>
        <row r="77">
          <cell r="B77">
            <v>3018</v>
          </cell>
          <cell r="D77" t="str">
            <v>계</v>
          </cell>
          <cell r="H77">
            <v>950000</v>
          </cell>
          <cell r="J77">
            <v>0</v>
          </cell>
          <cell r="L77">
            <v>0</v>
          </cell>
          <cell r="N77">
            <v>950000</v>
          </cell>
        </row>
        <row r="79">
          <cell r="B79">
            <v>2019</v>
          </cell>
          <cell r="C79" t="str">
            <v>1.19 수지구 상현동 870(도)(상현동 869)</v>
          </cell>
        </row>
        <row r="80">
          <cell r="B80" t="str">
            <v>비상벨볼륨조절, MIC, 방수버튼</v>
          </cell>
          <cell r="C80" t="str">
            <v>비상벨</v>
          </cell>
          <cell r="D80" t="str">
            <v>볼륨조절, MIC, 방수버튼</v>
          </cell>
          <cell r="E80">
            <v>1</v>
          </cell>
          <cell r="F80" t="str">
            <v>EA</v>
          </cell>
          <cell r="G80">
            <v>950000</v>
          </cell>
          <cell r="H80">
            <v>950000</v>
          </cell>
          <cell r="J80">
            <v>0</v>
          </cell>
          <cell r="L80">
            <v>0</v>
          </cell>
          <cell r="M80">
            <v>950000</v>
          </cell>
          <cell r="N80">
            <v>950000</v>
          </cell>
        </row>
        <row r="82">
          <cell r="B82">
            <v>3019</v>
          </cell>
          <cell r="D82" t="str">
            <v>계</v>
          </cell>
          <cell r="H82">
            <v>950000</v>
          </cell>
          <cell r="J82">
            <v>0</v>
          </cell>
          <cell r="L82">
            <v>0</v>
          </cell>
          <cell r="N82">
            <v>950000</v>
          </cell>
        </row>
        <row r="84">
          <cell r="B84">
            <v>2020</v>
          </cell>
          <cell r="C84" t="str">
            <v>1.20 수지구 성복동 544-4(도)</v>
          </cell>
        </row>
        <row r="85">
          <cell r="B85" t="str">
            <v>비상벨볼륨조절, MIC, 방수버튼</v>
          </cell>
          <cell r="C85" t="str">
            <v>비상벨</v>
          </cell>
          <cell r="D85" t="str">
            <v>볼륨조절, MIC, 방수버튼</v>
          </cell>
          <cell r="E85">
            <v>1</v>
          </cell>
          <cell r="F85" t="str">
            <v>EA</v>
          </cell>
          <cell r="G85">
            <v>950000</v>
          </cell>
          <cell r="H85">
            <v>950000</v>
          </cell>
          <cell r="J85">
            <v>0</v>
          </cell>
          <cell r="L85">
            <v>0</v>
          </cell>
          <cell r="M85">
            <v>950000</v>
          </cell>
          <cell r="N85">
            <v>950000</v>
          </cell>
        </row>
        <row r="87">
          <cell r="B87">
            <v>3020</v>
          </cell>
          <cell r="D87" t="str">
            <v>계</v>
          </cell>
          <cell r="H87">
            <v>950000</v>
          </cell>
          <cell r="J87">
            <v>0</v>
          </cell>
          <cell r="L87">
            <v>0</v>
          </cell>
          <cell r="N87">
            <v>950000</v>
          </cell>
        </row>
        <row r="89">
          <cell r="B89">
            <v>2021</v>
          </cell>
          <cell r="C89" t="str">
            <v>1.21 수지구 신봉동 999(도)(신봉동 993)</v>
          </cell>
        </row>
        <row r="90">
          <cell r="B90" t="str">
            <v>비상벨볼륨조절, MIC, 방수버튼</v>
          </cell>
          <cell r="C90" t="str">
            <v>비상벨</v>
          </cell>
          <cell r="D90" t="str">
            <v>볼륨조절, MIC, 방수버튼</v>
          </cell>
          <cell r="E90">
            <v>1</v>
          </cell>
          <cell r="F90" t="str">
            <v>EA</v>
          </cell>
          <cell r="G90">
            <v>950000</v>
          </cell>
          <cell r="H90">
            <v>950000</v>
          </cell>
          <cell r="J90">
            <v>0</v>
          </cell>
          <cell r="L90">
            <v>0</v>
          </cell>
          <cell r="M90">
            <v>950000</v>
          </cell>
          <cell r="N90">
            <v>950000</v>
          </cell>
        </row>
        <row r="92">
          <cell r="B92">
            <v>3021</v>
          </cell>
          <cell r="D92" t="str">
            <v>계</v>
          </cell>
          <cell r="H92">
            <v>950000</v>
          </cell>
          <cell r="J92">
            <v>0</v>
          </cell>
          <cell r="L92">
            <v>0</v>
          </cell>
          <cell r="N92">
            <v>950000</v>
          </cell>
        </row>
        <row r="94">
          <cell r="B94">
            <v>2022</v>
          </cell>
          <cell r="C94" t="str">
            <v>1.22 수지구 죽전동 539-8(도)</v>
          </cell>
        </row>
        <row r="95">
          <cell r="B95" t="str">
            <v>비상벨볼륨조절, MIC, 방수버튼</v>
          </cell>
          <cell r="C95" t="str">
            <v>비상벨</v>
          </cell>
          <cell r="D95" t="str">
            <v>볼륨조절, MIC, 방수버튼</v>
          </cell>
          <cell r="E95">
            <v>1</v>
          </cell>
          <cell r="F95" t="str">
            <v>EA</v>
          </cell>
          <cell r="G95">
            <v>950000</v>
          </cell>
          <cell r="H95">
            <v>950000</v>
          </cell>
          <cell r="J95">
            <v>0</v>
          </cell>
          <cell r="L95">
            <v>0</v>
          </cell>
          <cell r="M95">
            <v>950000</v>
          </cell>
          <cell r="N95">
            <v>950000</v>
          </cell>
        </row>
        <row r="96">
          <cell r="B96">
            <v>3022</v>
          </cell>
          <cell r="D96" t="str">
            <v>계</v>
          </cell>
          <cell r="H96">
            <v>950000</v>
          </cell>
          <cell r="J96">
            <v>0</v>
          </cell>
          <cell r="L96">
            <v>0</v>
          </cell>
          <cell r="N96">
            <v>950000</v>
          </cell>
        </row>
        <row r="97">
          <cell r="B97">
            <v>2023</v>
          </cell>
          <cell r="C97" t="str">
            <v>1.23 수지구 죽전동 1480(도)(죽전동 1189-5)</v>
          </cell>
        </row>
        <row r="98">
          <cell r="B98" t="str">
            <v>비상벨볼륨조절, MIC, 방수버튼</v>
          </cell>
          <cell r="C98" t="str">
            <v>비상벨</v>
          </cell>
          <cell r="D98" t="str">
            <v>볼륨조절, MIC, 방수버튼</v>
          </cell>
          <cell r="E98">
            <v>1</v>
          </cell>
          <cell r="F98" t="str">
            <v>EA</v>
          </cell>
          <cell r="G98">
            <v>950000</v>
          </cell>
          <cell r="H98">
            <v>950000</v>
          </cell>
          <cell r="J98">
            <v>0</v>
          </cell>
          <cell r="L98">
            <v>0</v>
          </cell>
          <cell r="M98">
            <v>950000</v>
          </cell>
          <cell r="N98">
            <v>950000</v>
          </cell>
        </row>
        <row r="100">
          <cell r="B100">
            <v>3023</v>
          </cell>
          <cell r="D100" t="str">
            <v>계</v>
          </cell>
          <cell r="H100">
            <v>950000</v>
          </cell>
          <cell r="J100">
            <v>0</v>
          </cell>
          <cell r="L100">
            <v>0</v>
          </cell>
          <cell r="N100">
            <v>950000</v>
          </cell>
        </row>
        <row r="102">
          <cell r="B102">
            <v>2024</v>
          </cell>
          <cell r="C102" t="str">
            <v>1.24 수지구 풍덕천동 776(도)(푸름어린이집 뒤편)</v>
          </cell>
        </row>
        <row r="103">
          <cell r="B103" t="str">
            <v>비상벨볼륨조절, MIC, 방수버튼</v>
          </cell>
          <cell r="C103" t="str">
            <v>비상벨</v>
          </cell>
          <cell r="D103" t="str">
            <v>볼륨조절, MIC, 방수버튼</v>
          </cell>
          <cell r="E103">
            <v>1</v>
          </cell>
          <cell r="F103" t="str">
            <v>EA</v>
          </cell>
          <cell r="G103">
            <v>950000</v>
          </cell>
          <cell r="H103">
            <v>950000</v>
          </cell>
          <cell r="J103">
            <v>0</v>
          </cell>
          <cell r="L103">
            <v>0</v>
          </cell>
          <cell r="M103">
            <v>950000</v>
          </cell>
          <cell r="N103">
            <v>950000</v>
          </cell>
        </row>
        <row r="105">
          <cell r="B105">
            <v>3024</v>
          </cell>
          <cell r="D105" t="str">
            <v>계</v>
          </cell>
          <cell r="H105">
            <v>950000</v>
          </cell>
          <cell r="J105">
            <v>0</v>
          </cell>
          <cell r="L105">
            <v>0</v>
          </cell>
          <cell r="N105">
            <v>950000</v>
          </cell>
        </row>
        <row r="107">
          <cell r="B107">
            <v>2025</v>
          </cell>
          <cell r="C107" t="str">
            <v>1.25 수지구 풍덕천동 780(도)(풍덕천동 707)</v>
          </cell>
        </row>
        <row r="108">
          <cell r="B108" t="str">
            <v>비상벨볼륨조절, MIC, 방수버튼</v>
          </cell>
          <cell r="C108" t="str">
            <v>비상벨</v>
          </cell>
          <cell r="D108" t="str">
            <v>볼륨조절, MIC, 방수버튼</v>
          </cell>
          <cell r="E108">
            <v>1</v>
          </cell>
          <cell r="F108" t="str">
            <v>EA</v>
          </cell>
          <cell r="G108">
            <v>950000</v>
          </cell>
          <cell r="H108">
            <v>950000</v>
          </cell>
          <cell r="J108">
            <v>0</v>
          </cell>
          <cell r="L108">
            <v>0</v>
          </cell>
          <cell r="M108">
            <v>950000</v>
          </cell>
          <cell r="N108">
            <v>950000</v>
          </cell>
        </row>
        <row r="110">
          <cell r="B110">
            <v>3025</v>
          </cell>
          <cell r="D110" t="str">
            <v>계</v>
          </cell>
          <cell r="H110">
            <v>950000</v>
          </cell>
          <cell r="J110">
            <v>0</v>
          </cell>
          <cell r="L110">
            <v>0</v>
          </cell>
          <cell r="N110">
            <v>950000</v>
          </cell>
        </row>
        <row r="112">
          <cell r="B112">
            <v>2026</v>
          </cell>
          <cell r="C112" t="str">
            <v>1.26 처인구 남동 506(전)</v>
          </cell>
        </row>
        <row r="113">
          <cell r="B113" t="str">
            <v>비상벨볼륨조절, MIC, 방수버튼</v>
          </cell>
          <cell r="C113" t="str">
            <v>비상벨</v>
          </cell>
          <cell r="D113" t="str">
            <v>볼륨조절, MIC, 방수버튼</v>
          </cell>
          <cell r="E113">
            <v>1</v>
          </cell>
          <cell r="F113" t="str">
            <v>EA</v>
          </cell>
          <cell r="G113">
            <v>950000</v>
          </cell>
          <cell r="H113">
            <v>950000</v>
          </cell>
          <cell r="J113">
            <v>0</v>
          </cell>
          <cell r="L113">
            <v>0</v>
          </cell>
          <cell r="M113">
            <v>950000</v>
          </cell>
          <cell r="N113">
            <v>950000</v>
          </cell>
        </row>
        <row r="115">
          <cell r="B115">
            <v>3026</v>
          </cell>
          <cell r="D115" t="str">
            <v>계</v>
          </cell>
          <cell r="H115">
            <v>950000</v>
          </cell>
          <cell r="J115">
            <v>0</v>
          </cell>
          <cell r="L115">
            <v>0</v>
          </cell>
          <cell r="N115">
            <v>950000</v>
          </cell>
        </row>
        <row r="117">
          <cell r="B117">
            <v>2027</v>
          </cell>
          <cell r="C117" t="str">
            <v>1.27 처인구 남사면 북리 950-57(천)</v>
          </cell>
        </row>
        <row r="118">
          <cell r="B118" t="str">
            <v>비상벨볼륨조절, MIC, 방수버튼</v>
          </cell>
          <cell r="C118" t="str">
            <v>비상벨</v>
          </cell>
          <cell r="D118" t="str">
            <v>볼륨조절, MIC, 방수버튼</v>
          </cell>
          <cell r="E118">
            <v>1</v>
          </cell>
          <cell r="F118" t="str">
            <v>EA</v>
          </cell>
          <cell r="G118">
            <v>950000</v>
          </cell>
          <cell r="H118">
            <v>950000</v>
          </cell>
          <cell r="J118">
            <v>0</v>
          </cell>
          <cell r="L118">
            <v>0</v>
          </cell>
          <cell r="M118">
            <v>950000</v>
          </cell>
          <cell r="N118">
            <v>950000</v>
          </cell>
        </row>
        <row r="119">
          <cell r="B119">
            <v>3027</v>
          </cell>
          <cell r="D119" t="str">
            <v>계</v>
          </cell>
          <cell r="H119">
            <v>950000</v>
          </cell>
          <cell r="J119">
            <v>0</v>
          </cell>
          <cell r="L119">
            <v>0</v>
          </cell>
          <cell r="N119">
            <v>950000</v>
          </cell>
        </row>
        <row r="120">
          <cell r="B120">
            <v>2028</v>
          </cell>
          <cell r="C120" t="str">
            <v>1.28 처인구 모현읍 동림리 36-28(대)</v>
          </cell>
        </row>
        <row r="121">
          <cell r="B121" t="str">
            <v>비상벨볼륨조절, MIC, 방수버튼</v>
          </cell>
          <cell r="C121" t="str">
            <v>비상벨</v>
          </cell>
          <cell r="D121" t="str">
            <v>볼륨조절, MIC, 방수버튼</v>
          </cell>
          <cell r="E121">
            <v>1</v>
          </cell>
          <cell r="F121" t="str">
            <v>EA</v>
          </cell>
          <cell r="G121">
            <v>950000</v>
          </cell>
          <cell r="H121">
            <v>950000</v>
          </cell>
          <cell r="J121">
            <v>0</v>
          </cell>
          <cell r="L121">
            <v>0</v>
          </cell>
          <cell r="M121">
            <v>950000</v>
          </cell>
          <cell r="N121">
            <v>950000</v>
          </cell>
        </row>
        <row r="123">
          <cell r="B123">
            <v>3028</v>
          </cell>
          <cell r="D123" t="str">
            <v>계</v>
          </cell>
          <cell r="H123">
            <v>950000</v>
          </cell>
          <cell r="J123">
            <v>0</v>
          </cell>
          <cell r="L123">
            <v>0</v>
          </cell>
          <cell r="N123">
            <v>950000</v>
          </cell>
        </row>
        <row r="125">
          <cell r="B125">
            <v>2029</v>
          </cell>
          <cell r="C125" t="str">
            <v>1.29 처인구 모현읍 동림리 144-6(도)</v>
          </cell>
        </row>
        <row r="126">
          <cell r="B126" t="str">
            <v>비상벨볼륨조절, MIC, 방수버튼</v>
          </cell>
          <cell r="C126" t="str">
            <v>비상벨</v>
          </cell>
          <cell r="D126" t="str">
            <v>볼륨조절, MIC, 방수버튼</v>
          </cell>
          <cell r="E126">
            <v>1</v>
          </cell>
          <cell r="F126" t="str">
            <v>EA</v>
          </cell>
          <cell r="G126">
            <v>950000</v>
          </cell>
          <cell r="H126">
            <v>950000</v>
          </cell>
          <cell r="J126">
            <v>0</v>
          </cell>
          <cell r="L126">
            <v>0</v>
          </cell>
          <cell r="M126">
            <v>950000</v>
          </cell>
          <cell r="N126">
            <v>950000</v>
          </cell>
        </row>
        <row r="128">
          <cell r="B128">
            <v>3029</v>
          </cell>
          <cell r="D128" t="str">
            <v>계</v>
          </cell>
          <cell r="H128">
            <v>950000</v>
          </cell>
          <cell r="J128">
            <v>0</v>
          </cell>
          <cell r="L128">
            <v>0</v>
          </cell>
          <cell r="N128">
            <v>950000</v>
          </cell>
        </row>
        <row r="130">
          <cell r="B130">
            <v>2030</v>
          </cell>
          <cell r="C130" t="str">
            <v>1.30 처인구 백암면 근창리 23-1(묘)</v>
          </cell>
        </row>
        <row r="131">
          <cell r="B131" t="str">
            <v>비상벨볼륨조절, MIC, 방수버튼</v>
          </cell>
          <cell r="C131" t="str">
            <v>비상벨</v>
          </cell>
          <cell r="D131" t="str">
            <v>볼륨조절, MIC, 방수버튼</v>
          </cell>
          <cell r="E131">
            <v>1</v>
          </cell>
          <cell r="F131" t="str">
            <v>EA</v>
          </cell>
          <cell r="G131">
            <v>950000</v>
          </cell>
          <cell r="H131">
            <v>950000</v>
          </cell>
          <cell r="J131">
            <v>0</v>
          </cell>
          <cell r="L131">
            <v>0</v>
          </cell>
          <cell r="M131">
            <v>950000</v>
          </cell>
          <cell r="N131">
            <v>950000</v>
          </cell>
        </row>
        <row r="133">
          <cell r="B133">
            <v>3030</v>
          </cell>
          <cell r="D133" t="str">
            <v>계</v>
          </cell>
          <cell r="H133">
            <v>950000</v>
          </cell>
          <cell r="J133">
            <v>0</v>
          </cell>
          <cell r="L133">
            <v>0</v>
          </cell>
          <cell r="N133">
            <v>950000</v>
          </cell>
        </row>
        <row r="135">
          <cell r="B135">
            <v>2031</v>
          </cell>
          <cell r="C135" t="str">
            <v>1.31 처인구 백암면 백암리 293-8(답)</v>
          </cell>
        </row>
        <row r="136">
          <cell r="B136" t="str">
            <v>비상벨볼륨조절, MIC, 방수버튼</v>
          </cell>
          <cell r="C136" t="str">
            <v>비상벨</v>
          </cell>
          <cell r="D136" t="str">
            <v>볼륨조절, MIC, 방수버튼</v>
          </cell>
          <cell r="E136">
            <v>1</v>
          </cell>
          <cell r="F136" t="str">
            <v>EA</v>
          </cell>
          <cell r="G136">
            <v>950000</v>
          </cell>
          <cell r="H136">
            <v>950000</v>
          </cell>
          <cell r="J136">
            <v>0</v>
          </cell>
          <cell r="L136">
            <v>0</v>
          </cell>
          <cell r="M136">
            <v>950000</v>
          </cell>
          <cell r="N136">
            <v>950000</v>
          </cell>
        </row>
        <row r="138">
          <cell r="B138">
            <v>3031</v>
          </cell>
          <cell r="D138" t="str">
            <v>계</v>
          </cell>
          <cell r="H138">
            <v>950000</v>
          </cell>
          <cell r="J138">
            <v>0</v>
          </cell>
          <cell r="L138">
            <v>0</v>
          </cell>
          <cell r="N138">
            <v>950000</v>
          </cell>
        </row>
        <row r="140">
          <cell r="B140">
            <v>2032</v>
          </cell>
          <cell r="C140" t="str">
            <v>1.32 처인구 양지면 송문리 72-3(철)</v>
          </cell>
        </row>
        <row r="141">
          <cell r="B141" t="str">
            <v>비상벨볼륨조절, MIC, 방수버튼</v>
          </cell>
          <cell r="C141" t="str">
            <v>비상벨</v>
          </cell>
          <cell r="D141" t="str">
            <v>볼륨조절, MIC, 방수버튼</v>
          </cell>
          <cell r="E141">
            <v>1</v>
          </cell>
          <cell r="F141" t="str">
            <v>EA</v>
          </cell>
          <cell r="G141">
            <v>950000</v>
          </cell>
          <cell r="H141">
            <v>950000</v>
          </cell>
          <cell r="J141">
            <v>0</v>
          </cell>
          <cell r="L141">
            <v>0</v>
          </cell>
          <cell r="M141">
            <v>950000</v>
          </cell>
          <cell r="N141">
            <v>950000</v>
          </cell>
        </row>
        <row r="142">
          <cell r="B142">
            <v>3032</v>
          </cell>
          <cell r="D142" t="str">
            <v>계</v>
          </cell>
          <cell r="H142">
            <v>950000</v>
          </cell>
          <cell r="J142">
            <v>0</v>
          </cell>
          <cell r="L142">
            <v>0</v>
          </cell>
          <cell r="N142">
            <v>950000</v>
          </cell>
        </row>
        <row r="143">
          <cell r="B143">
            <v>2033</v>
          </cell>
          <cell r="C143" t="str">
            <v>1.33 처인구 양지면 제일리 273-2(도)</v>
          </cell>
        </row>
        <row r="144">
          <cell r="B144" t="str">
            <v>비상벨볼륨조절, MIC, 방수버튼</v>
          </cell>
          <cell r="C144" t="str">
            <v>비상벨</v>
          </cell>
          <cell r="D144" t="str">
            <v>볼륨조절, MIC, 방수버튼</v>
          </cell>
          <cell r="E144">
            <v>1</v>
          </cell>
          <cell r="F144" t="str">
            <v>EA</v>
          </cell>
          <cell r="G144">
            <v>950000</v>
          </cell>
          <cell r="H144">
            <v>950000</v>
          </cell>
          <cell r="J144">
            <v>0</v>
          </cell>
          <cell r="L144">
            <v>0</v>
          </cell>
          <cell r="M144">
            <v>950000</v>
          </cell>
          <cell r="N144">
            <v>950000</v>
          </cell>
        </row>
        <row r="146">
          <cell r="B146">
            <v>3033</v>
          </cell>
          <cell r="D146" t="str">
            <v>계</v>
          </cell>
          <cell r="H146">
            <v>950000</v>
          </cell>
          <cell r="J146">
            <v>0</v>
          </cell>
          <cell r="L146">
            <v>0</v>
          </cell>
          <cell r="N146">
            <v>950000</v>
          </cell>
        </row>
        <row r="148">
          <cell r="B148">
            <v>2035</v>
          </cell>
          <cell r="C148" t="str">
            <v>1.35 처인구 원삼면 맹리 352-4(답)</v>
          </cell>
        </row>
        <row r="149">
          <cell r="B149" t="str">
            <v>비상벨볼륨조절, MIC, 방수버튼</v>
          </cell>
          <cell r="C149" t="str">
            <v>비상벨</v>
          </cell>
          <cell r="D149" t="str">
            <v>볼륨조절, MIC, 방수버튼</v>
          </cell>
          <cell r="E149">
            <v>1</v>
          </cell>
          <cell r="F149" t="str">
            <v>EA</v>
          </cell>
          <cell r="G149">
            <v>950000</v>
          </cell>
          <cell r="H149">
            <v>950000</v>
          </cell>
          <cell r="J149">
            <v>0</v>
          </cell>
          <cell r="L149">
            <v>0</v>
          </cell>
          <cell r="M149">
            <v>950000</v>
          </cell>
          <cell r="N149">
            <v>950000</v>
          </cell>
        </row>
        <row r="151">
          <cell r="B151">
            <v>3035</v>
          </cell>
          <cell r="D151" t="str">
            <v>계</v>
          </cell>
          <cell r="H151">
            <v>950000</v>
          </cell>
          <cell r="J151">
            <v>0</v>
          </cell>
          <cell r="L151">
            <v>0</v>
          </cell>
          <cell r="N151">
            <v>950000</v>
          </cell>
        </row>
        <row r="153">
          <cell r="B153">
            <v>2036</v>
          </cell>
          <cell r="C153" t="str">
            <v>1.36 처인구 원삼면 맹리 706(구)(맹리 311-16)</v>
          </cell>
        </row>
        <row r="154">
          <cell r="B154" t="str">
            <v>비상벨볼륨조절, MIC, 방수버튼</v>
          </cell>
          <cell r="C154" t="str">
            <v>비상벨</v>
          </cell>
          <cell r="D154" t="str">
            <v>볼륨조절, MIC, 방수버튼</v>
          </cell>
          <cell r="E154">
            <v>1</v>
          </cell>
          <cell r="F154" t="str">
            <v>EA</v>
          </cell>
          <cell r="G154">
            <v>950000</v>
          </cell>
          <cell r="H154">
            <v>950000</v>
          </cell>
          <cell r="J154">
            <v>0</v>
          </cell>
          <cell r="L154">
            <v>0</v>
          </cell>
          <cell r="M154">
            <v>950000</v>
          </cell>
          <cell r="N154">
            <v>950000</v>
          </cell>
        </row>
        <row r="156">
          <cell r="B156">
            <v>3036</v>
          </cell>
          <cell r="D156" t="str">
            <v>계</v>
          </cell>
          <cell r="H156">
            <v>950000</v>
          </cell>
          <cell r="J156">
            <v>0</v>
          </cell>
          <cell r="L156">
            <v>0</v>
          </cell>
          <cell r="N156">
            <v>950000</v>
          </cell>
        </row>
        <row r="158">
          <cell r="B158">
            <v>2037</v>
          </cell>
          <cell r="C158" t="str">
            <v>1.37 처인구 유방동 70-2(도)</v>
          </cell>
        </row>
        <row r="159">
          <cell r="B159" t="str">
            <v>비상벨볼륨조절, MIC, 방수버튼</v>
          </cell>
          <cell r="C159" t="str">
            <v>비상벨</v>
          </cell>
          <cell r="D159" t="str">
            <v>볼륨조절, MIC, 방수버튼</v>
          </cell>
          <cell r="E159">
            <v>1</v>
          </cell>
          <cell r="F159" t="str">
            <v>EA</v>
          </cell>
          <cell r="G159">
            <v>950000</v>
          </cell>
          <cell r="H159">
            <v>950000</v>
          </cell>
          <cell r="J159">
            <v>0</v>
          </cell>
          <cell r="L159">
            <v>0</v>
          </cell>
          <cell r="M159">
            <v>950000</v>
          </cell>
          <cell r="N159">
            <v>950000</v>
          </cell>
        </row>
        <row r="161">
          <cell r="B161">
            <v>3037</v>
          </cell>
          <cell r="D161" t="str">
            <v>계</v>
          </cell>
          <cell r="H161">
            <v>950000</v>
          </cell>
          <cell r="J161">
            <v>0</v>
          </cell>
          <cell r="L161">
            <v>0</v>
          </cell>
          <cell r="N161">
            <v>950000</v>
          </cell>
        </row>
        <row r="163">
          <cell r="B163">
            <v>2038</v>
          </cell>
          <cell r="C163" t="str">
            <v>1.38 처인구 이동읍 천리 634(묘)</v>
          </cell>
        </row>
        <row r="164">
          <cell r="B164" t="str">
            <v>비상벨볼륨조절, MIC, 방수버튼</v>
          </cell>
          <cell r="C164" t="str">
            <v>비상벨</v>
          </cell>
          <cell r="D164" t="str">
            <v>볼륨조절, MIC, 방수버튼</v>
          </cell>
          <cell r="E164">
            <v>1</v>
          </cell>
          <cell r="F164" t="str">
            <v>EA</v>
          </cell>
          <cell r="G164">
            <v>950000</v>
          </cell>
          <cell r="H164">
            <v>950000</v>
          </cell>
          <cell r="J164">
            <v>0</v>
          </cell>
          <cell r="L164">
            <v>0</v>
          </cell>
          <cell r="M164">
            <v>950000</v>
          </cell>
          <cell r="N164">
            <v>950000</v>
          </cell>
        </row>
        <row r="165">
          <cell r="B165">
            <v>3038</v>
          </cell>
          <cell r="D165" t="str">
            <v>계</v>
          </cell>
          <cell r="H165">
            <v>950000</v>
          </cell>
          <cell r="J165">
            <v>0</v>
          </cell>
          <cell r="L165">
            <v>0</v>
          </cell>
          <cell r="N165">
            <v>950000</v>
          </cell>
        </row>
        <row r="166">
          <cell r="B166">
            <v>2039</v>
          </cell>
          <cell r="C166" t="str">
            <v>1.39 처인구 포곡읍 둔전리3(구)(둔전리32-5)</v>
          </cell>
        </row>
        <row r="167">
          <cell r="B167" t="str">
            <v>비상벨볼륨조절, MIC, 방수버튼</v>
          </cell>
          <cell r="C167" t="str">
            <v>비상벨</v>
          </cell>
          <cell r="D167" t="str">
            <v>볼륨조절, MIC, 방수버튼</v>
          </cell>
          <cell r="E167">
            <v>1</v>
          </cell>
          <cell r="F167" t="str">
            <v>EA</v>
          </cell>
          <cell r="G167">
            <v>950000</v>
          </cell>
          <cell r="H167">
            <v>950000</v>
          </cell>
          <cell r="J167">
            <v>0</v>
          </cell>
          <cell r="L167">
            <v>0</v>
          </cell>
          <cell r="M167">
            <v>950000</v>
          </cell>
          <cell r="N167">
            <v>950000</v>
          </cell>
        </row>
        <row r="169">
          <cell r="B169">
            <v>3039</v>
          </cell>
          <cell r="D169" t="str">
            <v>계</v>
          </cell>
          <cell r="H169">
            <v>950000</v>
          </cell>
          <cell r="J169">
            <v>0</v>
          </cell>
          <cell r="L169">
            <v>0</v>
          </cell>
          <cell r="N169">
            <v>950000</v>
          </cell>
        </row>
        <row r="171">
          <cell r="B171">
            <v>2040</v>
          </cell>
          <cell r="C171" t="str">
            <v>1.40 처인구 포곡읍 둔전리147(대)(둔전리144-9)</v>
          </cell>
        </row>
        <row r="172">
          <cell r="B172" t="str">
            <v>비상벨볼륨조절, MIC, 방수버튼</v>
          </cell>
          <cell r="C172" t="str">
            <v>비상벨</v>
          </cell>
          <cell r="D172" t="str">
            <v>볼륨조절, MIC, 방수버튼</v>
          </cell>
          <cell r="E172">
            <v>1</v>
          </cell>
          <cell r="F172" t="str">
            <v>EA</v>
          </cell>
          <cell r="G172">
            <v>950000</v>
          </cell>
          <cell r="H172">
            <v>950000</v>
          </cell>
          <cell r="J172">
            <v>0</v>
          </cell>
          <cell r="L172">
            <v>0</v>
          </cell>
          <cell r="M172">
            <v>950000</v>
          </cell>
          <cell r="N172">
            <v>950000</v>
          </cell>
        </row>
        <row r="174">
          <cell r="B174">
            <v>3040</v>
          </cell>
          <cell r="D174" t="str">
            <v>계</v>
          </cell>
          <cell r="H174">
            <v>950000</v>
          </cell>
          <cell r="J174">
            <v>0</v>
          </cell>
          <cell r="L174">
            <v>0</v>
          </cell>
          <cell r="N174">
            <v>950000</v>
          </cell>
        </row>
        <row r="176">
          <cell r="B176">
            <v>2041</v>
          </cell>
          <cell r="C176" t="str">
            <v>1.41 처인구 포곡읍 삼계리 607-9(구)</v>
          </cell>
        </row>
        <row r="177">
          <cell r="B177" t="str">
            <v>비상벨볼륨조절, MIC, 방수버튼</v>
          </cell>
          <cell r="C177" t="str">
            <v>비상벨</v>
          </cell>
          <cell r="D177" t="str">
            <v>볼륨조절, MIC, 방수버튼</v>
          </cell>
          <cell r="E177">
            <v>1</v>
          </cell>
          <cell r="F177" t="str">
            <v>EA</v>
          </cell>
          <cell r="G177">
            <v>950000</v>
          </cell>
          <cell r="H177">
            <v>950000</v>
          </cell>
          <cell r="J177">
            <v>0</v>
          </cell>
          <cell r="L177">
            <v>0</v>
          </cell>
          <cell r="M177">
            <v>950000</v>
          </cell>
          <cell r="N177">
            <v>950000</v>
          </cell>
        </row>
        <row r="179">
          <cell r="B179">
            <v>3041</v>
          </cell>
          <cell r="D179" t="str">
            <v>계</v>
          </cell>
          <cell r="H179">
            <v>950000</v>
          </cell>
          <cell r="J179">
            <v>0</v>
          </cell>
          <cell r="L179">
            <v>0</v>
          </cell>
          <cell r="N179">
            <v>950000</v>
          </cell>
        </row>
        <row r="181">
          <cell r="B181">
            <v>2042</v>
          </cell>
          <cell r="C181" t="str">
            <v>1.42 처인구 남사면 아곡리 707(도)</v>
          </cell>
        </row>
        <row r="182">
          <cell r="B182" t="str">
            <v>비상벨볼륨조절, MIC, 방수버튼</v>
          </cell>
          <cell r="C182" t="str">
            <v>비상벨</v>
          </cell>
          <cell r="D182" t="str">
            <v>볼륨조절, MIC, 방수버튼</v>
          </cell>
          <cell r="E182">
            <v>1</v>
          </cell>
          <cell r="F182" t="str">
            <v>EA</v>
          </cell>
          <cell r="G182">
            <v>950000</v>
          </cell>
          <cell r="H182">
            <v>950000</v>
          </cell>
          <cell r="J182">
            <v>0</v>
          </cell>
          <cell r="L182">
            <v>0</v>
          </cell>
          <cell r="M182">
            <v>950000</v>
          </cell>
          <cell r="N182">
            <v>950000</v>
          </cell>
        </row>
        <row r="184">
          <cell r="B184">
            <v>3042</v>
          </cell>
          <cell r="D184" t="str">
            <v>계</v>
          </cell>
          <cell r="H184">
            <v>950000</v>
          </cell>
          <cell r="J184">
            <v>0</v>
          </cell>
          <cell r="L184">
            <v>0</v>
          </cell>
          <cell r="N184">
            <v>950000</v>
          </cell>
        </row>
        <row r="186">
          <cell r="B186">
            <v>2043</v>
          </cell>
          <cell r="C186" t="str">
            <v>1.43 처인구 남사면 완장리 696(답)</v>
          </cell>
        </row>
        <row r="187">
          <cell r="B187" t="str">
            <v>비상벨볼륨조절, MIC, 방수버튼</v>
          </cell>
          <cell r="C187" t="str">
            <v>비상벨</v>
          </cell>
          <cell r="D187" t="str">
            <v>볼륨조절, MIC, 방수버튼</v>
          </cell>
          <cell r="E187">
            <v>1</v>
          </cell>
          <cell r="F187" t="str">
            <v>EA</v>
          </cell>
          <cell r="G187">
            <v>950000</v>
          </cell>
          <cell r="H187">
            <v>950000</v>
          </cell>
          <cell r="J187">
            <v>0</v>
          </cell>
          <cell r="L187">
            <v>0</v>
          </cell>
          <cell r="M187">
            <v>950000</v>
          </cell>
          <cell r="N187">
            <v>950000</v>
          </cell>
        </row>
        <row r="188">
          <cell r="B188">
            <v>3043</v>
          </cell>
          <cell r="D188" t="str">
            <v>계</v>
          </cell>
          <cell r="H188">
            <v>950000</v>
          </cell>
          <cell r="J188">
            <v>0</v>
          </cell>
          <cell r="L188">
            <v>0</v>
          </cell>
          <cell r="N188">
            <v>950000</v>
          </cell>
        </row>
        <row r="189">
          <cell r="B189">
            <v>2044</v>
          </cell>
          <cell r="C189" t="str">
            <v>1.44 기흥구 마북동 344-1</v>
          </cell>
        </row>
        <row r="190">
          <cell r="B190" t="str">
            <v>비상벨볼륨조절, MIC, 방수버튼</v>
          </cell>
          <cell r="C190" t="str">
            <v>비상벨</v>
          </cell>
          <cell r="D190" t="str">
            <v>볼륨조절, MIC, 방수버튼</v>
          </cell>
          <cell r="E190">
            <v>1</v>
          </cell>
          <cell r="F190" t="str">
            <v>EA</v>
          </cell>
          <cell r="G190">
            <v>950000</v>
          </cell>
          <cell r="H190">
            <v>950000</v>
          </cell>
          <cell r="J190">
            <v>0</v>
          </cell>
          <cell r="L190">
            <v>0</v>
          </cell>
          <cell r="M190">
            <v>950000</v>
          </cell>
          <cell r="N190">
            <v>950000</v>
          </cell>
        </row>
        <row r="191">
          <cell r="B191">
            <v>3044</v>
          </cell>
          <cell r="D191" t="str">
            <v>계</v>
          </cell>
          <cell r="H191">
            <v>950000</v>
          </cell>
          <cell r="J191">
            <v>0</v>
          </cell>
          <cell r="L191">
            <v>0</v>
          </cell>
          <cell r="N191">
            <v>950000</v>
          </cell>
        </row>
        <row r="193">
          <cell r="B193">
            <v>2045</v>
          </cell>
          <cell r="C193" t="str">
            <v>1.45 기흥구 중동 1077</v>
          </cell>
        </row>
        <row r="194">
          <cell r="B194" t="str">
            <v>비상벨볼륨조절, MIC, 방수버튼</v>
          </cell>
          <cell r="C194" t="str">
            <v>비상벨</v>
          </cell>
          <cell r="D194" t="str">
            <v>볼륨조절, MIC, 방수버튼</v>
          </cell>
          <cell r="E194">
            <v>1</v>
          </cell>
          <cell r="F194" t="str">
            <v>EA</v>
          </cell>
          <cell r="G194">
            <v>950000</v>
          </cell>
          <cell r="H194">
            <v>950000</v>
          </cell>
          <cell r="J194">
            <v>0</v>
          </cell>
          <cell r="L194">
            <v>0</v>
          </cell>
          <cell r="M194">
            <v>950000</v>
          </cell>
          <cell r="N194">
            <v>950000</v>
          </cell>
        </row>
        <row r="195">
          <cell r="B195">
            <v>3045</v>
          </cell>
          <cell r="D195" t="str">
            <v>계</v>
          </cell>
          <cell r="H195">
            <v>950000</v>
          </cell>
          <cell r="J195">
            <v>0</v>
          </cell>
          <cell r="L195">
            <v>0</v>
          </cell>
          <cell r="N195">
            <v>950000</v>
          </cell>
        </row>
        <row r="197">
          <cell r="B197">
            <v>2046</v>
          </cell>
          <cell r="C197" t="str">
            <v>1.46 기흥구 언남동 328-2</v>
          </cell>
        </row>
        <row r="198">
          <cell r="B198" t="str">
            <v>비상벨볼륨조절, MIC, 방수버튼</v>
          </cell>
          <cell r="C198" t="str">
            <v>비상벨</v>
          </cell>
          <cell r="D198" t="str">
            <v>볼륨조절, MIC, 방수버튼</v>
          </cell>
          <cell r="E198">
            <v>1</v>
          </cell>
          <cell r="F198" t="str">
            <v>EA</v>
          </cell>
          <cell r="G198">
            <v>950000</v>
          </cell>
          <cell r="H198">
            <v>950000</v>
          </cell>
          <cell r="J198">
            <v>0</v>
          </cell>
          <cell r="L198">
            <v>0</v>
          </cell>
          <cell r="M198">
            <v>950000</v>
          </cell>
          <cell r="N198">
            <v>950000</v>
          </cell>
        </row>
        <row r="199">
          <cell r="B199">
            <v>3046</v>
          </cell>
          <cell r="D199" t="str">
            <v>계</v>
          </cell>
          <cell r="H199">
            <v>950000</v>
          </cell>
          <cell r="J199">
            <v>0</v>
          </cell>
          <cell r="L199">
            <v>0</v>
          </cell>
          <cell r="N199">
            <v>950000</v>
          </cell>
        </row>
        <row r="201">
          <cell r="B201">
            <v>2047</v>
          </cell>
          <cell r="C201" t="str">
            <v>1.47 기흥구 동백동 431-2</v>
          </cell>
        </row>
        <row r="202">
          <cell r="B202" t="str">
            <v>비상벨볼륨조절, MIC, 방수버튼</v>
          </cell>
          <cell r="C202" t="str">
            <v>비상벨</v>
          </cell>
          <cell r="D202" t="str">
            <v>볼륨조절, MIC, 방수버튼</v>
          </cell>
          <cell r="E202">
            <v>1</v>
          </cell>
          <cell r="F202" t="str">
            <v>EA</v>
          </cell>
          <cell r="G202">
            <v>950000</v>
          </cell>
          <cell r="H202">
            <v>950000</v>
          </cell>
          <cell r="J202">
            <v>0</v>
          </cell>
          <cell r="L202">
            <v>0</v>
          </cell>
          <cell r="M202">
            <v>950000</v>
          </cell>
          <cell r="N202">
            <v>950000</v>
          </cell>
        </row>
        <row r="203">
          <cell r="B203">
            <v>3047</v>
          </cell>
          <cell r="D203" t="str">
            <v>계</v>
          </cell>
          <cell r="H203">
            <v>950000</v>
          </cell>
          <cell r="J203">
            <v>0</v>
          </cell>
          <cell r="L203">
            <v>0</v>
          </cell>
          <cell r="N203">
            <v>950000</v>
          </cell>
        </row>
        <row r="205">
          <cell r="B205">
            <v>2048</v>
          </cell>
          <cell r="C205" t="str">
            <v>1.48 기흥구 중동 665-43</v>
          </cell>
        </row>
        <row r="206">
          <cell r="B206" t="str">
            <v>비상벨볼륨조절, MIC, 방수버튼</v>
          </cell>
          <cell r="C206" t="str">
            <v>비상벨</v>
          </cell>
          <cell r="D206" t="str">
            <v>볼륨조절, MIC, 방수버튼</v>
          </cell>
          <cell r="E206">
            <v>1</v>
          </cell>
          <cell r="F206" t="str">
            <v>EA</v>
          </cell>
          <cell r="G206">
            <v>950000</v>
          </cell>
          <cell r="H206">
            <v>950000</v>
          </cell>
          <cell r="J206">
            <v>0</v>
          </cell>
          <cell r="L206">
            <v>0</v>
          </cell>
          <cell r="M206">
            <v>950000</v>
          </cell>
          <cell r="N206">
            <v>950000</v>
          </cell>
        </row>
        <row r="207">
          <cell r="B207">
            <v>3048</v>
          </cell>
          <cell r="D207" t="str">
            <v>계</v>
          </cell>
          <cell r="H207">
            <v>950000</v>
          </cell>
          <cell r="J207">
            <v>0</v>
          </cell>
          <cell r="L207">
            <v>0</v>
          </cell>
          <cell r="N207">
            <v>950000</v>
          </cell>
        </row>
        <row r="209">
          <cell r="B209">
            <v>2049</v>
          </cell>
          <cell r="C209" t="str">
            <v>1.49 기흥구 중동 993</v>
          </cell>
        </row>
        <row r="210">
          <cell r="B210" t="str">
            <v>비상벨볼륨조절, MIC, 방수버튼</v>
          </cell>
          <cell r="C210" t="str">
            <v>비상벨</v>
          </cell>
          <cell r="D210" t="str">
            <v>볼륨조절, MIC, 방수버튼</v>
          </cell>
          <cell r="E210">
            <v>1</v>
          </cell>
          <cell r="F210" t="str">
            <v>EA</v>
          </cell>
          <cell r="G210">
            <v>950000</v>
          </cell>
          <cell r="H210">
            <v>950000</v>
          </cell>
          <cell r="J210">
            <v>0</v>
          </cell>
          <cell r="L210">
            <v>0</v>
          </cell>
          <cell r="M210">
            <v>950000</v>
          </cell>
          <cell r="N210">
            <v>950000</v>
          </cell>
        </row>
        <row r="211">
          <cell r="B211">
            <v>3049</v>
          </cell>
          <cell r="D211" t="str">
            <v>계</v>
          </cell>
          <cell r="H211">
            <v>950000</v>
          </cell>
          <cell r="J211">
            <v>0</v>
          </cell>
          <cell r="L211">
            <v>0</v>
          </cell>
          <cell r="N211">
            <v>950000</v>
          </cell>
        </row>
        <row r="212">
          <cell r="B212">
            <v>2050</v>
          </cell>
          <cell r="C212" t="str">
            <v>1.50 기흥구 중동 815</v>
          </cell>
        </row>
        <row r="213">
          <cell r="B213" t="str">
            <v>비상벨볼륨조절, MIC, 방수버튼</v>
          </cell>
          <cell r="C213" t="str">
            <v>비상벨</v>
          </cell>
          <cell r="D213" t="str">
            <v>볼륨조절, MIC, 방수버튼</v>
          </cell>
          <cell r="E213">
            <v>1</v>
          </cell>
          <cell r="F213" t="str">
            <v>EA</v>
          </cell>
          <cell r="G213">
            <v>950000</v>
          </cell>
          <cell r="H213">
            <v>950000</v>
          </cell>
          <cell r="J213">
            <v>0</v>
          </cell>
          <cell r="L213">
            <v>0</v>
          </cell>
          <cell r="M213">
            <v>950000</v>
          </cell>
          <cell r="N213">
            <v>950000</v>
          </cell>
        </row>
        <row r="214">
          <cell r="B214">
            <v>3050</v>
          </cell>
          <cell r="D214" t="str">
            <v>계</v>
          </cell>
          <cell r="H214">
            <v>950000</v>
          </cell>
          <cell r="J214">
            <v>0</v>
          </cell>
          <cell r="L214">
            <v>0</v>
          </cell>
          <cell r="N214">
            <v>950000</v>
          </cell>
        </row>
        <row r="215">
          <cell r="B215">
            <v>2051</v>
          </cell>
          <cell r="C215" t="str">
            <v>1.51 기흥구 상하동 578</v>
          </cell>
        </row>
        <row r="216">
          <cell r="B216" t="str">
            <v>비상벨볼륨조절, MIC, 방수버튼</v>
          </cell>
          <cell r="C216" t="str">
            <v>비상벨</v>
          </cell>
          <cell r="D216" t="str">
            <v>볼륨조절, MIC, 방수버튼</v>
          </cell>
          <cell r="E216">
            <v>1</v>
          </cell>
          <cell r="F216" t="str">
            <v>EA</v>
          </cell>
          <cell r="G216">
            <v>950000</v>
          </cell>
          <cell r="H216">
            <v>950000</v>
          </cell>
          <cell r="J216">
            <v>0</v>
          </cell>
          <cell r="L216">
            <v>0</v>
          </cell>
          <cell r="M216">
            <v>950000</v>
          </cell>
          <cell r="N216">
            <v>950000</v>
          </cell>
        </row>
        <row r="217">
          <cell r="B217">
            <v>3051</v>
          </cell>
          <cell r="D217" t="str">
            <v>계</v>
          </cell>
          <cell r="H217">
            <v>950000</v>
          </cell>
          <cell r="J217">
            <v>0</v>
          </cell>
          <cell r="L217">
            <v>0</v>
          </cell>
          <cell r="N217">
            <v>950000</v>
          </cell>
        </row>
        <row r="218">
          <cell r="B218">
            <v>2052</v>
          </cell>
          <cell r="C218" t="str">
            <v>1.52 기흥구 마북동 502-354</v>
          </cell>
        </row>
        <row r="219">
          <cell r="B219" t="str">
            <v>비상벨볼륨조절, MIC, 방수버튼</v>
          </cell>
          <cell r="C219" t="str">
            <v>비상벨</v>
          </cell>
          <cell r="D219" t="str">
            <v>볼륨조절, MIC, 방수버튼</v>
          </cell>
          <cell r="E219">
            <v>1</v>
          </cell>
          <cell r="F219" t="str">
            <v>EA</v>
          </cell>
          <cell r="G219">
            <v>950000</v>
          </cell>
          <cell r="H219">
            <v>950000</v>
          </cell>
          <cell r="J219">
            <v>0</v>
          </cell>
          <cell r="L219">
            <v>0</v>
          </cell>
          <cell r="M219">
            <v>950000</v>
          </cell>
          <cell r="N219">
            <v>950000</v>
          </cell>
        </row>
        <row r="220">
          <cell r="B220">
            <v>3052</v>
          </cell>
          <cell r="D220" t="str">
            <v>계</v>
          </cell>
          <cell r="H220">
            <v>950000</v>
          </cell>
          <cell r="J220">
            <v>0</v>
          </cell>
          <cell r="L220">
            <v>0</v>
          </cell>
          <cell r="N220">
            <v>950000</v>
          </cell>
        </row>
        <row r="221">
          <cell r="B221">
            <v>2053</v>
          </cell>
          <cell r="C221" t="str">
            <v>1.53 기흥구 중동 1104</v>
          </cell>
        </row>
        <row r="222">
          <cell r="B222" t="str">
            <v>비상벨볼륨조절, MIC, 방수버튼</v>
          </cell>
          <cell r="C222" t="str">
            <v>비상벨</v>
          </cell>
          <cell r="D222" t="str">
            <v>볼륨조절, MIC, 방수버튼</v>
          </cell>
          <cell r="E222">
            <v>1</v>
          </cell>
          <cell r="F222" t="str">
            <v>EA</v>
          </cell>
          <cell r="G222">
            <v>950000</v>
          </cell>
          <cell r="H222">
            <v>950000</v>
          </cell>
          <cell r="J222">
            <v>0</v>
          </cell>
          <cell r="L222">
            <v>0</v>
          </cell>
          <cell r="M222">
            <v>950000</v>
          </cell>
          <cell r="N222">
            <v>950000</v>
          </cell>
        </row>
        <row r="223">
          <cell r="B223">
            <v>3053</v>
          </cell>
          <cell r="D223" t="str">
            <v>계</v>
          </cell>
          <cell r="H223">
            <v>950000</v>
          </cell>
          <cell r="J223">
            <v>0</v>
          </cell>
          <cell r="L223">
            <v>0</v>
          </cell>
          <cell r="N223">
            <v>950000</v>
          </cell>
        </row>
        <row r="224">
          <cell r="B224">
            <v>2054</v>
          </cell>
          <cell r="C224" t="str">
            <v>1.54 기흥구 중동 1097</v>
          </cell>
        </row>
        <row r="225">
          <cell r="B225" t="str">
            <v>비상벨볼륨조절, MIC, 방수버튼</v>
          </cell>
          <cell r="C225" t="str">
            <v>비상벨</v>
          </cell>
          <cell r="D225" t="str">
            <v>볼륨조절, MIC, 방수버튼</v>
          </cell>
          <cell r="E225">
            <v>1</v>
          </cell>
          <cell r="F225" t="str">
            <v>EA</v>
          </cell>
          <cell r="G225">
            <v>950000</v>
          </cell>
          <cell r="H225">
            <v>950000</v>
          </cell>
          <cell r="J225">
            <v>0</v>
          </cell>
          <cell r="L225">
            <v>0</v>
          </cell>
          <cell r="M225">
            <v>950000</v>
          </cell>
          <cell r="N225">
            <v>950000</v>
          </cell>
        </row>
        <row r="226">
          <cell r="B226">
            <v>3054</v>
          </cell>
          <cell r="D226" t="str">
            <v>계</v>
          </cell>
          <cell r="H226">
            <v>950000</v>
          </cell>
          <cell r="J226">
            <v>0</v>
          </cell>
          <cell r="L226">
            <v>0</v>
          </cell>
          <cell r="N226">
            <v>950000</v>
          </cell>
        </row>
      </sheetData>
      <sheetData sheetId="13" refreshError="1"/>
      <sheetData sheetId="14">
        <row r="1">
          <cell r="C1" t="str">
            <v>관   급   자   재   내   역   서(현장장비)</v>
          </cell>
        </row>
      </sheetData>
      <sheetData sheetId="15" refreshError="1"/>
      <sheetData sheetId="16">
        <row r="6">
          <cell r="B6">
            <v>2001</v>
          </cell>
        </row>
      </sheetData>
      <sheetData sheetId="17" refreshError="1"/>
      <sheetData sheetId="18">
        <row r="1">
          <cell r="C1" t="str">
            <v>폐   기   물   처   리   내   역   서</v>
          </cell>
        </row>
      </sheetData>
      <sheetData sheetId="19" refreshError="1"/>
      <sheetData sheetId="20" refreshError="1"/>
      <sheetData sheetId="21">
        <row r="2">
          <cell r="C2" t="str">
            <v>건명 : 2020 생활방범 CCTV 설치사업</v>
          </cell>
        </row>
      </sheetData>
      <sheetData sheetId="22" refreshError="1"/>
      <sheetData sheetId="23">
        <row r="5">
          <cell r="A5">
            <v>1</v>
          </cell>
        </row>
      </sheetData>
      <sheetData sheetId="24" refreshError="1"/>
      <sheetData sheetId="25">
        <row r="11">
          <cell r="R11" t="str">
            <v>스피드 돔 카메라2.0 Megapixel</v>
          </cell>
        </row>
      </sheetData>
      <sheetData sheetId="26" refreshError="1"/>
      <sheetData sheetId="27" refreshError="1"/>
      <sheetData sheetId="28">
        <row r="5">
          <cell r="B5" t="str">
            <v>작업반장</v>
          </cell>
        </row>
      </sheetData>
      <sheetData sheetId="29" refreshError="1"/>
      <sheetData sheetId="30" refreshError="1"/>
      <sheetData sheetId="31" refreshError="1"/>
      <sheetData sheetId="32" refreshError="1"/>
      <sheetData sheetId="33"/>
      <sheetData sheetId="34" refreshError="1"/>
      <sheetData sheetId="35">
        <row r="7">
          <cell r="B7">
            <v>2001</v>
          </cell>
          <cell r="C7">
            <v>3</v>
          </cell>
          <cell r="D7" t="str">
            <v>1.1 기흥구 고매동 836-1(천)</v>
          </cell>
          <cell r="I7">
            <v>1</v>
          </cell>
        </row>
        <row r="8">
          <cell r="C8">
            <v>4</v>
          </cell>
        </row>
        <row r="9">
          <cell r="B9">
            <v>1001</v>
          </cell>
          <cell r="C9">
            <v>5</v>
          </cell>
          <cell r="D9" t="str">
            <v>계</v>
          </cell>
          <cell r="I9">
            <v>1</v>
          </cell>
        </row>
        <row r="10">
          <cell r="C10">
            <v>6</v>
          </cell>
        </row>
        <row r="11">
          <cell r="B11">
            <v>2002</v>
          </cell>
          <cell r="C11">
            <v>7</v>
          </cell>
          <cell r="D11" t="str">
            <v>1.2 기흥구 공세동 152-2(임)</v>
          </cell>
          <cell r="I11">
            <v>1</v>
          </cell>
        </row>
        <row r="12">
          <cell r="C12">
            <v>8</v>
          </cell>
        </row>
        <row r="13">
          <cell r="B13">
            <v>1002</v>
          </cell>
          <cell r="C13">
            <v>9</v>
          </cell>
          <cell r="D13" t="str">
            <v>계</v>
          </cell>
          <cell r="I13">
            <v>1</v>
          </cell>
        </row>
        <row r="14">
          <cell r="C14">
            <v>10</v>
          </cell>
        </row>
        <row r="15">
          <cell r="B15">
            <v>2003</v>
          </cell>
          <cell r="C15">
            <v>11</v>
          </cell>
          <cell r="D15" t="str">
            <v>1.3 기흥구 구갈동 617(도)</v>
          </cell>
          <cell r="I15">
            <v>1</v>
          </cell>
        </row>
        <row r="16">
          <cell r="C16">
            <v>12</v>
          </cell>
        </row>
        <row r="17">
          <cell r="B17">
            <v>1003</v>
          </cell>
          <cell r="C17">
            <v>13</v>
          </cell>
          <cell r="D17" t="str">
            <v>계</v>
          </cell>
          <cell r="I17">
            <v>1</v>
          </cell>
        </row>
        <row r="18">
          <cell r="C18">
            <v>14</v>
          </cell>
        </row>
        <row r="19">
          <cell r="B19">
            <v>2004</v>
          </cell>
          <cell r="C19">
            <v>15</v>
          </cell>
          <cell r="D19" t="str">
            <v>1.4 기흥구 농서동 415(도)</v>
          </cell>
          <cell r="I19">
            <v>1</v>
          </cell>
        </row>
        <row r="20">
          <cell r="C20">
            <v>16</v>
          </cell>
        </row>
        <row r="21">
          <cell r="B21">
            <v>1004</v>
          </cell>
          <cell r="C21">
            <v>17</v>
          </cell>
          <cell r="D21" t="str">
            <v>계</v>
          </cell>
          <cell r="I21">
            <v>1</v>
          </cell>
        </row>
        <row r="22">
          <cell r="C22">
            <v>18</v>
          </cell>
        </row>
        <row r="23">
          <cell r="B23">
            <v>2005</v>
          </cell>
          <cell r="C23">
            <v>19</v>
          </cell>
          <cell r="D23" t="str">
            <v>1.5 기흥구 마북동 317-43(도)</v>
          </cell>
          <cell r="I23">
            <v>1</v>
          </cell>
        </row>
        <row r="24">
          <cell r="C24">
            <v>20</v>
          </cell>
        </row>
        <row r="25">
          <cell r="B25">
            <v>1005</v>
          </cell>
          <cell r="C25">
            <v>21</v>
          </cell>
          <cell r="D25" t="str">
            <v>계</v>
          </cell>
          <cell r="I25">
            <v>1</v>
          </cell>
        </row>
        <row r="26">
          <cell r="C26">
            <v>22</v>
          </cell>
        </row>
        <row r="27">
          <cell r="B27">
            <v>2007</v>
          </cell>
          <cell r="C27">
            <v>23</v>
          </cell>
          <cell r="D27" t="str">
            <v>1.7 기흥구 상하동 592(구)(상하동 121)</v>
          </cell>
          <cell r="I27">
            <v>1</v>
          </cell>
        </row>
        <row r="28">
          <cell r="C28">
            <v>24</v>
          </cell>
        </row>
        <row r="29">
          <cell r="B29">
            <v>1007</v>
          </cell>
          <cell r="C29">
            <v>25</v>
          </cell>
          <cell r="D29" t="str">
            <v>계</v>
          </cell>
          <cell r="I29">
            <v>1</v>
          </cell>
        </row>
        <row r="30">
          <cell r="C30">
            <v>26</v>
          </cell>
        </row>
        <row r="31">
          <cell r="B31">
            <v>2008</v>
          </cell>
          <cell r="C31">
            <v>27</v>
          </cell>
          <cell r="D31" t="str">
            <v>1.8 기흥구 상하동 614(구)(상하동 353)</v>
          </cell>
          <cell r="I31">
            <v>1</v>
          </cell>
        </row>
        <row r="32">
          <cell r="C32">
            <v>28</v>
          </cell>
        </row>
        <row r="33">
          <cell r="B33">
            <v>1008</v>
          </cell>
          <cell r="C33">
            <v>29</v>
          </cell>
          <cell r="D33" t="str">
            <v>계</v>
          </cell>
          <cell r="I33">
            <v>1</v>
          </cell>
        </row>
        <row r="34">
          <cell r="C34">
            <v>30</v>
          </cell>
        </row>
        <row r="35">
          <cell r="B35">
            <v>2009</v>
          </cell>
          <cell r="C35">
            <v>31</v>
          </cell>
          <cell r="D35" t="str">
            <v>1.9 기흥구 신갈동 74(도)(신갈동 58)</v>
          </cell>
          <cell r="I35">
            <v>1</v>
          </cell>
        </row>
        <row r="36">
          <cell r="C36">
            <v>32</v>
          </cell>
        </row>
        <row r="37">
          <cell r="B37">
            <v>1009</v>
          </cell>
          <cell r="C37">
            <v>33</v>
          </cell>
          <cell r="D37" t="str">
            <v>계</v>
          </cell>
          <cell r="I37">
            <v>1</v>
          </cell>
        </row>
        <row r="38">
          <cell r="C38">
            <v>34</v>
          </cell>
        </row>
        <row r="39">
          <cell r="B39">
            <v>2010</v>
          </cell>
          <cell r="C39">
            <v>35</v>
          </cell>
          <cell r="D39" t="str">
            <v>1.10 기흥구 언남동 465-9(도)</v>
          </cell>
          <cell r="I39">
            <v>1</v>
          </cell>
        </row>
        <row r="40">
          <cell r="C40">
            <v>36</v>
          </cell>
        </row>
        <row r="41">
          <cell r="B41">
            <v>1010</v>
          </cell>
          <cell r="C41">
            <v>37</v>
          </cell>
          <cell r="D41" t="str">
            <v>계</v>
          </cell>
          <cell r="I41">
            <v>1</v>
          </cell>
        </row>
        <row r="42">
          <cell r="C42">
            <v>38</v>
          </cell>
        </row>
        <row r="43">
          <cell r="B43">
            <v>2011</v>
          </cell>
          <cell r="C43">
            <v>39</v>
          </cell>
          <cell r="D43" t="str">
            <v>1.11 기흥구 영덕동 1256(천)(공원 다리 부근)</v>
          </cell>
          <cell r="I43">
            <v>1</v>
          </cell>
        </row>
        <row r="44">
          <cell r="C44">
            <v>40</v>
          </cell>
        </row>
        <row r="45">
          <cell r="B45">
            <v>1011</v>
          </cell>
          <cell r="C45">
            <v>41</v>
          </cell>
          <cell r="D45" t="str">
            <v>계</v>
          </cell>
          <cell r="I45">
            <v>1</v>
          </cell>
        </row>
        <row r="46">
          <cell r="C46">
            <v>42</v>
          </cell>
        </row>
        <row r="47">
          <cell r="B47">
            <v>2012</v>
          </cell>
          <cell r="C47">
            <v>43</v>
          </cell>
          <cell r="D47" t="str">
            <v>1.12 기흥구 중동 665-43(도)(중동 665-23)</v>
          </cell>
          <cell r="I47">
            <v>1</v>
          </cell>
        </row>
        <row r="48">
          <cell r="B48">
            <v>1012</v>
          </cell>
          <cell r="C48">
            <v>44</v>
          </cell>
          <cell r="D48" t="str">
            <v>계</v>
          </cell>
          <cell r="I48">
            <v>1</v>
          </cell>
        </row>
        <row r="49">
          <cell r="C49">
            <v>45</v>
          </cell>
        </row>
        <row r="50">
          <cell r="B50">
            <v>2014</v>
          </cell>
          <cell r="C50">
            <v>46</v>
          </cell>
          <cell r="D50" t="str">
            <v>1.14 기흥구 신갈동 402-5(도)</v>
          </cell>
          <cell r="I50">
            <v>1</v>
          </cell>
        </row>
        <row r="51">
          <cell r="B51">
            <v>1014</v>
          </cell>
          <cell r="C51">
            <v>47</v>
          </cell>
          <cell r="D51" t="str">
            <v>계</v>
          </cell>
          <cell r="I51">
            <v>1</v>
          </cell>
        </row>
        <row r="52">
          <cell r="C52">
            <v>48</v>
          </cell>
        </row>
        <row r="53">
          <cell r="B53">
            <v>2015</v>
          </cell>
          <cell r="C53">
            <v>49</v>
          </cell>
          <cell r="D53" t="str">
            <v>1.15 기흥구 지곡동 산31-3(임)(지곡동61-3)</v>
          </cell>
          <cell r="I53">
            <v>1</v>
          </cell>
        </row>
        <row r="54">
          <cell r="B54">
            <v>1015</v>
          </cell>
          <cell r="C54">
            <v>50</v>
          </cell>
          <cell r="D54" t="str">
            <v>계</v>
          </cell>
          <cell r="I54">
            <v>1</v>
          </cell>
        </row>
        <row r="55">
          <cell r="C55">
            <v>51</v>
          </cell>
        </row>
        <row r="56">
          <cell r="B56">
            <v>2016</v>
          </cell>
          <cell r="C56">
            <v>52</v>
          </cell>
          <cell r="D56" t="str">
            <v>1.16 수지구 고기동 259-58(도)(고기동391-2)</v>
          </cell>
          <cell r="I56">
            <v>1</v>
          </cell>
        </row>
        <row r="57">
          <cell r="B57">
            <v>1016</v>
          </cell>
          <cell r="C57">
            <v>53</v>
          </cell>
          <cell r="D57" t="str">
            <v>계</v>
          </cell>
          <cell r="I57">
            <v>1</v>
          </cell>
        </row>
        <row r="58">
          <cell r="B58">
            <v>2017</v>
          </cell>
          <cell r="C58">
            <v>54</v>
          </cell>
          <cell r="D58" t="str">
            <v>1.17 수지구 고기동 755-36(천)</v>
          </cell>
          <cell r="I58">
            <v>1</v>
          </cell>
        </row>
        <row r="59">
          <cell r="C59">
            <v>55</v>
          </cell>
        </row>
        <row r="60">
          <cell r="B60">
            <v>1017</v>
          </cell>
          <cell r="C60">
            <v>56</v>
          </cell>
          <cell r="D60" t="str">
            <v>계</v>
          </cell>
          <cell r="I60">
            <v>1</v>
          </cell>
        </row>
        <row r="61">
          <cell r="C61">
            <v>57</v>
          </cell>
        </row>
        <row r="62">
          <cell r="B62">
            <v>2018</v>
          </cell>
          <cell r="C62">
            <v>58</v>
          </cell>
          <cell r="D62" t="str">
            <v>1.18 수지구 상현동 269-4(답)(상현동 54-14)</v>
          </cell>
          <cell r="I62">
            <v>1</v>
          </cell>
        </row>
        <row r="63">
          <cell r="C63">
            <v>59</v>
          </cell>
        </row>
        <row r="64">
          <cell r="B64">
            <v>1018</v>
          </cell>
          <cell r="C64">
            <v>60</v>
          </cell>
          <cell r="D64" t="str">
            <v>계</v>
          </cell>
          <cell r="I64">
            <v>1</v>
          </cell>
        </row>
        <row r="65">
          <cell r="B65">
            <v>2019</v>
          </cell>
          <cell r="C65">
            <v>61</v>
          </cell>
          <cell r="D65" t="str">
            <v>1.19 수지구 상현동 870(도)(상현동 869)</v>
          </cell>
          <cell r="I65">
            <v>1</v>
          </cell>
        </row>
        <row r="66">
          <cell r="C66">
            <v>62</v>
          </cell>
        </row>
        <row r="67">
          <cell r="B67">
            <v>1019</v>
          </cell>
          <cell r="C67">
            <v>63</v>
          </cell>
          <cell r="D67" t="str">
            <v>계</v>
          </cell>
          <cell r="I67">
            <v>1</v>
          </cell>
        </row>
        <row r="68">
          <cell r="C68">
            <v>64</v>
          </cell>
        </row>
        <row r="69">
          <cell r="B69">
            <v>2020</v>
          </cell>
          <cell r="C69">
            <v>65</v>
          </cell>
          <cell r="D69" t="str">
            <v>1.20 수지구 성복동 544-4(도)</v>
          </cell>
          <cell r="I69">
            <v>1</v>
          </cell>
        </row>
        <row r="70">
          <cell r="C70">
            <v>66</v>
          </cell>
        </row>
        <row r="71">
          <cell r="B71">
            <v>1020</v>
          </cell>
          <cell r="C71">
            <v>67</v>
          </cell>
          <cell r="D71" t="str">
            <v>계</v>
          </cell>
          <cell r="I71">
            <v>1</v>
          </cell>
        </row>
        <row r="72">
          <cell r="C72">
            <v>68</v>
          </cell>
        </row>
        <row r="73">
          <cell r="B73">
            <v>2021</v>
          </cell>
          <cell r="C73">
            <v>69</v>
          </cell>
          <cell r="D73" t="str">
            <v>1.21 수지구 신봉동 999(도)(신봉동 993)</v>
          </cell>
          <cell r="I73">
            <v>1</v>
          </cell>
        </row>
        <row r="74">
          <cell r="B74">
            <v>1021</v>
          </cell>
          <cell r="C74">
            <v>70</v>
          </cell>
          <cell r="D74" t="str">
            <v>계</v>
          </cell>
          <cell r="I74">
            <v>1</v>
          </cell>
        </row>
        <row r="75">
          <cell r="C75">
            <v>71</v>
          </cell>
        </row>
        <row r="76">
          <cell r="B76">
            <v>2022</v>
          </cell>
          <cell r="C76">
            <v>72</v>
          </cell>
          <cell r="D76" t="str">
            <v>1.22 수지구 죽전동 539-8(도)</v>
          </cell>
          <cell r="I76">
            <v>1</v>
          </cell>
        </row>
        <row r="77">
          <cell r="B77">
            <v>1022</v>
          </cell>
          <cell r="C77">
            <v>73</v>
          </cell>
          <cell r="D77" t="str">
            <v>계</v>
          </cell>
          <cell r="I77">
            <v>1</v>
          </cell>
        </row>
        <row r="78">
          <cell r="C78">
            <v>74</v>
          </cell>
        </row>
        <row r="79">
          <cell r="B79">
            <v>2023</v>
          </cell>
          <cell r="C79">
            <v>75</v>
          </cell>
          <cell r="D79" t="str">
            <v>1.23 수지구 죽전동 1480(도)(죽전동 1189-5)</v>
          </cell>
          <cell r="I79">
            <v>1</v>
          </cell>
        </row>
        <row r="80">
          <cell r="B80">
            <v>1023</v>
          </cell>
          <cell r="C80">
            <v>76</v>
          </cell>
          <cell r="D80" t="str">
            <v>계</v>
          </cell>
          <cell r="I80">
            <v>1</v>
          </cell>
        </row>
        <row r="81">
          <cell r="C81">
            <v>77</v>
          </cell>
        </row>
        <row r="82">
          <cell r="B82">
            <v>2024</v>
          </cell>
          <cell r="C82">
            <v>78</v>
          </cell>
          <cell r="D82" t="str">
            <v>1.24 수지구 풍덕천동 776(도)(푸름어린이집 뒤편)</v>
          </cell>
          <cell r="I82">
            <v>1</v>
          </cell>
        </row>
        <row r="83">
          <cell r="B83">
            <v>1024</v>
          </cell>
          <cell r="C83">
            <v>79</v>
          </cell>
          <cell r="D83" t="str">
            <v>계</v>
          </cell>
          <cell r="I83">
            <v>1</v>
          </cell>
        </row>
        <row r="84">
          <cell r="C84">
            <v>80</v>
          </cell>
        </row>
        <row r="85">
          <cell r="B85">
            <v>2025</v>
          </cell>
          <cell r="C85">
            <v>81</v>
          </cell>
          <cell r="D85" t="str">
            <v>1.25 수지구 풍덕천동 780(도)(풍덕천동 707)</v>
          </cell>
          <cell r="I85">
            <v>1</v>
          </cell>
        </row>
        <row r="86">
          <cell r="B86">
            <v>1025</v>
          </cell>
          <cell r="C86">
            <v>82</v>
          </cell>
          <cell r="D86" t="str">
            <v>계</v>
          </cell>
          <cell r="I86">
            <v>1</v>
          </cell>
        </row>
        <row r="87">
          <cell r="B87">
            <v>2026</v>
          </cell>
          <cell r="C87">
            <v>83</v>
          </cell>
          <cell r="D87" t="str">
            <v>1.26 처인구 남동 506(전)</v>
          </cell>
          <cell r="I87">
            <v>1</v>
          </cell>
        </row>
        <row r="88">
          <cell r="C88">
            <v>84</v>
          </cell>
        </row>
        <row r="89">
          <cell r="B89">
            <v>1026</v>
          </cell>
          <cell r="C89">
            <v>85</v>
          </cell>
          <cell r="D89" t="str">
            <v>계</v>
          </cell>
          <cell r="I89">
            <v>1</v>
          </cell>
        </row>
        <row r="90">
          <cell r="C90">
            <v>86</v>
          </cell>
        </row>
        <row r="91">
          <cell r="B91">
            <v>2027</v>
          </cell>
          <cell r="C91">
            <v>87</v>
          </cell>
          <cell r="D91" t="str">
            <v>1.27 처인구 남사면 북리 950-57(천)</v>
          </cell>
          <cell r="I91">
            <v>1</v>
          </cell>
        </row>
        <row r="92">
          <cell r="C92">
            <v>88</v>
          </cell>
        </row>
        <row r="93">
          <cell r="B93">
            <v>1027</v>
          </cell>
          <cell r="C93">
            <v>89</v>
          </cell>
          <cell r="D93" t="str">
            <v>계</v>
          </cell>
          <cell r="I93">
            <v>1</v>
          </cell>
        </row>
        <row r="94">
          <cell r="C94">
            <v>90</v>
          </cell>
        </row>
        <row r="95">
          <cell r="B95">
            <v>2028</v>
          </cell>
          <cell r="C95">
            <v>91</v>
          </cell>
          <cell r="D95" t="str">
            <v>1.28 처인구 모현읍 동림리 36-28(대)</v>
          </cell>
          <cell r="I95">
            <v>1</v>
          </cell>
        </row>
        <row r="96">
          <cell r="C96">
            <v>92</v>
          </cell>
        </row>
        <row r="97">
          <cell r="B97">
            <v>1028</v>
          </cell>
          <cell r="C97">
            <v>93</v>
          </cell>
          <cell r="D97" t="str">
            <v>계</v>
          </cell>
          <cell r="I97">
            <v>1</v>
          </cell>
        </row>
        <row r="98">
          <cell r="C98">
            <v>94</v>
          </cell>
        </row>
        <row r="99">
          <cell r="B99">
            <v>2029</v>
          </cell>
          <cell r="C99">
            <v>95</v>
          </cell>
          <cell r="D99" t="str">
            <v>1.29 처인구 모현읍 동림리 144-6(도)</v>
          </cell>
          <cell r="I99">
            <v>1</v>
          </cell>
        </row>
        <row r="100">
          <cell r="C100">
            <v>96</v>
          </cell>
        </row>
        <row r="101">
          <cell r="B101">
            <v>1029</v>
          </cell>
          <cell r="C101">
            <v>97</v>
          </cell>
          <cell r="D101" t="str">
            <v>계</v>
          </cell>
          <cell r="I101">
            <v>1</v>
          </cell>
        </row>
        <row r="102">
          <cell r="C102">
            <v>98</v>
          </cell>
        </row>
        <row r="103">
          <cell r="B103">
            <v>2030</v>
          </cell>
          <cell r="C103">
            <v>99</v>
          </cell>
          <cell r="D103" t="str">
            <v>1.30 처인구 백암면 근창리 23-1(묘)</v>
          </cell>
          <cell r="I103">
            <v>1</v>
          </cell>
        </row>
        <row r="104">
          <cell r="B104">
            <v>1030</v>
          </cell>
          <cell r="C104">
            <v>100</v>
          </cell>
          <cell r="D104" t="str">
            <v>계</v>
          </cell>
          <cell r="I104">
            <v>1</v>
          </cell>
        </row>
        <row r="105">
          <cell r="C105">
            <v>101</v>
          </cell>
        </row>
        <row r="106">
          <cell r="B106">
            <v>2031</v>
          </cell>
          <cell r="C106">
            <v>102</v>
          </cell>
          <cell r="D106" t="str">
            <v>1.31 처인구 백암면 백암리 293-8(답)</v>
          </cell>
          <cell r="I106">
            <v>1</v>
          </cell>
        </row>
        <row r="107">
          <cell r="B107">
            <v>1031</v>
          </cell>
          <cell r="C107">
            <v>103</v>
          </cell>
          <cell r="D107" t="str">
            <v>계</v>
          </cell>
          <cell r="I107">
            <v>1</v>
          </cell>
        </row>
        <row r="108">
          <cell r="C108">
            <v>104</v>
          </cell>
        </row>
        <row r="109">
          <cell r="B109">
            <v>2032</v>
          </cell>
          <cell r="C109">
            <v>105</v>
          </cell>
          <cell r="D109" t="str">
            <v>1.32 처인구 양지면 송문리 72-3(철)</v>
          </cell>
          <cell r="I109">
            <v>1</v>
          </cell>
        </row>
        <row r="110">
          <cell r="B110">
            <v>1032</v>
          </cell>
          <cell r="C110">
            <v>106</v>
          </cell>
          <cell r="D110" t="str">
            <v>계</v>
          </cell>
          <cell r="I110">
            <v>1</v>
          </cell>
        </row>
        <row r="111">
          <cell r="C111">
            <v>107</v>
          </cell>
        </row>
        <row r="112">
          <cell r="B112">
            <v>2033</v>
          </cell>
          <cell r="C112">
            <v>108</v>
          </cell>
          <cell r="D112" t="str">
            <v>1.33 처인구 양지면 제일리 273-2(도)</v>
          </cell>
          <cell r="I112">
            <v>1</v>
          </cell>
        </row>
        <row r="113">
          <cell r="B113">
            <v>1033</v>
          </cell>
          <cell r="C113">
            <v>109</v>
          </cell>
          <cell r="D113" t="str">
            <v>계</v>
          </cell>
          <cell r="I113">
            <v>1</v>
          </cell>
        </row>
        <row r="114">
          <cell r="C114">
            <v>110</v>
          </cell>
        </row>
        <row r="115">
          <cell r="B115">
            <v>2035</v>
          </cell>
          <cell r="C115">
            <v>111</v>
          </cell>
          <cell r="D115" t="str">
            <v>1.35 처인구 원삼면 맹리 352-4(답)</v>
          </cell>
          <cell r="I115">
            <v>1</v>
          </cell>
        </row>
        <row r="116">
          <cell r="C116">
            <v>112</v>
          </cell>
        </row>
        <row r="117">
          <cell r="B117">
            <v>1035</v>
          </cell>
          <cell r="C117">
            <v>113</v>
          </cell>
          <cell r="D117" t="str">
            <v>계</v>
          </cell>
          <cell r="I117">
            <v>1</v>
          </cell>
        </row>
        <row r="118">
          <cell r="C118">
            <v>114</v>
          </cell>
        </row>
        <row r="119">
          <cell r="B119">
            <v>2036</v>
          </cell>
          <cell r="C119">
            <v>115</v>
          </cell>
          <cell r="D119" t="str">
            <v>1.36 처인구 원삼면 맹리 706(구)(맹리 311-16)</v>
          </cell>
          <cell r="I119">
            <v>1</v>
          </cell>
        </row>
        <row r="120">
          <cell r="C120">
            <v>116</v>
          </cell>
        </row>
        <row r="121">
          <cell r="B121">
            <v>1036</v>
          </cell>
          <cell r="C121">
            <v>117</v>
          </cell>
          <cell r="D121" t="str">
            <v>계</v>
          </cell>
          <cell r="I121">
            <v>1</v>
          </cell>
        </row>
        <row r="122">
          <cell r="C122">
            <v>118</v>
          </cell>
        </row>
        <row r="123">
          <cell r="B123">
            <v>2037</v>
          </cell>
          <cell r="C123">
            <v>119</v>
          </cell>
          <cell r="D123" t="str">
            <v>1.37 처인구 유방동 70-2(도)</v>
          </cell>
          <cell r="I123">
            <v>1</v>
          </cell>
        </row>
        <row r="124">
          <cell r="B124">
            <v>1037</v>
          </cell>
          <cell r="C124">
            <v>120</v>
          </cell>
          <cell r="D124" t="str">
            <v>계</v>
          </cell>
          <cell r="I124">
            <v>1</v>
          </cell>
        </row>
        <row r="125">
          <cell r="B125">
            <v>2038</v>
          </cell>
          <cell r="C125">
            <v>121</v>
          </cell>
          <cell r="D125" t="str">
            <v>1.38 처인구 이동읍 천리 634(묘)</v>
          </cell>
          <cell r="I125">
            <v>1</v>
          </cell>
        </row>
        <row r="126">
          <cell r="C126">
            <v>122</v>
          </cell>
        </row>
        <row r="127">
          <cell r="B127">
            <v>1038</v>
          </cell>
          <cell r="C127">
            <v>123</v>
          </cell>
          <cell r="D127" t="str">
            <v>계</v>
          </cell>
          <cell r="I127">
            <v>1</v>
          </cell>
        </row>
        <row r="128">
          <cell r="B128">
            <v>2039</v>
          </cell>
          <cell r="C128">
            <v>124</v>
          </cell>
          <cell r="D128" t="str">
            <v>1.39 처인구 포곡읍 둔전리3(구)(둔전리32-5)</v>
          </cell>
          <cell r="I128">
            <v>1</v>
          </cell>
        </row>
        <row r="129">
          <cell r="C129">
            <v>125</v>
          </cell>
        </row>
        <row r="130">
          <cell r="B130">
            <v>1039</v>
          </cell>
          <cell r="C130">
            <v>126</v>
          </cell>
          <cell r="D130" t="str">
            <v>계</v>
          </cell>
          <cell r="I130">
            <v>1</v>
          </cell>
        </row>
        <row r="131">
          <cell r="B131">
            <v>2040</v>
          </cell>
          <cell r="C131">
            <v>127</v>
          </cell>
          <cell r="D131" t="str">
            <v>1.40 처인구 포곡읍 둔전리147(대)(둔전리144-9)</v>
          </cell>
          <cell r="I131">
            <v>1</v>
          </cell>
        </row>
        <row r="132">
          <cell r="C132">
            <v>128</v>
          </cell>
        </row>
        <row r="133">
          <cell r="B133">
            <v>1040</v>
          </cell>
          <cell r="C133">
            <v>129</v>
          </cell>
          <cell r="D133" t="str">
            <v>계</v>
          </cell>
          <cell r="I133">
            <v>1</v>
          </cell>
        </row>
        <row r="134">
          <cell r="B134">
            <v>2041</v>
          </cell>
          <cell r="C134">
            <v>130</v>
          </cell>
          <cell r="D134" t="str">
            <v>1.41 처인구 포곡읍 삼계리 607-9(구)</v>
          </cell>
          <cell r="I134">
            <v>1</v>
          </cell>
        </row>
        <row r="135">
          <cell r="C135">
            <v>131</v>
          </cell>
        </row>
        <row r="136">
          <cell r="B136">
            <v>1041</v>
          </cell>
          <cell r="C136">
            <v>132</v>
          </cell>
          <cell r="D136" t="str">
            <v>계</v>
          </cell>
          <cell r="I136">
            <v>1</v>
          </cell>
        </row>
        <row r="137">
          <cell r="B137">
            <v>2042</v>
          </cell>
          <cell r="C137">
            <v>133</v>
          </cell>
          <cell r="D137" t="str">
            <v>1.42 처인구 남사면 아곡리 707(도)</v>
          </cell>
          <cell r="I137">
            <v>1</v>
          </cell>
        </row>
        <row r="138">
          <cell r="C138">
            <v>134</v>
          </cell>
        </row>
        <row r="139">
          <cell r="B139">
            <v>1042</v>
          </cell>
          <cell r="C139">
            <v>135</v>
          </cell>
          <cell r="D139" t="str">
            <v>계</v>
          </cell>
          <cell r="I139">
            <v>1</v>
          </cell>
        </row>
        <row r="140">
          <cell r="B140">
            <v>2043</v>
          </cell>
          <cell r="C140">
            <v>136</v>
          </cell>
          <cell r="D140" t="str">
            <v>1.43 처인구 남사면 완장리 696(답)</v>
          </cell>
          <cell r="I140">
            <v>1</v>
          </cell>
        </row>
        <row r="141">
          <cell r="C141">
            <v>137</v>
          </cell>
        </row>
        <row r="142">
          <cell r="B142">
            <v>1043</v>
          </cell>
          <cell r="C142">
            <v>138</v>
          </cell>
          <cell r="D142" t="str">
            <v>계</v>
          </cell>
          <cell r="I142">
            <v>1</v>
          </cell>
        </row>
        <row r="143">
          <cell r="B143">
            <v>2044</v>
          </cell>
          <cell r="C143">
            <v>139</v>
          </cell>
          <cell r="D143" t="str">
            <v>1.44 기흥구 마북동 344-1</v>
          </cell>
          <cell r="I143">
            <v>1</v>
          </cell>
        </row>
        <row r="144">
          <cell r="C144">
            <v>140</v>
          </cell>
        </row>
        <row r="145">
          <cell r="B145">
            <v>1044</v>
          </cell>
          <cell r="C145">
            <v>141</v>
          </cell>
          <cell r="D145" t="str">
            <v>계</v>
          </cell>
          <cell r="I145">
            <v>1</v>
          </cell>
        </row>
        <row r="146">
          <cell r="B146">
            <v>2045</v>
          </cell>
          <cell r="C146">
            <v>142</v>
          </cell>
          <cell r="D146" t="str">
            <v>1.45 기흥구 중동 1077</v>
          </cell>
          <cell r="I146">
            <v>1</v>
          </cell>
        </row>
        <row r="147">
          <cell r="C147">
            <v>143</v>
          </cell>
        </row>
        <row r="148">
          <cell r="B148">
            <v>1045</v>
          </cell>
          <cell r="C148">
            <v>144</v>
          </cell>
          <cell r="D148" t="str">
            <v>계</v>
          </cell>
          <cell r="I148">
            <v>1</v>
          </cell>
        </row>
        <row r="149">
          <cell r="B149">
            <v>2046</v>
          </cell>
          <cell r="C149">
            <v>145</v>
          </cell>
          <cell r="D149" t="str">
            <v>1.46 기흥구 언남동 328-2</v>
          </cell>
          <cell r="I149">
            <v>1</v>
          </cell>
        </row>
        <row r="150">
          <cell r="C150">
            <v>146</v>
          </cell>
        </row>
        <row r="151">
          <cell r="B151">
            <v>1046</v>
          </cell>
          <cell r="C151">
            <v>147</v>
          </cell>
          <cell r="D151" t="str">
            <v>계</v>
          </cell>
          <cell r="I151">
            <v>1</v>
          </cell>
        </row>
        <row r="152">
          <cell r="B152">
            <v>2047</v>
          </cell>
          <cell r="C152">
            <v>148</v>
          </cell>
          <cell r="D152" t="str">
            <v>1.47 기흥구 동백동 431-2</v>
          </cell>
          <cell r="I152">
            <v>1</v>
          </cell>
        </row>
        <row r="153">
          <cell r="C153">
            <v>149</v>
          </cell>
        </row>
        <row r="154">
          <cell r="B154">
            <v>1047</v>
          </cell>
          <cell r="C154">
            <v>150</v>
          </cell>
          <cell r="D154" t="str">
            <v>계</v>
          </cell>
          <cell r="I154">
            <v>1</v>
          </cell>
        </row>
        <row r="155">
          <cell r="B155">
            <v>2048</v>
          </cell>
          <cell r="C155">
            <v>151</v>
          </cell>
          <cell r="D155" t="str">
            <v>1.48 기흥구 중동 665-43</v>
          </cell>
          <cell r="I155">
            <v>1</v>
          </cell>
        </row>
        <row r="156">
          <cell r="C156">
            <v>152</v>
          </cell>
        </row>
        <row r="157">
          <cell r="B157">
            <v>1048</v>
          </cell>
          <cell r="C157">
            <v>153</v>
          </cell>
          <cell r="D157" t="str">
            <v>계</v>
          </cell>
          <cell r="I157">
            <v>1</v>
          </cell>
        </row>
        <row r="158">
          <cell r="B158">
            <v>2049</v>
          </cell>
          <cell r="C158">
            <v>154</v>
          </cell>
          <cell r="D158" t="str">
            <v>1.49 기흥구 중동 993</v>
          </cell>
          <cell r="I158">
            <v>1</v>
          </cell>
        </row>
        <row r="159">
          <cell r="C159">
            <v>155</v>
          </cell>
        </row>
        <row r="160">
          <cell r="B160">
            <v>1049</v>
          </cell>
          <cell r="C160">
            <v>156</v>
          </cell>
          <cell r="D160" t="str">
            <v>계</v>
          </cell>
          <cell r="I160">
            <v>1</v>
          </cell>
        </row>
        <row r="161">
          <cell r="B161">
            <v>2050</v>
          </cell>
          <cell r="C161">
            <v>157</v>
          </cell>
          <cell r="D161" t="str">
            <v>1.50 기흥구 중동 815</v>
          </cell>
          <cell r="I161">
            <v>1</v>
          </cell>
        </row>
        <row r="162">
          <cell r="C162">
            <v>158</v>
          </cell>
        </row>
        <row r="163">
          <cell r="B163">
            <v>1050</v>
          </cell>
          <cell r="C163">
            <v>159</v>
          </cell>
          <cell r="D163" t="str">
            <v>계</v>
          </cell>
          <cell r="I163">
            <v>1</v>
          </cell>
        </row>
        <row r="164">
          <cell r="B164">
            <v>2051</v>
          </cell>
          <cell r="C164">
            <v>160</v>
          </cell>
          <cell r="D164" t="str">
            <v>1.51 기흥구 상하동 578</v>
          </cell>
          <cell r="I164">
            <v>1</v>
          </cell>
        </row>
        <row r="165">
          <cell r="C165">
            <v>161</v>
          </cell>
        </row>
        <row r="166">
          <cell r="B166">
            <v>1051</v>
          </cell>
          <cell r="C166">
            <v>162</v>
          </cell>
          <cell r="D166" t="str">
            <v>계</v>
          </cell>
          <cell r="I166">
            <v>1</v>
          </cell>
        </row>
        <row r="167">
          <cell r="B167">
            <v>2052</v>
          </cell>
          <cell r="C167">
            <v>163</v>
          </cell>
          <cell r="D167" t="str">
            <v>1.52 기흥구 마북동 502-354</v>
          </cell>
          <cell r="I167">
            <v>1</v>
          </cell>
        </row>
        <row r="168">
          <cell r="C168">
            <v>164</v>
          </cell>
        </row>
        <row r="169">
          <cell r="B169">
            <v>1052</v>
          </cell>
          <cell r="C169">
            <v>165</v>
          </cell>
          <cell r="D169" t="str">
            <v>계</v>
          </cell>
          <cell r="I169">
            <v>1</v>
          </cell>
        </row>
        <row r="170">
          <cell r="B170">
            <v>2053</v>
          </cell>
          <cell r="C170">
            <v>166</v>
          </cell>
          <cell r="D170" t="str">
            <v>1.53 기흥구 중동 1104</v>
          </cell>
          <cell r="I170">
            <v>1</v>
          </cell>
        </row>
        <row r="171">
          <cell r="C171">
            <v>167</v>
          </cell>
        </row>
        <row r="172">
          <cell r="B172">
            <v>1053</v>
          </cell>
          <cell r="C172">
            <v>168</v>
          </cell>
          <cell r="D172" t="str">
            <v>계</v>
          </cell>
          <cell r="I172">
            <v>1</v>
          </cell>
        </row>
        <row r="173">
          <cell r="B173">
            <v>2054</v>
          </cell>
          <cell r="C173">
            <v>169</v>
          </cell>
          <cell r="D173" t="str">
            <v>1.54 기흥구 중동 1097</v>
          </cell>
          <cell r="I173">
            <v>1</v>
          </cell>
        </row>
        <row r="174">
          <cell r="C174">
            <v>170</v>
          </cell>
        </row>
        <row r="175">
          <cell r="B175">
            <v>1054</v>
          </cell>
          <cell r="C175">
            <v>171</v>
          </cell>
          <cell r="D175" t="str">
            <v>계</v>
          </cell>
          <cell r="I175">
            <v>1</v>
          </cell>
        </row>
        <row r="176">
          <cell r="C176">
            <v>172</v>
          </cell>
        </row>
        <row r="177">
          <cell r="C177">
            <v>173</v>
          </cell>
        </row>
        <row r="178">
          <cell r="C178">
            <v>174</v>
          </cell>
        </row>
        <row r="179">
          <cell r="C179">
            <v>175</v>
          </cell>
        </row>
        <row r="180">
          <cell r="C180">
            <v>176</v>
          </cell>
        </row>
        <row r="181">
          <cell r="C181">
            <v>177</v>
          </cell>
        </row>
      </sheetData>
      <sheetData sheetId="36" refreshError="1"/>
      <sheetData sheetId="37">
        <row r="5">
          <cell r="B5">
            <v>1</v>
          </cell>
        </row>
      </sheetData>
      <sheetData sheetId="38" refreshError="1"/>
      <sheetData sheetId="39">
        <row r="5">
          <cell r="B5">
            <v>1</v>
          </cell>
        </row>
      </sheetData>
      <sheetData sheetId="40" refreshError="1"/>
      <sheetData sheetId="41" refreshError="1"/>
      <sheetData sheetId="42">
        <row r="2">
          <cell r="B2" t="str">
            <v>1. CCTV 설치</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0.표지"/>
      <sheetName val="원가계산서"/>
      <sheetName val="물품원가계산서"/>
      <sheetName val="2.표지"/>
      <sheetName val="총괄집계표"/>
      <sheetName val="관급자재사용수량"/>
      <sheetName val="관급자재비(관제센터-3자단가)"/>
      <sheetName val="관급자재비 집계표(현장장비-3자단가)"/>
      <sheetName val="관급자재비(현장장비-3자단가)"/>
      <sheetName val="관급자재비(3자단가)"/>
      <sheetName val="관급자재비 집계표(현장장비)"/>
      <sheetName val="관급자재비(현장장비)"/>
      <sheetName val="공사비내역 집계표(현장장비)"/>
      <sheetName val="공사비내역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시설부담금집계표"/>
      <sheetName val="한전시설부담금산출내역서"/>
      <sheetName val="8.표지"/>
      <sheetName val="수량집계(관급자재-관제센터)"/>
      <sheetName val="수량집계(관급자재-비상벨)"/>
      <sheetName val="수량산출서(관급자재-비상벨)"/>
      <sheetName val="수량집계(관급자재-3자단가)"/>
      <sheetName val="수량집계(관급자재-현장장비)"/>
      <sheetName val="수량산출서(관급자재-현장장비)"/>
      <sheetName val="수량집계(현장장비)"/>
      <sheetName val="수량산출서(현장장비)"/>
      <sheetName val="기초수량"/>
      <sheetName val="관로터파기수량"/>
      <sheetName val="설치장소"/>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ow r="6">
          <cell r="B6">
            <v>2001</v>
          </cell>
          <cell r="C6" t="str">
            <v>1.1 산본동 1037(도)(산본동1026-32)</v>
          </cell>
        </row>
        <row r="7">
          <cell r="B7" t="str">
            <v>비상벨볼륨조절, MIC, 방수버튼</v>
          </cell>
          <cell r="C7" t="str">
            <v>비상벨</v>
          </cell>
          <cell r="D7" t="str">
            <v>볼륨조절, MIC, 방수버튼</v>
          </cell>
          <cell r="E7">
            <v>1</v>
          </cell>
          <cell r="F7" t="str">
            <v>EA</v>
          </cell>
          <cell r="G7">
            <v>950000</v>
          </cell>
          <cell r="H7">
            <v>950000</v>
          </cell>
          <cell r="J7">
            <v>0</v>
          </cell>
          <cell r="L7">
            <v>0</v>
          </cell>
          <cell r="M7">
            <v>950000</v>
          </cell>
          <cell r="N7">
            <v>950000</v>
          </cell>
          <cell r="O7">
            <v>23384506</v>
          </cell>
        </row>
        <row r="9">
          <cell r="B9">
            <v>3001</v>
          </cell>
          <cell r="D9" t="str">
            <v>계</v>
          </cell>
          <cell r="H9">
            <v>950000</v>
          </cell>
          <cell r="J9">
            <v>0</v>
          </cell>
          <cell r="L9">
            <v>0</v>
          </cell>
          <cell r="N9">
            <v>950000</v>
          </cell>
        </row>
        <row r="11">
          <cell r="B11">
            <v>2002</v>
          </cell>
          <cell r="C11" t="str">
            <v>1.2 산본동 1176(도)(산본동 1096-2)</v>
          </cell>
        </row>
        <row r="12">
          <cell r="B12" t="str">
            <v>비상벨볼륨조절, MIC, 방수버튼</v>
          </cell>
          <cell r="C12" t="str">
            <v>비상벨</v>
          </cell>
          <cell r="D12" t="str">
            <v>볼륨조절, MIC, 방수버튼</v>
          </cell>
          <cell r="E12">
            <v>1</v>
          </cell>
          <cell r="F12" t="str">
            <v>EA</v>
          </cell>
          <cell r="G12">
            <v>950000</v>
          </cell>
          <cell r="H12">
            <v>950000</v>
          </cell>
          <cell r="J12">
            <v>0</v>
          </cell>
          <cell r="L12">
            <v>0</v>
          </cell>
          <cell r="M12">
            <v>950000</v>
          </cell>
          <cell r="N12">
            <v>950000</v>
          </cell>
          <cell r="O12">
            <v>23384506</v>
          </cell>
        </row>
        <row r="14">
          <cell r="B14">
            <v>3002</v>
          </cell>
          <cell r="D14" t="str">
            <v>계</v>
          </cell>
          <cell r="H14">
            <v>950000</v>
          </cell>
          <cell r="J14">
            <v>0</v>
          </cell>
          <cell r="L14">
            <v>0</v>
          </cell>
          <cell r="N14">
            <v>950000</v>
          </cell>
        </row>
        <row r="15">
          <cell r="B15">
            <v>2003</v>
          </cell>
          <cell r="C15" t="str">
            <v>1.3 산본동 1179(도)(산본동 1142-4)</v>
          </cell>
        </row>
        <row r="16">
          <cell r="B16" t="str">
            <v>비상벨볼륨조절, MIC, 방수버튼</v>
          </cell>
          <cell r="C16" t="str">
            <v>비상벨</v>
          </cell>
          <cell r="D16" t="str">
            <v>볼륨조절, MIC, 방수버튼</v>
          </cell>
          <cell r="E16">
            <v>1</v>
          </cell>
          <cell r="F16" t="str">
            <v>EA</v>
          </cell>
          <cell r="G16">
            <v>950000</v>
          </cell>
          <cell r="H16">
            <v>950000</v>
          </cell>
          <cell r="J16">
            <v>0</v>
          </cell>
          <cell r="L16">
            <v>0</v>
          </cell>
          <cell r="M16">
            <v>950000</v>
          </cell>
          <cell r="N16">
            <v>950000</v>
          </cell>
          <cell r="O16">
            <v>23384506</v>
          </cell>
        </row>
        <row r="18">
          <cell r="B18">
            <v>3003</v>
          </cell>
          <cell r="D18" t="str">
            <v>계</v>
          </cell>
          <cell r="H18">
            <v>950000</v>
          </cell>
          <cell r="J18">
            <v>0</v>
          </cell>
          <cell r="L18">
            <v>0</v>
          </cell>
          <cell r="N18">
            <v>950000</v>
          </cell>
        </row>
        <row r="20">
          <cell r="B20">
            <v>2004</v>
          </cell>
          <cell r="C20" t="str">
            <v>1.4 부곡동 694-1(도)</v>
          </cell>
        </row>
        <row r="21">
          <cell r="B21" t="str">
            <v>비상벨볼륨조절, MIC, 방수버튼</v>
          </cell>
          <cell r="C21" t="str">
            <v>비상벨</v>
          </cell>
          <cell r="D21" t="str">
            <v>볼륨조절, MIC, 방수버튼</v>
          </cell>
          <cell r="E21">
            <v>1</v>
          </cell>
          <cell r="F21" t="str">
            <v>EA</v>
          </cell>
          <cell r="G21">
            <v>950000</v>
          </cell>
          <cell r="H21">
            <v>950000</v>
          </cell>
          <cell r="J21">
            <v>0</v>
          </cell>
          <cell r="L21">
            <v>0</v>
          </cell>
          <cell r="M21">
            <v>950000</v>
          </cell>
          <cell r="N21">
            <v>950000</v>
          </cell>
          <cell r="O21">
            <v>23384506</v>
          </cell>
        </row>
        <row r="23">
          <cell r="B23">
            <v>3004</v>
          </cell>
          <cell r="D23" t="str">
            <v>계</v>
          </cell>
          <cell r="H23">
            <v>950000</v>
          </cell>
          <cell r="J23">
            <v>0</v>
          </cell>
          <cell r="L23">
            <v>0</v>
          </cell>
          <cell r="N23">
            <v>950000</v>
          </cell>
        </row>
        <row r="24">
          <cell r="B24">
            <v>2005</v>
          </cell>
          <cell r="C24" t="str">
            <v>1.5 당동 1018(도)</v>
          </cell>
        </row>
        <row r="25">
          <cell r="B25" t="str">
            <v>비상벨볼륨조절, MIC, 방수버튼</v>
          </cell>
          <cell r="C25" t="str">
            <v>비상벨</v>
          </cell>
          <cell r="D25" t="str">
            <v>볼륨조절, MIC, 방수버튼</v>
          </cell>
          <cell r="E25">
            <v>1</v>
          </cell>
          <cell r="F25" t="str">
            <v>EA</v>
          </cell>
          <cell r="G25">
            <v>950000</v>
          </cell>
          <cell r="H25">
            <v>950000</v>
          </cell>
          <cell r="J25">
            <v>0</v>
          </cell>
          <cell r="L25">
            <v>0</v>
          </cell>
          <cell r="M25">
            <v>950000</v>
          </cell>
          <cell r="N25">
            <v>950000</v>
          </cell>
          <cell r="O25">
            <v>23384506</v>
          </cell>
        </row>
        <row r="26">
          <cell r="B26">
            <v>3005</v>
          </cell>
          <cell r="D26" t="str">
            <v>계</v>
          </cell>
          <cell r="H26">
            <v>950000</v>
          </cell>
          <cell r="J26">
            <v>0</v>
          </cell>
          <cell r="L26">
            <v>0</v>
          </cell>
          <cell r="N26">
            <v>950000</v>
          </cell>
        </row>
        <row r="28">
          <cell r="B28">
            <v>2007</v>
          </cell>
          <cell r="C28" t="str">
            <v>1.7 금정동 693-25(도)</v>
          </cell>
        </row>
        <row r="29">
          <cell r="B29" t="str">
            <v>비상벨볼륨조절, MIC, 방수버튼</v>
          </cell>
          <cell r="C29" t="str">
            <v>비상벨</v>
          </cell>
          <cell r="D29" t="str">
            <v>볼륨조절, MIC, 방수버튼</v>
          </cell>
          <cell r="E29">
            <v>1</v>
          </cell>
          <cell r="F29" t="str">
            <v>EA</v>
          </cell>
          <cell r="G29">
            <v>950000</v>
          </cell>
          <cell r="H29">
            <v>950000</v>
          </cell>
          <cell r="J29">
            <v>0</v>
          </cell>
          <cell r="L29">
            <v>0</v>
          </cell>
          <cell r="M29">
            <v>950000</v>
          </cell>
          <cell r="N29">
            <v>950000</v>
          </cell>
          <cell r="O29">
            <v>23384506</v>
          </cell>
        </row>
        <row r="31">
          <cell r="B31">
            <v>3007</v>
          </cell>
          <cell r="D31" t="str">
            <v>계</v>
          </cell>
          <cell r="H31">
            <v>950000</v>
          </cell>
          <cell r="J31">
            <v>0</v>
          </cell>
          <cell r="L31">
            <v>0</v>
          </cell>
          <cell r="N31">
            <v>950000</v>
          </cell>
        </row>
        <row r="33">
          <cell r="B33">
            <v>2008</v>
          </cell>
          <cell r="C33" t="str">
            <v>1.8 금정동 819(도)(금정동 719-12)</v>
          </cell>
        </row>
        <row r="34">
          <cell r="B34" t="str">
            <v>비상벨볼륨조절, MIC, 방수버튼</v>
          </cell>
          <cell r="C34" t="str">
            <v>비상벨</v>
          </cell>
          <cell r="D34" t="str">
            <v>볼륨조절, MIC, 방수버튼</v>
          </cell>
          <cell r="E34">
            <v>1</v>
          </cell>
          <cell r="F34" t="str">
            <v>EA</v>
          </cell>
          <cell r="G34">
            <v>950000</v>
          </cell>
          <cell r="H34">
            <v>950000</v>
          </cell>
          <cell r="J34">
            <v>0</v>
          </cell>
          <cell r="L34">
            <v>0</v>
          </cell>
          <cell r="M34">
            <v>950000</v>
          </cell>
          <cell r="N34">
            <v>950000</v>
          </cell>
          <cell r="O34">
            <v>23384506</v>
          </cell>
        </row>
        <row r="36">
          <cell r="B36">
            <v>3008</v>
          </cell>
          <cell r="D36" t="str">
            <v>계</v>
          </cell>
          <cell r="H36">
            <v>950000</v>
          </cell>
          <cell r="J36">
            <v>0</v>
          </cell>
          <cell r="L36">
            <v>0</v>
          </cell>
          <cell r="N36">
            <v>950000</v>
          </cell>
        </row>
        <row r="38">
          <cell r="B38">
            <v>2009</v>
          </cell>
          <cell r="C38" t="str">
            <v>1.9 산본동 87(도)(산본동 92)</v>
          </cell>
        </row>
        <row r="39">
          <cell r="B39" t="str">
            <v>비상벨볼륨조절, MIC, 방수버튼</v>
          </cell>
          <cell r="C39" t="str">
            <v>비상벨</v>
          </cell>
          <cell r="D39" t="str">
            <v>볼륨조절, MIC, 방수버튼</v>
          </cell>
          <cell r="E39">
            <v>1</v>
          </cell>
          <cell r="F39" t="str">
            <v>EA</v>
          </cell>
          <cell r="G39">
            <v>950000</v>
          </cell>
          <cell r="H39">
            <v>950000</v>
          </cell>
          <cell r="J39">
            <v>0</v>
          </cell>
          <cell r="L39">
            <v>0</v>
          </cell>
          <cell r="M39">
            <v>950000</v>
          </cell>
          <cell r="N39">
            <v>950000</v>
          </cell>
          <cell r="O39">
            <v>23384506</v>
          </cell>
        </row>
        <row r="41">
          <cell r="B41">
            <v>3009</v>
          </cell>
          <cell r="D41" t="str">
            <v>계</v>
          </cell>
          <cell r="H41">
            <v>950000</v>
          </cell>
          <cell r="J41">
            <v>0</v>
          </cell>
          <cell r="L41">
            <v>0</v>
          </cell>
          <cell r="N41">
            <v>950000</v>
          </cell>
        </row>
        <row r="43">
          <cell r="B43">
            <v>2010</v>
          </cell>
          <cell r="C43" t="str">
            <v>1.10 산본동 840-193(임)(상연사)</v>
          </cell>
        </row>
        <row r="44">
          <cell r="B44" t="str">
            <v>비상벨볼륨조절, MIC, 방수버튼</v>
          </cell>
          <cell r="C44" t="str">
            <v>비상벨</v>
          </cell>
          <cell r="D44" t="str">
            <v>볼륨조절, MIC, 방수버튼</v>
          </cell>
          <cell r="E44">
            <v>1</v>
          </cell>
          <cell r="F44" t="str">
            <v>EA</v>
          </cell>
          <cell r="G44">
            <v>950000</v>
          </cell>
          <cell r="H44">
            <v>950000</v>
          </cell>
          <cell r="J44">
            <v>0</v>
          </cell>
          <cell r="L44">
            <v>0</v>
          </cell>
          <cell r="M44">
            <v>950000</v>
          </cell>
          <cell r="N44">
            <v>950000</v>
          </cell>
          <cell r="O44">
            <v>23384506</v>
          </cell>
        </row>
        <row r="46">
          <cell r="B46">
            <v>3010</v>
          </cell>
          <cell r="D46" t="str">
            <v>계</v>
          </cell>
          <cell r="H46">
            <v>950000</v>
          </cell>
          <cell r="J46">
            <v>0</v>
          </cell>
          <cell r="L46">
            <v>0</v>
          </cell>
          <cell r="N46">
            <v>950000</v>
          </cell>
        </row>
        <row r="48">
          <cell r="B48">
            <v>2011</v>
          </cell>
          <cell r="C48" t="str">
            <v>1.11 속달동 산1-1(임도오거리)</v>
          </cell>
        </row>
        <row r="49">
          <cell r="B49" t="str">
            <v>비상벨볼륨조절, MIC, 방수버튼</v>
          </cell>
          <cell r="C49" t="str">
            <v>비상벨</v>
          </cell>
          <cell r="D49" t="str">
            <v>볼륨조절, MIC, 방수버튼</v>
          </cell>
          <cell r="E49">
            <v>1</v>
          </cell>
          <cell r="F49" t="str">
            <v>EA</v>
          </cell>
          <cell r="G49">
            <v>950000</v>
          </cell>
          <cell r="H49">
            <v>950000</v>
          </cell>
          <cell r="J49">
            <v>0</v>
          </cell>
          <cell r="L49">
            <v>0</v>
          </cell>
          <cell r="M49">
            <v>950000</v>
          </cell>
          <cell r="N49">
            <v>950000</v>
          </cell>
          <cell r="O49">
            <v>23384506</v>
          </cell>
        </row>
        <row r="50">
          <cell r="B50">
            <v>3011</v>
          </cell>
          <cell r="D50" t="str">
            <v>계</v>
          </cell>
          <cell r="H50">
            <v>950000</v>
          </cell>
          <cell r="J50">
            <v>0</v>
          </cell>
          <cell r="L50">
            <v>0</v>
          </cell>
          <cell r="N50">
            <v>950000</v>
          </cell>
        </row>
        <row r="51">
          <cell r="B51">
            <v>2012</v>
          </cell>
          <cell r="C51" t="e">
            <v>#N/A</v>
          </cell>
        </row>
        <row r="52">
          <cell r="B52" t="str">
            <v>비상벨볼륨조절, MIC, 방수버튼</v>
          </cell>
          <cell r="C52" t="str">
            <v>비상벨</v>
          </cell>
          <cell r="D52" t="str">
            <v>볼륨조절, MIC, 방수버튼</v>
          </cell>
          <cell r="E52">
            <v>1</v>
          </cell>
          <cell r="F52" t="str">
            <v>EA</v>
          </cell>
          <cell r="G52">
            <v>950000</v>
          </cell>
          <cell r="H52">
            <v>950000</v>
          </cell>
          <cell r="J52">
            <v>0</v>
          </cell>
          <cell r="L52">
            <v>0</v>
          </cell>
          <cell r="M52">
            <v>950000</v>
          </cell>
          <cell r="N52">
            <v>950000</v>
          </cell>
          <cell r="O52">
            <v>23384506</v>
          </cell>
        </row>
        <row r="54">
          <cell r="B54">
            <v>3012</v>
          </cell>
          <cell r="D54" t="str">
            <v>계</v>
          </cell>
          <cell r="H54">
            <v>950000</v>
          </cell>
          <cell r="J54">
            <v>0</v>
          </cell>
          <cell r="L54">
            <v>0</v>
          </cell>
          <cell r="N54">
            <v>950000</v>
          </cell>
        </row>
        <row r="56">
          <cell r="B56">
            <v>2014</v>
          </cell>
          <cell r="C56" t="e">
            <v>#N/A</v>
          </cell>
        </row>
        <row r="57">
          <cell r="B57" t="str">
            <v>비상벨볼륨조절, MIC, 방수버튼</v>
          </cell>
          <cell r="C57" t="str">
            <v>비상벨</v>
          </cell>
          <cell r="D57" t="str">
            <v>볼륨조절, MIC, 방수버튼</v>
          </cell>
          <cell r="E57">
            <v>1</v>
          </cell>
          <cell r="F57" t="str">
            <v>EA</v>
          </cell>
          <cell r="G57">
            <v>950000</v>
          </cell>
          <cell r="H57">
            <v>950000</v>
          </cell>
          <cell r="J57">
            <v>0</v>
          </cell>
          <cell r="L57">
            <v>0</v>
          </cell>
          <cell r="M57">
            <v>950000</v>
          </cell>
          <cell r="N57">
            <v>950000</v>
          </cell>
          <cell r="O57">
            <v>23384506</v>
          </cell>
        </row>
        <row r="59">
          <cell r="B59">
            <v>3014</v>
          </cell>
          <cell r="D59" t="str">
            <v>계</v>
          </cell>
          <cell r="H59">
            <v>950000</v>
          </cell>
          <cell r="J59">
            <v>0</v>
          </cell>
          <cell r="L59">
            <v>0</v>
          </cell>
          <cell r="N59">
            <v>950000</v>
          </cell>
        </row>
        <row r="61">
          <cell r="B61">
            <v>2015</v>
          </cell>
          <cell r="C61" t="e">
            <v>#N/A</v>
          </cell>
        </row>
        <row r="62">
          <cell r="B62" t="str">
            <v>비상벨볼륨조절, MIC, 방수버튼</v>
          </cell>
          <cell r="C62" t="str">
            <v>비상벨</v>
          </cell>
          <cell r="D62" t="str">
            <v>볼륨조절, MIC, 방수버튼</v>
          </cell>
          <cell r="E62">
            <v>1</v>
          </cell>
          <cell r="F62" t="str">
            <v>EA</v>
          </cell>
          <cell r="G62">
            <v>950000</v>
          </cell>
          <cell r="H62">
            <v>950000</v>
          </cell>
          <cell r="J62">
            <v>0</v>
          </cell>
          <cell r="L62">
            <v>0</v>
          </cell>
          <cell r="M62">
            <v>950000</v>
          </cell>
          <cell r="N62">
            <v>950000</v>
          </cell>
          <cell r="O62">
            <v>23384506</v>
          </cell>
        </row>
        <row r="64">
          <cell r="B64">
            <v>3015</v>
          </cell>
          <cell r="D64" t="str">
            <v>계</v>
          </cell>
          <cell r="H64">
            <v>950000</v>
          </cell>
          <cell r="J64">
            <v>0</v>
          </cell>
          <cell r="L64">
            <v>0</v>
          </cell>
          <cell r="N64">
            <v>950000</v>
          </cell>
        </row>
        <row r="66">
          <cell r="B66">
            <v>2016</v>
          </cell>
          <cell r="C66" t="e">
            <v>#N/A</v>
          </cell>
        </row>
        <row r="67">
          <cell r="B67" t="str">
            <v>비상벨볼륨조절, MIC, 방수버튼</v>
          </cell>
          <cell r="C67" t="str">
            <v>비상벨</v>
          </cell>
          <cell r="D67" t="str">
            <v>볼륨조절, MIC, 방수버튼</v>
          </cell>
          <cell r="E67">
            <v>1</v>
          </cell>
          <cell r="F67" t="str">
            <v>EA</v>
          </cell>
          <cell r="G67">
            <v>950000</v>
          </cell>
          <cell r="H67">
            <v>950000</v>
          </cell>
          <cell r="J67">
            <v>0</v>
          </cell>
          <cell r="L67">
            <v>0</v>
          </cell>
          <cell r="M67">
            <v>950000</v>
          </cell>
          <cell r="N67">
            <v>950000</v>
          </cell>
          <cell r="O67">
            <v>23384506</v>
          </cell>
        </row>
        <row r="69">
          <cell r="B69">
            <v>3016</v>
          </cell>
          <cell r="D69" t="str">
            <v>계</v>
          </cell>
          <cell r="H69">
            <v>950000</v>
          </cell>
          <cell r="J69">
            <v>0</v>
          </cell>
          <cell r="L69">
            <v>0</v>
          </cell>
          <cell r="N69">
            <v>950000</v>
          </cell>
        </row>
        <row r="71">
          <cell r="B71">
            <v>2017</v>
          </cell>
          <cell r="C71" t="e">
            <v>#N/A</v>
          </cell>
        </row>
        <row r="72">
          <cell r="B72" t="str">
            <v>비상벨볼륨조절, MIC, 방수버튼</v>
          </cell>
          <cell r="C72" t="str">
            <v>비상벨</v>
          </cell>
          <cell r="D72" t="str">
            <v>볼륨조절, MIC, 방수버튼</v>
          </cell>
          <cell r="E72">
            <v>1</v>
          </cell>
          <cell r="F72" t="str">
            <v>EA</v>
          </cell>
          <cell r="G72">
            <v>950000</v>
          </cell>
          <cell r="H72">
            <v>950000</v>
          </cell>
          <cell r="J72">
            <v>0</v>
          </cell>
          <cell r="L72">
            <v>0</v>
          </cell>
          <cell r="M72">
            <v>950000</v>
          </cell>
          <cell r="N72">
            <v>950000</v>
          </cell>
          <cell r="O72">
            <v>23384506</v>
          </cell>
        </row>
        <row r="73">
          <cell r="B73">
            <v>3017</v>
          </cell>
          <cell r="D73" t="str">
            <v>계</v>
          </cell>
          <cell r="H73">
            <v>950000</v>
          </cell>
          <cell r="J73">
            <v>0</v>
          </cell>
          <cell r="L73">
            <v>0</v>
          </cell>
          <cell r="N73">
            <v>950000</v>
          </cell>
        </row>
        <row r="74">
          <cell r="B74">
            <v>2018</v>
          </cell>
          <cell r="C74" t="e">
            <v>#N/A</v>
          </cell>
        </row>
        <row r="75">
          <cell r="B75" t="str">
            <v>비상벨볼륨조절, MIC, 방수버튼</v>
          </cell>
          <cell r="C75" t="str">
            <v>비상벨</v>
          </cell>
          <cell r="D75" t="str">
            <v>볼륨조절, MIC, 방수버튼</v>
          </cell>
          <cell r="E75">
            <v>1</v>
          </cell>
          <cell r="F75" t="str">
            <v>EA</v>
          </cell>
          <cell r="G75">
            <v>950000</v>
          </cell>
          <cell r="H75">
            <v>950000</v>
          </cell>
          <cell r="J75">
            <v>0</v>
          </cell>
          <cell r="L75">
            <v>0</v>
          </cell>
          <cell r="M75">
            <v>950000</v>
          </cell>
          <cell r="N75">
            <v>950000</v>
          </cell>
          <cell r="O75">
            <v>23384506</v>
          </cell>
        </row>
        <row r="77">
          <cell r="B77">
            <v>3018</v>
          </cell>
          <cell r="D77" t="str">
            <v>계</v>
          </cell>
          <cell r="H77">
            <v>950000</v>
          </cell>
          <cell r="J77">
            <v>0</v>
          </cell>
          <cell r="L77">
            <v>0</v>
          </cell>
          <cell r="N77">
            <v>950000</v>
          </cell>
        </row>
        <row r="79">
          <cell r="B79">
            <v>2019</v>
          </cell>
          <cell r="C79" t="e">
            <v>#N/A</v>
          </cell>
        </row>
        <row r="80">
          <cell r="B80" t="str">
            <v>비상벨볼륨조절, MIC, 방수버튼</v>
          </cell>
          <cell r="C80" t="str">
            <v>비상벨</v>
          </cell>
          <cell r="D80" t="str">
            <v>볼륨조절, MIC, 방수버튼</v>
          </cell>
          <cell r="E80">
            <v>1</v>
          </cell>
          <cell r="F80" t="str">
            <v>EA</v>
          </cell>
          <cell r="G80">
            <v>950000</v>
          </cell>
          <cell r="H80">
            <v>950000</v>
          </cell>
          <cell r="J80">
            <v>0</v>
          </cell>
          <cell r="L80">
            <v>0</v>
          </cell>
          <cell r="M80">
            <v>950000</v>
          </cell>
          <cell r="N80">
            <v>950000</v>
          </cell>
          <cell r="O80">
            <v>23384506</v>
          </cell>
        </row>
        <row r="82">
          <cell r="B82">
            <v>3019</v>
          </cell>
          <cell r="D82" t="str">
            <v>계</v>
          </cell>
          <cell r="H82">
            <v>950000</v>
          </cell>
          <cell r="J82">
            <v>0</v>
          </cell>
          <cell r="L82">
            <v>0</v>
          </cell>
          <cell r="N82">
            <v>950000</v>
          </cell>
        </row>
        <row r="84">
          <cell r="B84">
            <v>2020</v>
          </cell>
          <cell r="C84" t="e">
            <v>#N/A</v>
          </cell>
        </row>
        <row r="85">
          <cell r="B85" t="str">
            <v>비상벨볼륨조절, MIC, 방수버튼</v>
          </cell>
          <cell r="C85" t="str">
            <v>비상벨</v>
          </cell>
          <cell r="D85" t="str">
            <v>볼륨조절, MIC, 방수버튼</v>
          </cell>
          <cell r="E85">
            <v>1</v>
          </cell>
          <cell r="F85" t="str">
            <v>EA</v>
          </cell>
          <cell r="G85">
            <v>950000</v>
          </cell>
          <cell r="H85">
            <v>950000</v>
          </cell>
          <cell r="J85">
            <v>0</v>
          </cell>
          <cell r="L85">
            <v>0</v>
          </cell>
          <cell r="M85">
            <v>950000</v>
          </cell>
          <cell r="N85">
            <v>950000</v>
          </cell>
          <cell r="O85">
            <v>23384506</v>
          </cell>
        </row>
        <row r="87">
          <cell r="B87">
            <v>3020</v>
          </cell>
          <cell r="D87" t="str">
            <v>계</v>
          </cell>
          <cell r="H87">
            <v>950000</v>
          </cell>
          <cell r="J87">
            <v>0</v>
          </cell>
          <cell r="L87">
            <v>0</v>
          </cell>
          <cell r="N87">
            <v>950000</v>
          </cell>
        </row>
        <row r="89">
          <cell r="B89">
            <v>2021</v>
          </cell>
          <cell r="C89" t="e">
            <v>#N/A</v>
          </cell>
        </row>
        <row r="90">
          <cell r="B90" t="str">
            <v>비상벨볼륨조절, MIC, 방수버튼</v>
          </cell>
          <cell r="C90" t="str">
            <v>비상벨</v>
          </cell>
          <cell r="D90" t="str">
            <v>볼륨조절, MIC, 방수버튼</v>
          </cell>
          <cell r="E90">
            <v>1</v>
          </cell>
          <cell r="F90" t="str">
            <v>EA</v>
          </cell>
          <cell r="G90">
            <v>950000</v>
          </cell>
          <cell r="H90">
            <v>950000</v>
          </cell>
          <cell r="J90">
            <v>0</v>
          </cell>
          <cell r="L90">
            <v>0</v>
          </cell>
          <cell r="M90">
            <v>950000</v>
          </cell>
          <cell r="N90">
            <v>950000</v>
          </cell>
          <cell r="O90">
            <v>23384506</v>
          </cell>
        </row>
        <row r="92">
          <cell r="B92">
            <v>3021</v>
          </cell>
          <cell r="D92" t="str">
            <v>계</v>
          </cell>
          <cell r="H92">
            <v>950000</v>
          </cell>
          <cell r="J92">
            <v>0</v>
          </cell>
          <cell r="L92">
            <v>0</v>
          </cell>
          <cell r="N92">
            <v>950000</v>
          </cell>
        </row>
        <row r="94">
          <cell r="B94">
            <v>2022</v>
          </cell>
          <cell r="C94" t="e">
            <v>#N/A</v>
          </cell>
        </row>
        <row r="95">
          <cell r="B95" t="str">
            <v>비상벨볼륨조절, MIC, 방수버튼</v>
          </cell>
          <cell r="C95" t="str">
            <v>비상벨</v>
          </cell>
          <cell r="D95" t="str">
            <v>볼륨조절, MIC, 방수버튼</v>
          </cell>
          <cell r="E95">
            <v>1</v>
          </cell>
          <cell r="F95" t="str">
            <v>EA</v>
          </cell>
          <cell r="G95">
            <v>950000</v>
          </cell>
          <cell r="H95">
            <v>950000</v>
          </cell>
          <cell r="J95">
            <v>0</v>
          </cell>
          <cell r="L95">
            <v>0</v>
          </cell>
          <cell r="M95">
            <v>950000</v>
          </cell>
          <cell r="N95">
            <v>950000</v>
          </cell>
          <cell r="O95">
            <v>23384506</v>
          </cell>
        </row>
        <row r="96">
          <cell r="B96">
            <v>3022</v>
          </cell>
          <cell r="D96" t="str">
            <v>계</v>
          </cell>
          <cell r="H96">
            <v>950000</v>
          </cell>
          <cell r="J96">
            <v>0</v>
          </cell>
          <cell r="L96">
            <v>0</v>
          </cell>
          <cell r="N96">
            <v>950000</v>
          </cell>
        </row>
        <row r="97">
          <cell r="B97">
            <v>2023</v>
          </cell>
          <cell r="C97" t="e">
            <v>#N/A</v>
          </cell>
        </row>
        <row r="98">
          <cell r="B98" t="str">
            <v>비상벨볼륨조절, MIC, 방수버튼</v>
          </cell>
          <cell r="C98" t="str">
            <v>비상벨</v>
          </cell>
          <cell r="D98" t="str">
            <v>볼륨조절, MIC, 방수버튼</v>
          </cell>
          <cell r="E98">
            <v>1</v>
          </cell>
          <cell r="F98" t="str">
            <v>EA</v>
          </cell>
          <cell r="G98">
            <v>950000</v>
          </cell>
          <cell r="H98">
            <v>950000</v>
          </cell>
          <cell r="J98">
            <v>0</v>
          </cell>
          <cell r="L98">
            <v>0</v>
          </cell>
          <cell r="M98">
            <v>950000</v>
          </cell>
          <cell r="N98">
            <v>950000</v>
          </cell>
          <cell r="O98">
            <v>23384506</v>
          </cell>
        </row>
        <row r="100">
          <cell r="B100">
            <v>3023</v>
          </cell>
          <cell r="D100" t="str">
            <v>계</v>
          </cell>
          <cell r="H100">
            <v>950000</v>
          </cell>
          <cell r="J100">
            <v>0</v>
          </cell>
          <cell r="L100">
            <v>0</v>
          </cell>
          <cell r="N100">
            <v>950000</v>
          </cell>
        </row>
        <row r="102">
          <cell r="B102">
            <v>2024</v>
          </cell>
          <cell r="C102" t="e">
            <v>#N/A</v>
          </cell>
        </row>
        <row r="103">
          <cell r="B103" t="str">
            <v>비상벨볼륨조절, MIC, 방수버튼</v>
          </cell>
          <cell r="C103" t="str">
            <v>비상벨</v>
          </cell>
          <cell r="D103" t="str">
            <v>볼륨조절, MIC, 방수버튼</v>
          </cell>
          <cell r="E103">
            <v>1</v>
          </cell>
          <cell r="F103" t="str">
            <v>EA</v>
          </cell>
          <cell r="G103">
            <v>950000</v>
          </cell>
          <cell r="H103">
            <v>950000</v>
          </cell>
          <cell r="J103">
            <v>0</v>
          </cell>
          <cell r="L103">
            <v>0</v>
          </cell>
          <cell r="M103">
            <v>950000</v>
          </cell>
          <cell r="N103">
            <v>950000</v>
          </cell>
          <cell r="O103">
            <v>23384506</v>
          </cell>
        </row>
        <row r="105">
          <cell r="B105">
            <v>3024</v>
          </cell>
          <cell r="D105" t="str">
            <v>계</v>
          </cell>
          <cell r="H105">
            <v>950000</v>
          </cell>
          <cell r="J105">
            <v>0</v>
          </cell>
          <cell r="L105">
            <v>0</v>
          </cell>
          <cell r="N105">
            <v>950000</v>
          </cell>
        </row>
        <row r="107">
          <cell r="B107">
            <v>2025</v>
          </cell>
          <cell r="C107" t="e">
            <v>#N/A</v>
          </cell>
        </row>
        <row r="108">
          <cell r="B108" t="str">
            <v>비상벨볼륨조절, MIC, 방수버튼</v>
          </cell>
          <cell r="C108" t="str">
            <v>비상벨</v>
          </cell>
          <cell r="D108" t="str">
            <v>볼륨조절, MIC, 방수버튼</v>
          </cell>
          <cell r="E108">
            <v>1</v>
          </cell>
          <cell r="F108" t="str">
            <v>EA</v>
          </cell>
          <cell r="G108">
            <v>950000</v>
          </cell>
          <cell r="H108">
            <v>950000</v>
          </cell>
          <cell r="J108">
            <v>0</v>
          </cell>
          <cell r="L108">
            <v>0</v>
          </cell>
          <cell r="M108">
            <v>950000</v>
          </cell>
          <cell r="N108">
            <v>950000</v>
          </cell>
          <cell r="O108">
            <v>23384506</v>
          </cell>
        </row>
        <row r="110">
          <cell r="B110">
            <v>3025</v>
          </cell>
          <cell r="D110" t="str">
            <v>계</v>
          </cell>
          <cell r="H110">
            <v>950000</v>
          </cell>
          <cell r="J110">
            <v>0</v>
          </cell>
          <cell r="L110">
            <v>0</v>
          </cell>
          <cell r="N110">
            <v>950000</v>
          </cell>
        </row>
        <row r="112">
          <cell r="B112">
            <v>2026</v>
          </cell>
          <cell r="C112" t="e">
            <v>#N/A</v>
          </cell>
        </row>
        <row r="113">
          <cell r="B113" t="str">
            <v>비상벨볼륨조절, MIC, 방수버튼</v>
          </cell>
          <cell r="C113" t="str">
            <v>비상벨</v>
          </cell>
          <cell r="D113" t="str">
            <v>볼륨조절, MIC, 방수버튼</v>
          </cell>
          <cell r="E113">
            <v>1</v>
          </cell>
          <cell r="F113" t="str">
            <v>EA</v>
          </cell>
          <cell r="G113">
            <v>950000</v>
          </cell>
          <cell r="H113">
            <v>950000</v>
          </cell>
          <cell r="J113">
            <v>0</v>
          </cell>
          <cell r="L113">
            <v>0</v>
          </cell>
          <cell r="M113">
            <v>950000</v>
          </cell>
          <cell r="N113">
            <v>950000</v>
          </cell>
          <cell r="O113">
            <v>23384506</v>
          </cell>
        </row>
        <row r="115">
          <cell r="B115">
            <v>3026</v>
          </cell>
          <cell r="D115" t="str">
            <v>계</v>
          </cell>
          <cell r="H115">
            <v>950000</v>
          </cell>
          <cell r="J115">
            <v>0</v>
          </cell>
          <cell r="L115">
            <v>0</v>
          </cell>
          <cell r="N115">
            <v>950000</v>
          </cell>
        </row>
        <row r="117">
          <cell r="B117">
            <v>2027</v>
          </cell>
          <cell r="C117" t="e">
            <v>#N/A</v>
          </cell>
        </row>
        <row r="118">
          <cell r="B118" t="str">
            <v>비상벨볼륨조절, MIC, 방수버튼</v>
          </cell>
          <cell r="C118" t="str">
            <v>비상벨</v>
          </cell>
          <cell r="D118" t="str">
            <v>볼륨조절, MIC, 방수버튼</v>
          </cell>
          <cell r="E118">
            <v>1</v>
          </cell>
          <cell r="F118" t="str">
            <v>EA</v>
          </cell>
          <cell r="G118">
            <v>950000</v>
          </cell>
          <cell r="H118">
            <v>950000</v>
          </cell>
          <cell r="J118">
            <v>0</v>
          </cell>
          <cell r="L118">
            <v>0</v>
          </cell>
          <cell r="M118">
            <v>950000</v>
          </cell>
          <cell r="N118">
            <v>950000</v>
          </cell>
          <cell r="O118">
            <v>23384506</v>
          </cell>
        </row>
        <row r="119">
          <cell r="B119">
            <v>3027</v>
          </cell>
          <cell r="D119" t="str">
            <v>계</v>
          </cell>
          <cell r="H119">
            <v>950000</v>
          </cell>
          <cell r="J119">
            <v>0</v>
          </cell>
          <cell r="L119">
            <v>0</v>
          </cell>
          <cell r="N119">
            <v>950000</v>
          </cell>
        </row>
        <row r="120">
          <cell r="B120">
            <v>2028</v>
          </cell>
          <cell r="C120" t="e">
            <v>#N/A</v>
          </cell>
        </row>
        <row r="121">
          <cell r="B121" t="str">
            <v>비상벨볼륨조절, MIC, 방수버튼</v>
          </cell>
          <cell r="C121" t="str">
            <v>비상벨</v>
          </cell>
          <cell r="D121" t="str">
            <v>볼륨조절, MIC, 방수버튼</v>
          </cell>
          <cell r="E121">
            <v>1</v>
          </cell>
          <cell r="F121" t="str">
            <v>EA</v>
          </cell>
          <cell r="G121">
            <v>950000</v>
          </cell>
          <cell r="H121">
            <v>950000</v>
          </cell>
          <cell r="J121">
            <v>0</v>
          </cell>
          <cell r="L121">
            <v>0</v>
          </cell>
          <cell r="M121">
            <v>950000</v>
          </cell>
          <cell r="N121">
            <v>950000</v>
          </cell>
          <cell r="O121">
            <v>23384506</v>
          </cell>
        </row>
        <row r="123">
          <cell r="B123">
            <v>3028</v>
          </cell>
          <cell r="D123" t="str">
            <v>계</v>
          </cell>
          <cell r="H123">
            <v>950000</v>
          </cell>
          <cell r="J123">
            <v>0</v>
          </cell>
          <cell r="L123">
            <v>0</v>
          </cell>
          <cell r="N123">
            <v>950000</v>
          </cell>
        </row>
        <row r="125">
          <cell r="B125">
            <v>2029</v>
          </cell>
          <cell r="C125" t="e">
            <v>#N/A</v>
          </cell>
        </row>
        <row r="126">
          <cell r="B126" t="str">
            <v>비상벨볼륨조절, MIC, 방수버튼</v>
          </cell>
          <cell r="C126" t="str">
            <v>비상벨</v>
          </cell>
          <cell r="D126" t="str">
            <v>볼륨조절, MIC, 방수버튼</v>
          </cell>
          <cell r="E126">
            <v>1</v>
          </cell>
          <cell r="F126" t="str">
            <v>EA</v>
          </cell>
          <cell r="G126">
            <v>950000</v>
          </cell>
          <cell r="H126">
            <v>950000</v>
          </cell>
          <cell r="J126">
            <v>0</v>
          </cell>
          <cell r="L126">
            <v>0</v>
          </cell>
          <cell r="M126">
            <v>950000</v>
          </cell>
          <cell r="N126">
            <v>950000</v>
          </cell>
          <cell r="O126">
            <v>23384506</v>
          </cell>
        </row>
        <row r="128">
          <cell r="B128">
            <v>3029</v>
          </cell>
          <cell r="D128" t="str">
            <v>계</v>
          </cell>
          <cell r="H128">
            <v>950000</v>
          </cell>
          <cell r="J128">
            <v>0</v>
          </cell>
          <cell r="L128">
            <v>0</v>
          </cell>
          <cell r="N128">
            <v>950000</v>
          </cell>
        </row>
        <row r="130">
          <cell r="B130">
            <v>2030</v>
          </cell>
          <cell r="C130" t="e">
            <v>#N/A</v>
          </cell>
        </row>
        <row r="131">
          <cell r="B131" t="str">
            <v>비상벨볼륨조절, MIC, 방수버튼</v>
          </cell>
          <cell r="C131" t="str">
            <v>비상벨</v>
          </cell>
          <cell r="D131" t="str">
            <v>볼륨조절, MIC, 방수버튼</v>
          </cell>
          <cell r="E131">
            <v>1</v>
          </cell>
          <cell r="F131" t="str">
            <v>EA</v>
          </cell>
          <cell r="G131">
            <v>950000</v>
          </cell>
          <cell r="H131">
            <v>950000</v>
          </cell>
          <cell r="J131">
            <v>0</v>
          </cell>
          <cell r="L131">
            <v>0</v>
          </cell>
          <cell r="M131">
            <v>950000</v>
          </cell>
          <cell r="N131">
            <v>950000</v>
          </cell>
          <cell r="O131">
            <v>23384506</v>
          </cell>
        </row>
        <row r="133">
          <cell r="B133">
            <v>3030</v>
          </cell>
          <cell r="D133" t="str">
            <v>계</v>
          </cell>
          <cell r="H133">
            <v>950000</v>
          </cell>
          <cell r="J133">
            <v>0</v>
          </cell>
          <cell r="L133">
            <v>0</v>
          </cell>
          <cell r="N133">
            <v>950000</v>
          </cell>
        </row>
        <row r="135">
          <cell r="B135">
            <v>2031</v>
          </cell>
          <cell r="C135" t="e">
            <v>#N/A</v>
          </cell>
        </row>
        <row r="136">
          <cell r="B136" t="str">
            <v>비상벨볼륨조절, MIC, 방수버튼</v>
          </cell>
          <cell r="C136" t="str">
            <v>비상벨</v>
          </cell>
          <cell r="D136" t="str">
            <v>볼륨조절, MIC, 방수버튼</v>
          </cell>
          <cell r="E136">
            <v>1</v>
          </cell>
          <cell r="F136" t="str">
            <v>EA</v>
          </cell>
          <cell r="G136">
            <v>950000</v>
          </cell>
          <cell r="H136">
            <v>950000</v>
          </cell>
          <cell r="J136">
            <v>0</v>
          </cell>
          <cell r="L136">
            <v>0</v>
          </cell>
          <cell r="M136">
            <v>950000</v>
          </cell>
          <cell r="N136">
            <v>950000</v>
          </cell>
          <cell r="O136">
            <v>23384506</v>
          </cell>
        </row>
        <row r="138">
          <cell r="B138">
            <v>3031</v>
          </cell>
          <cell r="D138" t="str">
            <v>계</v>
          </cell>
          <cell r="H138">
            <v>950000</v>
          </cell>
          <cell r="J138">
            <v>0</v>
          </cell>
          <cell r="L138">
            <v>0</v>
          </cell>
          <cell r="N138">
            <v>950000</v>
          </cell>
        </row>
        <row r="140">
          <cell r="B140">
            <v>2032</v>
          </cell>
          <cell r="C140" t="e">
            <v>#N/A</v>
          </cell>
        </row>
        <row r="141">
          <cell r="B141" t="str">
            <v>비상벨볼륨조절, MIC, 방수버튼</v>
          </cell>
          <cell r="C141" t="str">
            <v>비상벨</v>
          </cell>
          <cell r="D141" t="str">
            <v>볼륨조절, MIC, 방수버튼</v>
          </cell>
          <cell r="E141">
            <v>1</v>
          </cell>
          <cell r="F141" t="str">
            <v>EA</v>
          </cell>
          <cell r="G141">
            <v>950000</v>
          </cell>
          <cell r="H141">
            <v>950000</v>
          </cell>
          <cell r="J141">
            <v>0</v>
          </cell>
          <cell r="L141">
            <v>0</v>
          </cell>
          <cell r="M141">
            <v>950000</v>
          </cell>
          <cell r="N141">
            <v>950000</v>
          </cell>
          <cell r="O141">
            <v>23384506</v>
          </cell>
        </row>
        <row r="142">
          <cell r="B142">
            <v>3032</v>
          </cell>
          <cell r="D142" t="str">
            <v>계</v>
          </cell>
          <cell r="H142">
            <v>950000</v>
          </cell>
          <cell r="J142">
            <v>0</v>
          </cell>
          <cell r="L142">
            <v>0</v>
          </cell>
          <cell r="N142">
            <v>950000</v>
          </cell>
        </row>
        <row r="143">
          <cell r="B143">
            <v>2033</v>
          </cell>
          <cell r="C143" t="e">
            <v>#N/A</v>
          </cell>
        </row>
        <row r="144">
          <cell r="B144" t="str">
            <v>비상벨볼륨조절, MIC, 방수버튼</v>
          </cell>
          <cell r="C144" t="str">
            <v>비상벨</v>
          </cell>
          <cell r="D144" t="str">
            <v>볼륨조절, MIC, 방수버튼</v>
          </cell>
          <cell r="E144">
            <v>1</v>
          </cell>
          <cell r="F144" t="str">
            <v>EA</v>
          </cell>
          <cell r="G144">
            <v>950000</v>
          </cell>
          <cell r="H144">
            <v>950000</v>
          </cell>
          <cell r="J144">
            <v>0</v>
          </cell>
          <cell r="L144">
            <v>0</v>
          </cell>
          <cell r="M144">
            <v>950000</v>
          </cell>
          <cell r="N144">
            <v>950000</v>
          </cell>
          <cell r="O144">
            <v>23384506</v>
          </cell>
        </row>
        <row r="146">
          <cell r="B146">
            <v>3033</v>
          </cell>
          <cell r="D146" t="str">
            <v>계</v>
          </cell>
          <cell r="H146">
            <v>950000</v>
          </cell>
          <cell r="J146">
            <v>0</v>
          </cell>
          <cell r="L146">
            <v>0</v>
          </cell>
          <cell r="N146">
            <v>950000</v>
          </cell>
        </row>
        <row r="148">
          <cell r="B148">
            <v>2035</v>
          </cell>
          <cell r="C148" t="e">
            <v>#N/A</v>
          </cell>
        </row>
        <row r="149">
          <cell r="B149" t="str">
            <v>비상벨볼륨조절, MIC, 방수버튼</v>
          </cell>
          <cell r="C149" t="str">
            <v>비상벨</v>
          </cell>
          <cell r="D149" t="str">
            <v>볼륨조절, MIC, 방수버튼</v>
          </cell>
          <cell r="E149">
            <v>1</v>
          </cell>
          <cell r="F149" t="str">
            <v>EA</v>
          </cell>
          <cell r="G149">
            <v>950000</v>
          </cell>
          <cell r="H149">
            <v>950000</v>
          </cell>
          <cell r="J149">
            <v>0</v>
          </cell>
          <cell r="L149">
            <v>0</v>
          </cell>
          <cell r="M149">
            <v>950000</v>
          </cell>
          <cell r="N149">
            <v>950000</v>
          </cell>
          <cell r="O149">
            <v>23384506</v>
          </cell>
        </row>
        <row r="151">
          <cell r="B151">
            <v>3035</v>
          </cell>
          <cell r="D151" t="str">
            <v>계</v>
          </cell>
          <cell r="H151">
            <v>950000</v>
          </cell>
          <cell r="J151">
            <v>0</v>
          </cell>
          <cell r="L151">
            <v>0</v>
          </cell>
          <cell r="N151">
            <v>950000</v>
          </cell>
        </row>
        <row r="153">
          <cell r="B153">
            <v>2036</v>
          </cell>
          <cell r="C153" t="e">
            <v>#N/A</v>
          </cell>
        </row>
        <row r="154">
          <cell r="B154" t="str">
            <v>비상벨볼륨조절, MIC, 방수버튼</v>
          </cell>
          <cell r="C154" t="str">
            <v>비상벨</v>
          </cell>
          <cell r="D154" t="str">
            <v>볼륨조절, MIC, 방수버튼</v>
          </cell>
          <cell r="E154">
            <v>1</v>
          </cell>
          <cell r="F154" t="str">
            <v>EA</v>
          </cell>
          <cell r="G154">
            <v>950000</v>
          </cell>
          <cell r="H154">
            <v>950000</v>
          </cell>
          <cell r="J154">
            <v>0</v>
          </cell>
          <cell r="L154">
            <v>0</v>
          </cell>
          <cell r="M154">
            <v>950000</v>
          </cell>
          <cell r="N154">
            <v>950000</v>
          </cell>
          <cell r="O154">
            <v>23384506</v>
          </cell>
        </row>
        <row r="156">
          <cell r="B156">
            <v>3036</v>
          </cell>
          <cell r="D156" t="str">
            <v>계</v>
          </cell>
          <cell r="H156">
            <v>950000</v>
          </cell>
          <cell r="J156">
            <v>0</v>
          </cell>
          <cell r="L156">
            <v>0</v>
          </cell>
          <cell r="N156">
            <v>950000</v>
          </cell>
        </row>
        <row r="158">
          <cell r="B158">
            <v>2037</v>
          </cell>
          <cell r="C158" t="e">
            <v>#N/A</v>
          </cell>
        </row>
        <row r="159">
          <cell r="B159" t="str">
            <v>비상벨볼륨조절, MIC, 방수버튼</v>
          </cell>
          <cell r="C159" t="str">
            <v>비상벨</v>
          </cell>
          <cell r="D159" t="str">
            <v>볼륨조절, MIC, 방수버튼</v>
          </cell>
          <cell r="E159">
            <v>1</v>
          </cell>
          <cell r="F159" t="str">
            <v>EA</v>
          </cell>
          <cell r="G159">
            <v>950000</v>
          </cell>
          <cell r="H159">
            <v>950000</v>
          </cell>
          <cell r="J159">
            <v>0</v>
          </cell>
          <cell r="L159">
            <v>0</v>
          </cell>
          <cell r="M159">
            <v>950000</v>
          </cell>
          <cell r="N159">
            <v>950000</v>
          </cell>
          <cell r="O159">
            <v>23384506</v>
          </cell>
        </row>
        <row r="161">
          <cell r="B161">
            <v>3037</v>
          </cell>
          <cell r="D161" t="str">
            <v>계</v>
          </cell>
          <cell r="H161">
            <v>950000</v>
          </cell>
          <cell r="J161">
            <v>0</v>
          </cell>
          <cell r="L161">
            <v>0</v>
          </cell>
          <cell r="N161">
            <v>950000</v>
          </cell>
        </row>
        <row r="163">
          <cell r="B163">
            <v>2038</v>
          </cell>
          <cell r="C163" t="e">
            <v>#N/A</v>
          </cell>
        </row>
        <row r="164">
          <cell r="B164" t="str">
            <v>비상벨볼륨조절, MIC, 방수버튼</v>
          </cell>
          <cell r="C164" t="str">
            <v>비상벨</v>
          </cell>
          <cell r="D164" t="str">
            <v>볼륨조절, MIC, 방수버튼</v>
          </cell>
          <cell r="E164">
            <v>1</v>
          </cell>
          <cell r="F164" t="str">
            <v>EA</v>
          </cell>
          <cell r="G164">
            <v>950000</v>
          </cell>
          <cell r="H164">
            <v>950000</v>
          </cell>
          <cell r="J164">
            <v>0</v>
          </cell>
          <cell r="L164">
            <v>0</v>
          </cell>
          <cell r="M164">
            <v>950000</v>
          </cell>
          <cell r="N164">
            <v>950000</v>
          </cell>
          <cell r="O164">
            <v>23384506</v>
          </cell>
        </row>
        <row r="165">
          <cell r="B165">
            <v>3038</v>
          </cell>
          <cell r="D165" t="str">
            <v>계</v>
          </cell>
          <cell r="H165">
            <v>950000</v>
          </cell>
          <cell r="J165">
            <v>0</v>
          </cell>
          <cell r="L165">
            <v>0</v>
          </cell>
          <cell r="N165">
            <v>950000</v>
          </cell>
        </row>
        <row r="166">
          <cell r="B166">
            <v>2039</v>
          </cell>
          <cell r="C166" t="e">
            <v>#N/A</v>
          </cell>
        </row>
        <row r="167">
          <cell r="B167" t="str">
            <v>비상벨볼륨조절, MIC, 방수버튼</v>
          </cell>
          <cell r="C167" t="str">
            <v>비상벨</v>
          </cell>
          <cell r="D167" t="str">
            <v>볼륨조절, MIC, 방수버튼</v>
          </cell>
          <cell r="E167">
            <v>1</v>
          </cell>
          <cell r="F167" t="str">
            <v>EA</v>
          </cell>
          <cell r="G167">
            <v>950000</v>
          </cell>
          <cell r="H167">
            <v>950000</v>
          </cell>
          <cell r="J167">
            <v>0</v>
          </cell>
          <cell r="L167">
            <v>0</v>
          </cell>
          <cell r="M167">
            <v>950000</v>
          </cell>
          <cell r="N167">
            <v>950000</v>
          </cell>
          <cell r="O167">
            <v>23384506</v>
          </cell>
        </row>
        <row r="169">
          <cell r="B169">
            <v>3039</v>
          </cell>
          <cell r="D169" t="str">
            <v>계</v>
          </cell>
          <cell r="H169">
            <v>950000</v>
          </cell>
          <cell r="J169">
            <v>0</v>
          </cell>
          <cell r="L169">
            <v>0</v>
          </cell>
          <cell r="N169">
            <v>950000</v>
          </cell>
        </row>
        <row r="171">
          <cell r="B171">
            <v>2040</v>
          </cell>
          <cell r="C171" t="e">
            <v>#N/A</v>
          </cell>
        </row>
        <row r="172">
          <cell r="B172" t="str">
            <v>비상벨볼륨조절, MIC, 방수버튼</v>
          </cell>
          <cell r="C172" t="str">
            <v>비상벨</v>
          </cell>
          <cell r="D172" t="str">
            <v>볼륨조절, MIC, 방수버튼</v>
          </cell>
          <cell r="E172">
            <v>1</v>
          </cell>
          <cell r="F172" t="str">
            <v>EA</v>
          </cell>
          <cell r="G172">
            <v>950000</v>
          </cell>
          <cell r="H172">
            <v>950000</v>
          </cell>
          <cell r="J172">
            <v>0</v>
          </cell>
          <cell r="L172">
            <v>0</v>
          </cell>
          <cell r="M172">
            <v>950000</v>
          </cell>
          <cell r="N172">
            <v>950000</v>
          </cell>
          <cell r="O172">
            <v>23384506</v>
          </cell>
        </row>
        <row r="174">
          <cell r="B174">
            <v>3040</v>
          </cell>
          <cell r="D174" t="str">
            <v>계</v>
          </cell>
          <cell r="H174">
            <v>950000</v>
          </cell>
          <cell r="J174">
            <v>0</v>
          </cell>
          <cell r="L174">
            <v>0</v>
          </cell>
          <cell r="N174">
            <v>950000</v>
          </cell>
        </row>
        <row r="176">
          <cell r="B176">
            <v>2041</v>
          </cell>
          <cell r="C176" t="e">
            <v>#N/A</v>
          </cell>
        </row>
        <row r="177">
          <cell r="B177" t="str">
            <v>비상벨볼륨조절, MIC, 방수버튼</v>
          </cell>
          <cell r="C177" t="str">
            <v>비상벨</v>
          </cell>
          <cell r="D177" t="str">
            <v>볼륨조절, MIC, 방수버튼</v>
          </cell>
          <cell r="E177">
            <v>1</v>
          </cell>
          <cell r="F177" t="str">
            <v>EA</v>
          </cell>
          <cell r="G177">
            <v>950000</v>
          </cell>
          <cell r="H177">
            <v>950000</v>
          </cell>
          <cell r="J177">
            <v>0</v>
          </cell>
          <cell r="L177">
            <v>0</v>
          </cell>
          <cell r="M177">
            <v>950000</v>
          </cell>
          <cell r="N177">
            <v>950000</v>
          </cell>
          <cell r="O177">
            <v>23384506</v>
          </cell>
        </row>
        <row r="179">
          <cell r="B179">
            <v>3041</v>
          </cell>
          <cell r="D179" t="str">
            <v>계</v>
          </cell>
          <cell r="H179">
            <v>950000</v>
          </cell>
          <cell r="J179">
            <v>0</v>
          </cell>
          <cell r="L179">
            <v>0</v>
          </cell>
          <cell r="N179">
            <v>950000</v>
          </cell>
        </row>
        <row r="181">
          <cell r="B181">
            <v>2042</v>
          </cell>
          <cell r="C181" t="e">
            <v>#N/A</v>
          </cell>
        </row>
        <row r="182">
          <cell r="B182" t="str">
            <v>비상벨볼륨조절, MIC, 방수버튼</v>
          </cell>
          <cell r="C182" t="str">
            <v>비상벨</v>
          </cell>
          <cell r="D182" t="str">
            <v>볼륨조절, MIC, 방수버튼</v>
          </cell>
          <cell r="E182">
            <v>1</v>
          </cell>
          <cell r="F182" t="str">
            <v>EA</v>
          </cell>
          <cell r="G182">
            <v>950000</v>
          </cell>
          <cell r="H182">
            <v>950000</v>
          </cell>
          <cell r="J182">
            <v>0</v>
          </cell>
          <cell r="L182">
            <v>0</v>
          </cell>
          <cell r="M182">
            <v>950000</v>
          </cell>
          <cell r="N182">
            <v>950000</v>
          </cell>
          <cell r="O182">
            <v>23384506</v>
          </cell>
        </row>
        <row r="184">
          <cell r="B184">
            <v>3042</v>
          </cell>
          <cell r="D184" t="str">
            <v>계</v>
          </cell>
          <cell r="H184">
            <v>950000</v>
          </cell>
          <cell r="J184">
            <v>0</v>
          </cell>
          <cell r="L184">
            <v>0</v>
          </cell>
          <cell r="N184">
            <v>950000</v>
          </cell>
        </row>
        <row r="186">
          <cell r="B186">
            <v>2043</v>
          </cell>
          <cell r="C186" t="e">
            <v>#N/A</v>
          </cell>
        </row>
        <row r="187">
          <cell r="B187" t="str">
            <v>비상벨볼륨조절, MIC, 방수버튼</v>
          </cell>
          <cell r="C187" t="str">
            <v>비상벨</v>
          </cell>
          <cell r="D187" t="str">
            <v>볼륨조절, MIC, 방수버튼</v>
          </cell>
          <cell r="E187">
            <v>1</v>
          </cell>
          <cell r="F187" t="str">
            <v>EA</v>
          </cell>
          <cell r="G187">
            <v>950000</v>
          </cell>
          <cell r="H187">
            <v>950000</v>
          </cell>
          <cell r="J187">
            <v>0</v>
          </cell>
          <cell r="L187">
            <v>0</v>
          </cell>
          <cell r="M187">
            <v>950000</v>
          </cell>
          <cell r="N187">
            <v>950000</v>
          </cell>
          <cell r="O187">
            <v>23384506</v>
          </cell>
        </row>
        <row r="188">
          <cell r="B188">
            <v>3043</v>
          </cell>
          <cell r="D188" t="str">
            <v>계</v>
          </cell>
          <cell r="H188">
            <v>950000</v>
          </cell>
          <cell r="J188">
            <v>0</v>
          </cell>
          <cell r="L188">
            <v>0</v>
          </cell>
          <cell r="N188">
            <v>950000</v>
          </cell>
        </row>
      </sheetData>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7">
          <cell r="B7">
            <v>2001</v>
          </cell>
          <cell r="C7">
            <v>3</v>
          </cell>
          <cell r="D7" t="str">
            <v>1.1 산본동 1037(도)(산본동1026-32)</v>
          </cell>
          <cell r="I7">
            <v>1</v>
          </cell>
        </row>
        <row r="8">
          <cell r="C8">
            <v>4</v>
          </cell>
        </row>
        <row r="9">
          <cell r="B9">
            <v>1001</v>
          </cell>
          <cell r="C9">
            <v>5</v>
          </cell>
          <cell r="D9" t="str">
            <v>계</v>
          </cell>
          <cell r="I9">
            <v>1</v>
          </cell>
        </row>
        <row r="10">
          <cell r="C10">
            <v>6</v>
          </cell>
        </row>
        <row r="11">
          <cell r="B11">
            <v>2002</v>
          </cell>
          <cell r="C11">
            <v>7</v>
          </cell>
          <cell r="D11" t="str">
            <v>1.2 산본동 1176(도)(산본동 1096-2)</v>
          </cell>
          <cell r="I11">
            <v>1</v>
          </cell>
        </row>
        <row r="12">
          <cell r="C12">
            <v>8</v>
          </cell>
        </row>
        <row r="13">
          <cell r="B13">
            <v>1002</v>
          </cell>
          <cell r="C13">
            <v>9</v>
          </cell>
          <cell r="D13" t="str">
            <v>계</v>
          </cell>
          <cell r="I13">
            <v>1</v>
          </cell>
        </row>
        <row r="14">
          <cell r="C14">
            <v>10</v>
          </cell>
        </row>
        <row r="15">
          <cell r="B15">
            <v>2003</v>
          </cell>
          <cell r="C15">
            <v>11</v>
          </cell>
          <cell r="D15" t="str">
            <v>1.3 산본동 1179(도)(산본동 1142-4)</v>
          </cell>
          <cell r="I15">
            <v>1</v>
          </cell>
        </row>
        <row r="16">
          <cell r="C16">
            <v>12</v>
          </cell>
        </row>
        <row r="17">
          <cell r="B17">
            <v>1003</v>
          </cell>
          <cell r="C17">
            <v>13</v>
          </cell>
          <cell r="D17" t="str">
            <v>계</v>
          </cell>
          <cell r="I17">
            <v>1</v>
          </cell>
        </row>
        <row r="18">
          <cell r="C18">
            <v>14</v>
          </cell>
        </row>
        <row r="19">
          <cell r="B19">
            <v>2004</v>
          </cell>
          <cell r="C19">
            <v>15</v>
          </cell>
          <cell r="D19" t="str">
            <v>1.4 부곡동 694-1(도)</v>
          </cell>
          <cell r="I19">
            <v>1</v>
          </cell>
        </row>
        <row r="20">
          <cell r="C20">
            <v>16</v>
          </cell>
        </row>
        <row r="21">
          <cell r="B21">
            <v>1004</v>
          </cell>
          <cell r="C21">
            <v>17</v>
          </cell>
          <cell r="D21" t="str">
            <v>계</v>
          </cell>
          <cell r="I21">
            <v>1</v>
          </cell>
        </row>
        <row r="22">
          <cell r="C22">
            <v>18</v>
          </cell>
        </row>
        <row r="23">
          <cell r="B23">
            <v>2005</v>
          </cell>
          <cell r="C23">
            <v>19</v>
          </cell>
          <cell r="D23" t="str">
            <v>1.5 당동 1018(도)</v>
          </cell>
          <cell r="I23">
            <v>1</v>
          </cell>
        </row>
        <row r="24">
          <cell r="C24">
            <v>20</v>
          </cell>
        </row>
        <row r="25">
          <cell r="B25">
            <v>1005</v>
          </cell>
          <cell r="C25">
            <v>21</v>
          </cell>
          <cell r="D25" t="str">
            <v>계</v>
          </cell>
          <cell r="I25">
            <v>1</v>
          </cell>
        </row>
        <row r="26">
          <cell r="C26">
            <v>22</v>
          </cell>
        </row>
        <row r="27">
          <cell r="B27">
            <v>2007</v>
          </cell>
          <cell r="C27">
            <v>23</v>
          </cell>
          <cell r="D27" t="str">
            <v>1.7 금정동 693-25(도)</v>
          </cell>
          <cell r="I27">
            <v>1</v>
          </cell>
        </row>
        <row r="28">
          <cell r="C28">
            <v>24</v>
          </cell>
        </row>
        <row r="29">
          <cell r="B29">
            <v>1007</v>
          </cell>
          <cell r="C29">
            <v>25</v>
          </cell>
          <cell r="D29" t="str">
            <v>계</v>
          </cell>
          <cell r="I29">
            <v>1</v>
          </cell>
        </row>
        <row r="30">
          <cell r="C30">
            <v>26</v>
          </cell>
        </row>
        <row r="31">
          <cell r="B31">
            <v>2008</v>
          </cell>
          <cell r="C31">
            <v>27</v>
          </cell>
          <cell r="D31" t="str">
            <v>1.8 금정동 819(도)(금정동 719-12)</v>
          </cell>
          <cell r="I31">
            <v>1</v>
          </cell>
        </row>
        <row r="32">
          <cell r="C32">
            <v>28</v>
          </cell>
        </row>
        <row r="33">
          <cell r="B33">
            <v>1008</v>
          </cell>
          <cell r="C33">
            <v>29</v>
          </cell>
          <cell r="D33" t="str">
            <v>계</v>
          </cell>
          <cell r="I33">
            <v>1</v>
          </cell>
        </row>
        <row r="34">
          <cell r="C34">
            <v>30</v>
          </cell>
        </row>
        <row r="35">
          <cell r="B35">
            <v>2009</v>
          </cell>
          <cell r="C35">
            <v>31</v>
          </cell>
          <cell r="D35" t="str">
            <v>1.9 산본동 87(도)(산본동 92)</v>
          </cell>
          <cell r="I35">
            <v>1</v>
          </cell>
        </row>
        <row r="36">
          <cell r="C36">
            <v>32</v>
          </cell>
        </row>
        <row r="37">
          <cell r="B37">
            <v>1009</v>
          </cell>
          <cell r="C37">
            <v>33</v>
          </cell>
          <cell r="D37" t="str">
            <v>계</v>
          </cell>
          <cell r="I37">
            <v>1</v>
          </cell>
        </row>
        <row r="38">
          <cell r="C38">
            <v>34</v>
          </cell>
        </row>
        <row r="39">
          <cell r="B39">
            <v>2010</v>
          </cell>
          <cell r="C39">
            <v>35</v>
          </cell>
          <cell r="D39" t="str">
            <v>1.10 산본동 840-193(임)(상연사)</v>
          </cell>
          <cell r="I39">
            <v>1</v>
          </cell>
        </row>
        <row r="40">
          <cell r="C40">
            <v>36</v>
          </cell>
        </row>
        <row r="41">
          <cell r="B41">
            <v>1010</v>
          </cell>
          <cell r="C41">
            <v>37</v>
          </cell>
          <cell r="D41" t="str">
            <v>계</v>
          </cell>
          <cell r="I41">
            <v>1</v>
          </cell>
        </row>
        <row r="42">
          <cell r="C42">
            <v>38</v>
          </cell>
        </row>
        <row r="43">
          <cell r="B43">
            <v>2011</v>
          </cell>
          <cell r="C43">
            <v>39</v>
          </cell>
          <cell r="D43" t="str">
            <v>1.11 속달동 산1-1(임도오거리)</v>
          </cell>
          <cell r="I43">
            <v>1</v>
          </cell>
        </row>
        <row r="44">
          <cell r="C44">
            <v>40</v>
          </cell>
        </row>
        <row r="45">
          <cell r="B45">
            <v>1011</v>
          </cell>
          <cell r="C45">
            <v>41</v>
          </cell>
          <cell r="D45" t="str">
            <v>계</v>
          </cell>
          <cell r="I45">
            <v>1</v>
          </cell>
        </row>
        <row r="46">
          <cell r="C46">
            <v>42</v>
          </cell>
        </row>
        <row r="47">
          <cell r="B47">
            <v>2012</v>
          </cell>
          <cell r="C47">
            <v>43</v>
          </cell>
          <cell r="D47" t="e">
            <v>#N/A</v>
          </cell>
          <cell r="I47">
            <v>1</v>
          </cell>
        </row>
        <row r="48">
          <cell r="B48">
            <v>1012</v>
          </cell>
          <cell r="C48">
            <v>44</v>
          </cell>
          <cell r="D48" t="str">
            <v>계</v>
          </cell>
          <cell r="I48">
            <v>1</v>
          </cell>
        </row>
        <row r="49">
          <cell r="C49">
            <v>45</v>
          </cell>
        </row>
        <row r="50">
          <cell r="B50">
            <v>2014</v>
          </cell>
          <cell r="C50">
            <v>46</v>
          </cell>
          <cell r="D50" t="e">
            <v>#N/A</v>
          </cell>
          <cell r="I50">
            <v>1</v>
          </cell>
        </row>
        <row r="51">
          <cell r="B51">
            <v>1014</v>
          </cell>
          <cell r="C51">
            <v>47</v>
          </cell>
          <cell r="D51" t="str">
            <v>계</v>
          </cell>
          <cell r="I51">
            <v>1</v>
          </cell>
        </row>
        <row r="52">
          <cell r="C52">
            <v>48</v>
          </cell>
        </row>
        <row r="53">
          <cell r="B53">
            <v>2015</v>
          </cell>
          <cell r="C53">
            <v>49</v>
          </cell>
          <cell r="D53" t="e">
            <v>#N/A</v>
          </cell>
          <cell r="I53">
            <v>1</v>
          </cell>
        </row>
        <row r="54">
          <cell r="B54">
            <v>1015</v>
          </cell>
          <cell r="C54">
            <v>50</v>
          </cell>
          <cell r="D54" t="str">
            <v>계</v>
          </cell>
          <cell r="I54">
            <v>1</v>
          </cell>
        </row>
        <row r="55">
          <cell r="C55">
            <v>51</v>
          </cell>
        </row>
        <row r="56">
          <cell r="B56">
            <v>2016</v>
          </cell>
          <cell r="C56">
            <v>52</v>
          </cell>
          <cell r="D56" t="e">
            <v>#N/A</v>
          </cell>
          <cell r="I56">
            <v>1</v>
          </cell>
        </row>
        <row r="57">
          <cell r="B57">
            <v>1016</v>
          </cell>
          <cell r="C57">
            <v>53</v>
          </cell>
          <cell r="D57" t="str">
            <v>계</v>
          </cell>
          <cell r="I57">
            <v>1</v>
          </cell>
        </row>
        <row r="58">
          <cell r="B58">
            <v>2017</v>
          </cell>
          <cell r="C58">
            <v>54</v>
          </cell>
          <cell r="D58" t="e">
            <v>#N/A</v>
          </cell>
          <cell r="I58">
            <v>1</v>
          </cell>
        </row>
        <row r="59">
          <cell r="C59">
            <v>55</v>
          </cell>
        </row>
        <row r="60">
          <cell r="B60">
            <v>1017</v>
          </cell>
          <cell r="C60">
            <v>56</v>
          </cell>
          <cell r="D60" t="str">
            <v>계</v>
          </cell>
          <cell r="I60">
            <v>1</v>
          </cell>
        </row>
        <row r="61">
          <cell r="C61">
            <v>57</v>
          </cell>
        </row>
        <row r="62">
          <cell r="B62">
            <v>2018</v>
          </cell>
          <cell r="C62">
            <v>58</v>
          </cell>
          <cell r="D62" t="e">
            <v>#N/A</v>
          </cell>
          <cell r="I62">
            <v>1</v>
          </cell>
        </row>
        <row r="63">
          <cell r="C63">
            <v>59</v>
          </cell>
        </row>
        <row r="64">
          <cell r="B64">
            <v>1018</v>
          </cell>
          <cell r="C64">
            <v>60</v>
          </cell>
          <cell r="D64" t="str">
            <v>계</v>
          </cell>
          <cell r="I64">
            <v>1</v>
          </cell>
        </row>
        <row r="65">
          <cell r="B65">
            <v>2019</v>
          </cell>
          <cell r="C65">
            <v>61</v>
          </cell>
          <cell r="D65" t="e">
            <v>#N/A</v>
          </cell>
          <cell r="I65">
            <v>1</v>
          </cell>
        </row>
        <row r="66">
          <cell r="C66">
            <v>62</v>
          </cell>
        </row>
        <row r="67">
          <cell r="B67">
            <v>1019</v>
          </cell>
          <cell r="C67">
            <v>63</v>
          </cell>
          <cell r="D67" t="str">
            <v>계</v>
          </cell>
          <cell r="I67">
            <v>1</v>
          </cell>
        </row>
        <row r="68">
          <cell r="C68">
            <v>64</v>
          </cell>
        </row>
        <row r="69">
          <cell r="B69">
            <v>2020</v>
          </cell>
          <cell r="C69">
            <v>65</v>
          </cell>
          <cell r="D69" t="e">
            <v>#N/A</v>
          </cell>
          <cell r="I69">
            <v>1</v>
          </cell>
        </row>
        <row r="70">
          <cell r="C70">
            <v>66</v>
          </cell>
        </row>
        <row r="71">
          <cell r="B71">
            <v>1020</v>
          </cell>
          <cell r="C71">
            <v>67</v>
          </cell>
          <cell r="D71" t="str">
            <v>계</v>
          </cell>
          <cell r="I71">
            <v>1</v>
          </cell>
        </row>
        <row r="72">
          <cell r="C72">
            <v>68</v>
          </cell>
        </row>
        <row r="73">
          <cell r="B73">
            <v>2021</v>
          </cell>
          <cell r="C73">
            <v>69</v>
          </cell>
          <cell r="D73" t="e">
            <v>#N/A</v>
          </cell>
          <cell r="I73">
            <v>1</v>
          </cell>
        </row>
        <row r="74">
          <cell r="B74">
            <v>1021</v>
          </cell>
          <cell r="C74">
            <v>70</v>
          </cell>
          <cell r="D74" t="str">
            <v>계</v>
          </cell>
          <cell r="I74">
            <v>1</v>
          </cell>
        </row>
        <row r="75">
          <cell r="C75">
            <v>71</v>
          </cell>
        </row>
        <row r="76">
          <cell r="B76">
            <v>2022</v>
          </cell>
          <cell r="C76">
            <v>72</v>
          </cell>
          <cell r="D76" t="e">
            <v>#N/A</v>
          </cell>
          <cell r="I76">
            <v>1</v>
          </cell>
        </row>
        <row r="77">
          <cell r="B77">
            <v>1022</v>
          </cell>
          <cell r="C77">
            <v>73</v>
          </cell>
          <cell r="D77" t="str">
            <v>계</v>
          </cell>
          <cell r="I77">
            <v>1</v>
          </cell>
        </row>
        <row r="78">
          <cell r="C78">
            <v>74</v>
          </cell>
        </row>
        <row r="79">
          <cell r="B79">
            <v>2023</v>
          </cell>
          <cell r="C79">
            <v>75</v>
          </cell>
          <cell r="D79" t="e">
            <v>#N/A</v>
          </cell>
          <cell r="I79">
            <v>1</v>
          </cell>
        </row>
        <row r="80">
          <cell r="B80">
            <v>1023</v>
          </cell>
          <cell r="C80">
            <v>76</v>
          </cell>
          <cell r="D80" t="str">
            <v>계</v>
          </cell>
          <cell r="I80">
            <v>1</v>
          </cell>
        </row>
        <row r="81">
          <cell r="C81">
            <v>77</v>
          </cell>
        </row>
        <row r="82">
          <cell r="B82">
            <v>2024</v>
          </cell>
          <cell r="C82">
            <v>78</v>
          </cell>
          <cell r="D82" t="e">
            <v>#N/A</v>
          </cell>
          <cell r="I82">
            <v>1</v>
          </cell>
        </row>
        <row r="83">
          <cell r="B83">
            <v>1024</v>
          </cell>
          <cell r="C83">
            <v>79</v>
          </cell>
          <cell r="D83" t="str">
            <v>계</v>
          </cell>
          <cell r="I83">
            <v>1</v>
          </cell>
        </row>
        <row r="84">
          <cell r="C84">
            <v>80</v>
          </cell>
        </row>
        <row r="85">
          <cell r="B85">
            <v>2025</v>
          </cell>
          <cell r="C85">
            <v>81</v>
          </cell>
          <cell r="D85" t="e">
            <v>#N/A</v>
          </cell>
          <cell r="I85">
            <v>1</v>
          </cell>
        </row>
        <row r="86">
          <cell r="B86">
            <v>1025</v>
          </cell>
          <cell r="C86">
            <v>82</v>
          </cell>
          <cell r="D86" t="str">
            <v>계</v>
          </cell>
          <cell r="I86">
            <v>1</v>
          </cell>
        </row>
        <row r="87">
          <cell r="B87">
            <v>2026</v>
          </cell>
          <cell r="C87">
            <v>83</v>
          </cell>
          <cell r="D87" t="e">
            <v>#N/A</v>
          </cell>
          <cell r="I87">
            <v>1</v>
          </cell>
        </row>
        <row r="88">
          <cell r="C88">
            <v>84</v>
          </cell>
        </row>
        <row r="89">
          <cell r="B89">
            <v>1026</v>
          </cell>
          <cell r="C89">
            <v>85</v>
          </cell>
          <cell r="D89" t="str">
            <v>계</v>
          </cell>
          <cell r="I89">
            <v>1</v>
          </cell>
        </row>
        <row r="90">
          <cell r="C90">
            <v>86</v>
          </cell>
        </row>
        <row r="91">
          <cell r="B91">
            <v>2027</v>
          </cell>
          <cell r="C91">
            <v>87</v>
          </cell>
          <cell r="D91" t="e">
            <v>#N/A</v>
          </cell>
          <cell r="I91">
            <v>1</v>
          </cell>
        </row>
        <row r="92">
          <cell r="C92">
            <v>88</v>
          </cell>
        </row>
        <row r="93">
          <cell r="B93">
            <v>1027</v>
          </cell>
          <cell r="C93">
            <v>89</v>
          </cell>
          <cell r="D93" t="str">
            <v>계</v>
          </cell>
          <cell r="I93">
            <v>1</v>
          </cell>
        </row>
        <row r="94">
          <cell r="C94">
            <v>90</v>
          </cell>
        </row>
        <row r="95">
          <cell r="B95">
            <v>2028</v>
          </cell>
          <cell r="C95">
            <v>91</v>
          </cell>
          <cell r="D95" t="e">
            <v>#N/A</v>
          </cell>
          <cell r="I95">
            <v>1</v>
          </cell>
        </row>
        <row r="96">
          <cell r="C96">
            <v>92</v>
          </cell>
        </row>
        <row r="97">
          <cell r="B97">
            <v>1028</v>
          </cell>
          <cell r="C97">
            <v>93</v>
          </cell>
          <cell r="D97" t="str">
            <v>계</v>
          </cell>
          <cell r="I97">
            <v>1</v>
          </cell>
        </row>
        <row r="98">
          <cell r="C98">
            <v>94</v>
          </cell>
        </row>
        <row r="99">
          <cell r="B99">
            <v>2029</v>
          </cell>
          <cell r="C99">
            <v>95</v>
          </cell>
          <cell r="D99" t="e">
            <v>#N/A</v>
          </cell>
          <cell r="I99">
            <v>1</v>
          </cell>
        </row>
        <row r="100">
          <cell r="C100">
            <v>96</v>
          </cell>
        </row>
        <row r="101">
          <cell r="B101">
            <v>1029</v>
          </cell>
          <cell r="C101">
            <v>97</v>
          </cell>
          <cell r="D101" t="str">
            <v>계</v>
          </cell>
          <cell r="I101">
            <v>1</v>
          </cell>
        </row>
        <row r="102">
          <cell r="C102">
            <v>98</v>
          </cell>
        </row>
        <row r="103">
          <cell r="B103">
            <v>2030</v>
          </cell>
          <cell r="C103">
            <v>99</v>
          </cell>
          <cell r="D103" t="e">
            <v>#N/A</v>
          </cell>
          <cell r="I103">
            <v>1</v>
          </cell>
        </row>
        <row r="104">
          <cell r="B104">
            <v>1030</v>
          </cell>
          <cell r="C104">
            <v>100</v>
          </cell>
          <cell r="D104" t="str">
            <v>계</v>
          </cell>
          <cell r="I104">
            <v>1</v>
          </cell>
        </row>
        <row r="105">
          <cell r="C105">
            <v>101</v>
          </cell>
        </row>
        <row r="106">
          <cell r="B106">
            <v>2031</v>
          </cell>
          <cell r="C106">
            <v>102</v>
          </cell>
          <cell r="D106" t="e">
            <v>#N/A</v>
          </cell>
          <cell r="I106">
            <v>1</v>
          </cell>
        </row>
        <row r="107">
          <cell r="B107">
            <v>1031</v>
          </cell>
          <cell r="C107">
            <v>103</v>
          </cell>
          <cell r="D107" t="str">
            <v>계</v>
          </cell>
          <cell r="I107">
            <v>1</v>
          </cell>
        </row>
        <row r="108">
          <cell r="C108">
            <v>104</v>
          </cell>
        </row>
        <row r="109">
          <cell r="B109">
            <v>2032</v>
          </cell>
          <cell r="C109">
            <v>105</v>
          </cell>
          <cell r="D109" t="e">
            <v>#N/A</v>
          </cell>
          <cell r="I109">
            <v>1</v>
          </cell>
        </row>
        <row r="110">
          <cell r="B110">
            <v>1032</v>
          </cell>
          <cell r="C110">
            <v>106</v>
          </cell>
          <cell r="D110" t="str">
            <v>계</v>
          </cell>
          <cell r="I110">
            <v>1</v>
          </cell>
        </row>
        <row r="111">
          <cell r="C111">
            <v>107</v>
          </cell>
        </row>
        <row r="112">
          <cell r="B112">
            <v>2033</v>
          </cell>
          <cell r="C112">
            <v>108</v>
          </cell>
          <cell r="D112" t="e">
            <v>#N/A</v>
          </cell>
          <cell r="I112">
            <v>1</v>
          </cell>
        </row>
        <row r="113">
          <cell r="B113">
            <v>1033</v>
          </cell>
          <cell r="C113">
            <v>109</v>
          </cell>
          <cell r="D113" t="str">
            <v>계</v>
          </cell>
          <cell r="I113">
            <v>1</v>
          </cell>
        </row>
        <row r="114">
          <cell r="C114">
            <v>110</v>
          </cell>
        </row>
        <row r="115">
          <cell r="B115">
            <v>2035</v>
          </cell>
          <cell r="C115">
            <v>111</v>
          </cell>
          <cell r="D115" t="e">
            <v>#N/A</v>
          </cell>
          <cell r="I115">
            <v>1</v>
          </cell>
        </row>
        <row r="116">
          <cell r="C116">
            <v>112</v>
          </cell>
        </row>
        <row r="117">
          <cell r="B117">
            <v>1035</v>
          </cell>
          <cell r="C117">
            <v>113</v>
          </cell>
          <cell r="D117" t="str">
            <v>계</v>
          </cell>
          <cell r="I117">
            <v>1</v>
          </cell>
        </row>
        <row r="118">
          <cell r="C118">
            <v>114</v>
          </cell>
        </row>
        <row r="119">
          <cell r="B119">
            <v>2036</v>
          </cell>
          <cell r="C119">
            <v>115</v>
          </cell>
          <cell r="D119" t="e">
            <v>#N/A</v>
          </cell>
          <cell r="I119">
            <v>1</v>
          </cell>
        </row>
        <row r="120">
          <cell r="C120">
            <v>116</v>
          </cell>
        </row>
        <row r="121">
          <cell r="B121">
            <v>1036</v>
          </cell>
          <cell r="C121">
            <v>117</v>
          </cell>
          <cell r="D121" t="str">
            <v>계</v>
          </cell>
          <cell r="I121">
            <v>1</v>
          </cell>
        </row>
        <row r="122">
          <cell r="C122">
            <v>118</v>
          </cell>
        </row>
        <row r="123">
          <cell r="B123">
            <v>2037</v>
          </cell>
          <cell r="C123">
            <v>119</v>
          </cell>
          <cell r="D123" t="e">
            <v>#N/A</v>
          </cell>
          <cell r="I123">
            <v>1</v>
          </cell>
        </row>
        <row r="124">
          <cell r="B124">
            <v>1037</v>
          </cell>
          <cell r="C124">
            <v>120</v>
          </cell>
          <cell r="D124" t="str">
            <v>계</v>
          </cell>
          <cell r="I124">
            <v>1</v>
          </cell>
        </row>
        <row r="125">
          <cell r="B125">
            <v>2038</v>
          </cell>
          <cell r="C125">
            <v>121</v>
          </cell>
          <cell r="D125" t="e">
            <v>#N/A</v>
          </cell>
          <cell r="I125">
            <v>1</v>
          </cell>
        </row>
        <row r="126">
          <cell r="C126">
            <v>122</v>
          </cell>
        </row>
        <row r="127">
          <cell r="B127">
            <v>1038</v>
          </cell>
          <cell r="C127">
            <v>123</v>
          </cell>
          <cell r="D127" t="str">
            <v>계</v>
          </cell>
          <cell r="I127">
            <v>1</v>
          </cell>
        </row>
        <row r="128">
          <cell r="B128">
            <v>2039</v>
          </cell>
          <cell r="C128">
            <v>124</v>
          </cell>
          <cell r="D128" t="e">
            <v>#N/A</v>
          </cell>
          <cell r="I128">
            <v>1</v>
          </cell>
        </row>
        <row r="129">
          <cell r="C129">
            <v>125</v>
          </cell>
        </row>
        <row r="130">
          <cell r="B130">
            <v>1039</v>
          </cell>
          <cell r="C130">
            <v>126</v>
          </cell>
          <cell r="D130" t="str">
            <v>계</v>
          </cell>
          <cell r="I130">
            <v>1</v>
          </cell>
        </row>
        <row r="131">
          <cell r="B131">
            <v>2040</v>
          </cell>
          <cell r="C131">
            <v>127</v>
          </cell>
          <cell r="D131" t="e">
            <v>#N/A</v>
          </cell>
          <cell r="I131">
            <v>1</v>
          </cell>
        </row>
        <row r="132">
          <cell r="C132">
            <v>128</v>
          </cell>
        </row>
        <row r="133">
          <cell r="B133">
            <v>1040</v>
          </cell>
          <cell r="C133">
            <v>129</v>
          </cell>
          <cell r="D133" t="str">
            <v>계</v>
          </cell>
          <cell r="I133">
            <v>1</v>
          </cell>
        </row>
        <row r="134">
          <cell r="B134">
            <v>2041</v>
          </cell>
          <cell r="C134">
            <v>130</v>
          </cell>
          <cell r="D134" t="e">
            <v>#N/A</v>
          </cell>
          <cell r="I134">
            <v>1</v>
          </cell>
        </row>
        <row r="135">
          <cell r="C135">
            <v>131</v>
          </cell>
        </row>
        <row r="136">
          <cell r="B136">
            <v>1041</v>
          </cell>
          <cell r="C136">
            <v>132</v>
          </cell>
          <cell r="D136" t="str">
            <v>계</v>
          </cell>
          <cell r="I136">
            <v>1</v>
          </cell>
        </row>
        <row r="137">
          <cell r="B137">
            <v>2042</v>
          </cell>
          <cell r="C137">
            <v>133</v>
          </cell>
          <cell r="D137" t="e">
            <v>#N/A</v>
          </cell>
          <cell r="I137">
            <v>1</v>
          </cell>
        </row>
        <row r="138">
          <cell r="C138">
            <v>134</v>
          </cell>
        </row>
        <row r="139">
          <cell r="B139">
            <v>1042</v>
          </cell>
          <cell r="C139">
            <v>135</v>
          </cell>
          <cell r="D139" t="str">
            <v>계</v>
          </cell>
          <cell r="I139">
            <v>1</v>
          </cell>
        </row>
        <row r="140">
          <cell r="B140">
            <v>2043</v>
          </cell>
          <cell r="C140">
            <v>136</v>
          </cell>
          <cell r="D140" t="e">
            <v>#N/A</v>
          </cell>
          <cell r="I140">
            <v>1</v>
          </cell>
        </row>
        <row r="141">
          <cell r="C141">
            <v>137</v>
          </cell>
        </row>
        <row r="142">
          <cell r="B142">
            <v>1043</v>
          </cell>
          <cell r="C142">
            <v>138</v>
          </cell>
          <cell r="D142" t="str">
            <v>계</v>
          </cell>
          <cell r="I142">
            <v>1</v>
          </cell>
        </row>
        <row r="143">
          <cell r="C143">
            <v>139</v>
          </cell>
        </row>
        <row r="144">
          <cell r="C144">
            <v>140</v>
          </cell>
        </row>
        <row r="145">
          <cell r="C145">
            <v>141</v>
          </cell>
        </row>
        <row r="146">
          <cell r="C146">
            <v>142</v>
          </cell>
        </row>
        <row r="147">
          <cell r="C147">
            <v>143</v>
          </cell>
        </row>
        <row r="148">
          <cell r="C148">
            <v>144</v>
          </cell>
        </row>
        <row r="149">
          <cell r="C149">
            <v>145</v>
          </cell>
        </row>
        <row r="150">
          <cell r="C150">
            <v>146</v>
          </cell>
        </row>
        <row r="151">
          <cell r="C151">
            <v>147</v>
          </cell>
        </row>
        <row r="152">
          <cell r="C152">
            <v>148</v>
          </cell>
        </row>
        <row r="153">
          <cell r="C153">
            <v>149</v>
          </cell>
        </row>
        <row r="154">
          <cell r="C154">
            <v>150</v>
          </cell>
        </row>
      </sheetData>
      <sheetData sheetId="37" refreshError="1"/>
      <sheetData sheetId="38" refreshError="1"/>
      <sheetData sheetId="39">
        <row r="5">
          <cell r="B5">
            <v>1</v>
          </cell>
          <cell r="C5">
            <v>1</v>
          </cell>
          <cell r="D5" t="str">
            <v>1. 관급자재 내역서(총액-현장장비)</v>
          </cell>
        </row>
        <row r="6">
          <cell r="C6">
            <v>2</v>
          </cell>
        </row>
        <row r="7">
          <cell r="B7">
            <v>2001</v>
          </cell>
          <cell r="C7">
            <v>3</v>
          </cell>
          <cell r="D7" t="str">
            <v>1.1 산본동 1037(도)(산본동1026-32)</v>
          </cell>
          <cell r="I7">
            <v>1</v>
          </cell>
          <cell r="J7">
            <v>3</v>
          </cell>
          <cell r="K7">
            <v>1</v>
          </cell>
          <cell r="L7">
            <v>1</v>
          </cell>
        </row>
        <row r="8">
          <cell r="C8">
            <v>4</v>
          </cell>
        </row>
        <row r="9">
          <cell r="B9">
            <v>1001</v>
          </cell>
          <cell r="C9">
            <v>5</v>
          </cell>
          <cell r="D9" t="str">
            <v>계</v>
          </cell>
          <cell r="I9">
            <v>1</v>
          </cell>
          <cell r="J9">
            <v>3</v>
          </cell>
          <cell r="K9">
            <v>1</v>
          </cell>
          <cell r="L9">
            <v>1</v>
          </cell>
        </row>
        <row r="10">
          <cell r="C10">
            <v>6</v>
          </cell>
        </row>
        <row r="11">
          <cell r="B11">
            <v>2002</v>
          </cell>
          <cell r="C11">
            <v>7</v>
          </cell>
          <cell r="D11" t="str">
            <v>1.2 산본동 1176(도)(산본동 1096-2)</v>
          </cell>
          <cell r="I11">
            <v>1</v>
          </cell>
          <cell r="J11">
            <v>3</v>
          </cell>
          <cell r="K11">
            <v>1</v>
          </cell>
          <cell r="L11">
            <v>1</v>
          </cell>
        </row>
        <row r="12">
          <cell r="C12">
            <v>8</v>
          </cell>
        </row>
        <row r="13">
          <cell r="B13">
            <v>1002</v>
          </cell>
          <cell r="C13">
            <v>9</v>
          </cell>
          <cell r="D13" t="str">
            <v>계</v>
          </cell>
          <cell r="I13">
            <v>1</v>
          </cell>
          <cell r="J13">
            <v>3</v>
          </cell>
          <cell r="K13">
            <v>1</v>
          </cell>
          <cell r="L13">
            <v>1</v>
          </cell>
        </row>
        <row r="14">
          <cell r="C14">
            <v>10</v>
          </cell>
        </row>
        <row r="15">
          <cell r="B15">
            <v>2003</v>
          </cell>
          <cell r="C15">
            <v>11</v>
          </cell>
          <cell r="D15" t="str">
            <v>1.3 산본동 1179(도)(산본동 1142-4)</v>
          </cell>
          <cell r="I15">
            <v>1</v>
          </cell>
          <cell r="J15">
            <v>3</v>
          </cell>
          <cell r="K15">
            <v>1</v>
          </cell>
          <cell r="L15">
            <v>1</v>
          </cell>
        </row>
        <row r="16">
          <cell r="C16">
            <v>12</v>
          </cell>
        </row>
        <row r="17">
          <cell r="B17">
            <v>1003</v>
          </cell>
          <cell r="C17">
            <v>13</v>
          </cell>
          <cell r="D17" t="str">
            <v>계</v>
          </cell>
          <cell r="I17">
            <v>1</v>
          </cell>
          <cell r="J17">
            <v>3</v>
          </cell>
          <cell r="K17">
            <v>1</v>
          </cell>
          <cell r="L17">
            <v>1</v>
          </cell>
        </row>
        <row r="18">
          <cell r="C18">
            <v>14</v>
          </cell>
        </row>
        <row r="19">
          <cell r="B19">
            <v>2004</v>
          </cell>
          <cell r="C19">
            <v>15</v>
          </cell>
          <cell r="D19" t="str">
            <v>1.4 부곡동 694-1(도)</v>
          </cell>
          <cell r="I19">
            <v>1</v>
          </cell>
          <cell r="J19">
            <v>3</v>
          </cell>
          <cell r="K19">
            <v>1</v>
          </cell>
          <cell r="L19">
            <v>1</v>
          </cell>
        </row>
        <row r="20">
          <cell r="C20">
            <v>16</v>
          </cell>
        </row>
        <row r="21">
          <cell r="B21">
            <v>1004</v>
          </cell>
          <cell r="C21">
            <v>17</v>
          </cell>
          <cell r="D21" t="str">
            <v>계</v>
          </cell>
          <cell r="I21">
            <v>1</v>
          </cell>
          <cell r="J21">
            <v>3</v>
          </cell>
          <cell r="K21">
            <v>1</v>
          </cell>
          <cell r="L21">
            <v>1</v>
          </cell>
        </row>
        <row r="22">
          <cell r="C22">
            <v>18</v>
          </cell>
        </row>
        <row r="23">
          <cell r="B23">
            <v>2005</v>
          </cell>
          <cell r="C23">
            <v>19</v>
          </cell>
          <cell r="D23" t="str">
            <v>1.5 당동 1018(도)</v>
          </cell>
          <cell r="I23">
            <v>1</v>
          </cell>
          <cell r="J23">
            <v>2</v>
          </cell>
          <cell r="K23">
            <v>1</v>
          </cell>
          <cell r="L23">
            <v>1</v>
          </cell>
        </row>
        <row r="24">
          <cell r="C24">
            <v>20</v>
          </cell>
        </row>
        <row r="25">
          <cell r="B25">
            <v>1005</v>
          </cell>
          <cell r="C25">
            <v>21</v>
          </cell>
          <cell r="D25" t="str">
            <v>계</v>
          </cell>
          <cell r="I25">
            <v>1</v>
          </cell>
          <cell r="J25">
            <v>2</v>
          </cell>
          <cell r="K25">
            <v>1</v>
          </cell>
          <cell r="L25">
            <v>1</v>
          </cell>
        </row>
        <row r="26">
          <cell r="C26">
            <v>22</v>
          </cell>
        </row>
        <row r="27">
          <cell r="B27">
            <v>2006</v>
          </cell>
          <cell r="C27">
            <v>23</v>
          </cell>
          <cell r="D27" t="str">
            <v>1.6 산본동 1226(도)(산본동1152-8)</v>
          </cell>
          <cell r="I27">
            <v>1</v>
          </cell>
          <cell r="J27">
            <v>2</v>
          </cell>
          <cell r="K27">
            <v>1</v>
          </cell>
          <cell r="L27">
            <v>1</v>
          </cell>
        </row>
        <row r="28">
          <cell r="C28">
            <v>24</v>
          </cell>
        </row>
        <row r="29">
          <cell r="B29">
            <v>1006</v>
          </cell>
          <cell r="C29">
            <v>25</v>
          </cell>
          <cell r="D29" t="str">
            <v>계</v>
          </cell>
          <cell r="I29">
            <v>1</v>
          </cell>
          <cell r="J29">
            <v>2</v>
          </cell>
          <cell r="K29">
            <v>1</v>
          </cell>
          <cell r="L29">
            <v>1</v>
          </cell>
        </row>
        <row r="30">
          <cell r="C30">
            <v>26</v>
          </cell>
        </row>
        <row r="31">
          <cell r="B31">
            <v>2007</v>
          </cell>
          <cell r="C31">
            <v>27</v>
          </cell>
          <cell r="D31" t="str">
            <v>1.7 금정동 693-25(도)</v>
          </cell>
          <cell r="I31">
            <v>1</v>
          </cell>
          <cell r="J31">
            <v>3</v>
          </cell>
          <cell r="K31">
            <v>1</v>
          </cell>
          <cell r="L31">
            <v>1</v>
          </cell>
        </row>
        <row r="32">
          <cell r="C32">
            <v>28</v>
          </cell>
        </row>
        <row r="33">
          <cell r="B33">
            <v>1007</v>
          </cell>
          <cell r="C33">
            <v>29</v>
          </cell>
          <cell r="D33" t="str">
            <v>계</v>
          </cell>
          <cell r="I33">
            <v>1</v>
          </cell>
          <cell r="J33">
            <v>3</v>
          </cell>
          <cell r="K33">
            <v>1</v>
          </cell>
          <cell r="L33">
            <v>1</v>
          </cell>
        </row>
        <row r="34">
          <cell r="C34">
            <v>30</v>
          </cell>
        </row>
        <row r="35">
          <cell r="B35">
            <v>2008</v>
          </cell>
          <cell r="C35">
            <v>31</v>
          </cell>
          <cell r="D35" t="str">
            <v>1.8 금정동 819(도)(금정동 719-12)</v>
          </cell>
          <cell r="I35">
            <v>1</v>
          </cell>
          <cell r="J35">
            <v>4</v>
          </cell>
          <cell r="K35">
            <v>1</v>
          </cell>
          <cell r="L35">
            <v>1</v>
          </cell>
        </row>
        <row r="36">
          <cell r="C36">
            <v>32</v>
          </cell>
        </row>
        <row r="37">
          <cell r="B37">
            <v>1008</v>
          </cell>
          <cell r="C37">
            <v>33</v>
          </cell>
          <cell r="D37" t="str">
            <v>계</v>
          </cell>
          <cell r="I37">
            <v>1</v>
          </cell>
          <cell r="J37">
            <v>4</v>
          </cell>
          <cell r="K37">
            <v>1</v>
          </cell>
          <cell r="L37">
            <v>1</v>
          </cell>
        </row>
        <row r="38">
          <cell r="C38">
            <v>34</v>
          </cell>
        </row>
        <row r="39">
          <cell r="B39">
            <v>2009</v>
          </cell>
          <cell r="C39">
            <v>35</v>
          </cell>
          <cell r="D39" t="str">
            <v>1.9 산본동 87(도)(산본동 92)</v>
          </cell>
          <cell r="I39">
            <v>1</v>
          </cell>
          <cell r="J39">
            <v>4</v>
          </cell>
          <cell r="K39">
            <v>1</v>
          </cell>
          <cell r="L39">
            <v>1</v>
          </cell>
        </row>
        <row r="40">
          <cell r="C40">
            <v>36</v>
          </cell>
        </row>
        <row r="41">
          <cell r="B41">
            <v>1009</v>
          </cell>
          <cell r="C41">
            <v>37</v>
          </cell>
          <cell r="D41" t="str">
            <v>계</v>
          </cell>
          <cell r="I41">
            <v>1</v>
          </cell>
          <cell r="J41">
            <v>4</v>
          </cell>
          <cell r="K41">
            <v>1</v>
          </cell>
          <cell r="L41">
            <v>1</v>
          </cell>
        </row>
        <row r="42">
          <cell r="C42">
            <v>38</v>
          </cell>
        </row>
        <row r="43">
          <cell r="B43">
            <v>2010</v>
          </cell>
          <cell r="C43">
            <v>39</v>
          </cell>
          <cell r="D43" t="str">
            <v>1.10 산본동 840-193(임)(상연사)</v>
          </cell>
          <cell r="I43">
            <v>1</v>
          </cell>
          <cell r="J43">
            <v>2</v>
          </cell>
          <cell r="K43">
            <v>1</v>
          </cell>
          <cell r="L43">
            <v>1</v>
          </cell>
        </row>
        <row r="44">
          <cell r="C44">
            <v>40</v>
          </cell>
        </row>
        <row r="45">
          <cell r="B45">
            <v>1010</v>
          </cell>
          <cell r="C45">
            <v>41</v>
          </cell>
          <cell r="D45" t="str">
            <v>계</v>
          </cell>
          <cell r="I45">
            <v>1</v>
          </cell>
          <cell r="J45">
            <v>2</v>
          </cell>
          <cell r="K45">
            <v>1</v>
          </cell>
          <cell r="L45">
            <v>1</v>
          </cell>
        </row>
        <row r="46">
          <cell r="C46">
            <v>42</v>
          </cell>
        </row>
        <row r="47">
          <cell r="B47">
            <v>2011</v>
          </cell>
          <cell r="C47">
            <v>43</v>
          </cell>
          <cell r="D47" t="str">
            <v>1.11 속달동 산1-1(임도오거리)</v>
          </cell>
          <cell r="I47">
            <v>1</v>
          </cell>
          <cell r="J47">
            <v>4</v>
          </cell>
          <cell r="K47">
            <v>1</v>
          </cell>
          <cell r="L47">
            <v>1</v>
          </cell>
        </row>
        <row r="48">
          <cell r="C48">
            <v>44</v>
          </cell>
        </row>
        <row r="49">
          <cell r="B49">
            <v>1011</v>
          </cell>
          <cell r="C49">
            <v>45</v>
          </cell>
          <cell r="D49" t="str">
            <v>계</v>
          </cell>
          <cell r="I49">
            <v>1</v>
          </cell>
          <cell r="J49">
            <v>4</v>
          </cell>
          <cell r="K49">
            <v>1</v>
          </cell>
          <cell r="L49">
            <v>1</v>
          </cell>
        </row>
        <row r="50">
          <cell r="C50">
            <v>46</v>
          </cell>
        </row>
        <row r="51">
          <cell r="C51">
            <v>46</v>
          </cell>
        </row>
        <row r="52">
          <cell r="C52">
            <v>46</v>
          </cell>
        </row>
        <row r="53">
          <cell r="C53">
            <v>46</v>
          </cell>
        </row>
        <row r="54">
          <cell r="C54">
            <v>46</v>
          </cell>
        </row>
        <row r="55">
          <cell r="C55">
            <v>46</v>
          </cell>
        </row>
        <row r="56">
          <cell r="C56">
            <v>46</v>
          </cell>
        </row>
        <row r="57">
          <cell r="C57">
            <v>46</v>
          </cell>
        </row>
        <row r="58">
          <cell r="C58">
            <v>46</v>
          </cell>
        </row>
        <row r="59">
          <cell r="C59">
            <v>46</v>
          </cell>
        </row>
        <row r="60">
          <cell r="C60">
            <v>46</v>
          </cell>
        </row>
        <row r="61">
          <cell r="C61">
            <v>46</v>
          </cell>
        </row>
        <row r="62">
          <cell r="C62">
            <v>46</v>
          </cell>
        </row>
        <row r="63">
          <cell r="C63">
            <v>46</v>
          </cell>
        </row>
        <row r="64">
          <cell r="C64">
            <v>46</v>
          </cell>
        </row>
      </sheetData>
      <sheetData sheetId="40" refreshError="1"/>
      <sheetData sheetId="41" refreshError="1"/>
      <sheetData sheetId="42" refreshError="1"/>
      <sheetData sheetId="43" refreshError="1"/>
      <sheetData sheetId="44">
        <row r="1">
          <cell r="B1" t="str">
            <v>2020년 생활안전용 CCTV 설치</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0.표지"/>
      <sheetName val="원가계산서"/>
      <sheetName val="물품원가계산서"/>
      <sheetName val="2.표지"/>
      <sheetName val="총괄집계표"/>
      <sheetName val="관급자재비 집계표(현장장비)"/>
      <sheetName val="관급자재비(현장장비)"/>
      <sheetName val="공사비내역 집계표(현장장비)"/>
      <sheetName val="공사비내역서(현장장비)"/>
      <sheetName val="수량산출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불입금집계표"/>
      <sheetName val="한전불입금산출내역서"/>
      <sheetName val="8.표지"/>
      <sheetName val="수량집계(현장장비)"/>
      <sheetName val="기초수량"/>
      <sheetName val="관로터파기수량"/>
      <sheetName val="설치장소"/>
    </sheetNames>
    <sheetDataSet>
      <sheetData sheetId="0"/>
      <sheetData sheetId="1"/>
      <sheetData sheetId="2"/>
      <sheetData sheetId="3"/>
      <sheetData sheetId="4"/>
      <sheetData sheetId="5"/>
      <sheetData sheetId="6"/>
      <sheetData sheetId="7"/>
      <sheetData sheetId="8"/>
      <sheetData sheetId="9"/>
      <sheetData sheetId="10">
        <row r="1">
          <cell r="C1" t="str">
            <v>관   급   자   재   비   내   역   서(현장장비)</v>
          </cell>
        </row>
        <row r="2">
          <cell r="C2" t="str">
            <v>건명 : 재난안전 및 어린이보호구역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1002</v>
          </cell>
          <cell r="C5" t="str">
            <v>1. 관급자재 내역서(현장장비 총액)</v>
          </cell>
        </row>
        <row r="6">
          <cell r="B6">
            <v>2001</v>
          </cell>
          <cell r="C6" t="str">
            <v>1.1 병점동 859-4</v>
          </cell>
        </row>
        <row r="7">
          <cell r="B7">
            <v>100</v>
          </cell>
          <cell r="C7" t="str">
            <v>스피드 돔 카메라 설치</v>
          </cell>
          <cell r="D7" t="str">
            <v>2.0 Megapixel</v>
          </cell>
          <cell r="E7">
            <v>1</v>
          </cell>
          <cell r="F7" t="str">
            <v>EA</v>
          </cell>
          <cell r="G7">
            <v>2600000</v>
          </cell>
          <cell r="H7">
            <v>2600000</v>
          </cell>
          <cell r="I7">
            <v>129801</v>
          </cell>
          <cell r="J7">
            <v>129801</v>
          </cell>
          <cell r="K7">
            <v>0</v>
          </cell>
          <cell r="L7">
            <v>0</v>
          </cell>
        </row>
        <row r="8">
          <cell r="B8">
            <v>103</v>
          </cell>
          <cell r="C8" t="str">
            <v>고정형 카메라 설치</v>
          </cell>
          <cell r="D8" t="str">
            <v>2.0 Megapixel, IR일체형</v>
          </cell>
          <cell r="E8">
            <v>4</v>
          </cell>
          <cell r="F8" t="str">
            <v>EA</v>
          </cell>
          <cell r="G8">
            <v>700000</v>
          </cell>
          <cell r="H8">
            <v>2800000</v>
          </cell>
          <cell r="I8">
            <v>103841</v>
          </cell>
          <cell r="J8">
            <v>415364</v>
          </cell>
          <cell r="K8">
            <v>0</v>
          </cell>
          <cell r="L8">
            <v>0</v>
          </cell>
        </row>
        <row r="9">
          <cell r="B9">
            <v>115</v>
          </cell>
          <cell r="C9" t="str">
            <v>광 스위치 설치</v>
          </cell>
          <cell r="D9" t="str">
            <v xml:space="preserve">TP Port : 7포트 </v>
          </cell>
          <cell r="E9">
            <v>1</v>
          </cell>
          <cell r="F9" t="str">
            <v>EA</v>
          </cell>
          <cell r="G9">
            <v>300000</v>
          </cell>
          <cell r="H9">
            <v>300000</v>
          </cell>
          <cell r="I9">
            <v>82210</v>
          </cell>
          <cell r="J9">
            <v>82210</v>
          </cell>
          <cell r="K9">
            <v>0</v>
          </cell>
          <cell r="L9">
            <v>0</v>
          </cell>
        </row>
        <row r="10">
          <cell r="B10" t="str">
            <v>비상벨볼륨조절, MIC, 방수버튼</v>
          </cell>
          <cell r="C10" t="str">
            <v>비상벨</v>
          </cell>
          <cell r="D10" t="str">
            <v>볼륨조절, MIC, 방수버튼</v>
          </cell>
          <cell r="E10">
            <v>1</v>
          </cell>
          <cell r="F10" t="str">
            <v>EA</v>
          </cell>
          <cell r="G10">
            <v>800000</v>
          </cell>
          <cell r="H10">
            <v>800000</v>
          </cell>
          <cell r="J10">
            <v>0</v>
          </cell>
          <cell r="L10">
            <v>0</v>
          </cell>
        </row>
        <row r="12">
          <cell r="B12">
            <v>3001</v>
          </cell>
          <cell r="D12" t="str">
            <v>계</v>
          </cell>
          <cell r="H12">
            <v>6500000</v>
          </cell>
          <cell r="J12">
            <v>627375</v>
          </cell>
          <cell r="K12">
            <v>0</v>
          </cell>
          <cell r="L12">
            <v>0</v>
          </cell>
        </row>
        <row r="14">
          <cell r="B14">
            <v>2002</v>
          </cell>
          <cell r="C14" t="str">
            <v>1.2 가산동 468-1</v>
          </cell>
        </row>
        <row r="15">
          <cell r="B15">
            <v>100</v>
          </cell>
          <cell r="C15" t="str">
            <v>스피드 돔 카메라 설치</v>
          </cell>
          <cell r="D15" t="str">
            <v>2.0 Megapixel</v>
          </cell>
          <cell r="E15">
            <v>1</v>
          </cell>
          <cell r="F15" t="str">
            <v>EA</v>
          </cell>
          <cell r="G15">
            <v>2600000</v>
          </cell>
          <cell r="H15">
            <v>2600000</v>
          </cell>
          <cell r="I15">
            <v>129801</v>
          </cell>
          <cell r="J15">
            <v>129801</v>
          </cell>
          <cell r="K15">
            <v>0</v>
          </cell>
          <cell r="L15">
            <v>0</v>
          </cell>
        </row>
        <row r="16">
          <cell r="B16">
            <v>103</v>
          </cell>
          <cell r="C16" t="str">
            <v>고정형 카메라 설치</v>
          </cell>
          <cell r="D16" t="str">
            <v>2.0 Megapixel, IR일체형</v>
          </cell>
          <cell r="E16">
            <v>3</v>
          </cell>
          <cell r="F16" t="str">
            <v>EA</v>
          </cell>
          <cell r="G16">
            <v>700000</v>
          </cell>
          <cell r="H16">
            <v>2100000</v>
          </cell>
          <cell r="I16">
            <v>103841</v>
          </cell>
          <cell r="J16">
            <v>311523</v>
          </cell>
          <cell r="K16">
            <v>0</v>
          </cell>
          <cell r="L16">
            <v>0</v>
          </cell>
        </row>
        <row r="17">
          <cell r="B17">
            <v>115</v>
          </cell>
          <cell r="C17" t="str">
            <v>광 스위치 설치</v>
          </cell>
          <cell r="D17" t="str">
            <v xml:space="preserve">TP Port : 7포트 </v>
          </cell>
          <cell r="E17">
            <v>1</v>
          </cell>
          <cell r="F17" t="str">
            <v>EA</v>
          </cell>
          <cell r="G17">
            <v>300000</v>
          </cell>
          <cell r="H17">
            <v>300000</v>
          </cell>
          <cell r="I17">
            <v>82210</v>
          </cell>
          <cell r="J17">
            <v>82210</v>
          </cell>
          <cell r="K17">
            <v>0</v>
          </cell>
          <cell r="L17">
            <v>0</v>
          </cell>
        </row>
        <row r="18">
          <cell r="B18" t="str">
            <v>비상벨볼륨조절, MIC, 방수버튼</v>
          </cell>
          <cell r="C18" t="str">
            <v>비상벨</v>
          </cell>
          <cell r="D18" t="str">
            <v>볼륨조절, MIC, 방수버튼</v>
          </cell>
          <cell r="E18">
            <v>1</v>
          </cell>
          <cell r="F18" t="str">
            <v>EA</v>
          </cell>
          <cell r="G18">
            <v>800000</v>
          </cell>
          <cell r="H18">
            <v>800000</v>
          </cell>
          <cell r="J18">
            <v>0</v>
          </cell>
          <cell r="L18">
            <v>0</v>
          </cell>
        </row>
        <row r="20">
          <cell r="B20">
            <v>3002</v>
          </cell>
          <cell r="D20" t="str">
            <v>계</v>
          </cell>
          <cell r="H20">
            <v>5800000</v>
          </cell>
          <cell r="J20">
            <v>523534</v>
          </cell>
          <cell r="K20">
            <v>0</v>
          </cell>
          <cell r="L20">
            <v>0</v>
          </cell>
        </row>
        <row r="22">
          <cell r="B22">
            <v>2003</v>
          </cell>
          <cell r="C22" t="str">
            <v>1.3 진안동 930-12</v>
          </cell>
        </row>
        <row r="23">
          <cell r="B23">
            <v>103</v>
          </cell>
          <cell r="C23" t="str">
            <v>고정형 카메라 설치</v>
          </cell>
          <cell r="D23" t="str">
            <v>2.0 Megapixel, IR일체형</v>
          </cell>
          <cell r="E23">
            <v>3</v>
          </cell>
          <cell r="F23" t="str">
            <v>EA</v>
          </cell>
          <cell r="G23">
            <v>700000</v>
          </cell>
          <cell r="H23">
            <v>2100000</v>
          </cell>
          <cell r="I23">
            <v>103841</v>
          </cell>
          <cell r="J23">
            <v>311523</v>
          </cell>
          <cell r="K23">
            <v>0</v>
          </cell>
          <cell r="L23">
            <v>0</v>
          </cell>
        </row>
        <row r="24">
          <cell r="B24">
            <v>115</v>
          </cell>
          <cell r="C24" t="str">
            <v>광 스위치 설치</v>
          </cell>
          <cell r="D24" t="str">
            <v xml:space="preserve">TP Port : 7포트 </v>
          </cell>
          <cell r="E24">
            <v>1</v>
          </cell>
          <cell r="F24" t="str">
            <v>EA</v>
          </cell>
          <cell r="G24">
            <v>300000</v>
          </cell>
          <cell r="H24">
            <v>300000</v>
          </cell>
          <cell r="I24">
            <v>82210</v>
          </cell>
          <cell r="J24">
            <v>82210</v>
          </cell>
          <cell r="K24">
            <v>0</v>
          </cell>
          <cell r="L24">
            <v>0</v>
          </cell>
        </row>
        <row r="25">
          <cell r="B25" t="str">
            <v>비상벨볼륨조절, MIC, 방수버튼</v>
          </cell>
          <cell r="C25" t="str">
            <v>비상벨</v>
          </cell>
          <cell r="D25" t="str">
            <v>볼륨조절, MIC, 방수버튼</v>
          </cell>
          <cell r="E25">
            <v>1</v>
          </cell>
          <cell r="F25" t="str">
            <v>EA</v>
          </cell>
          <cell r="G25">
            <v>800000</v>
          </cell>
          <cell r="H25">
            <v>800000</v>
          </cell>
          <cell r="J25">
            <v>0</v>
          </cell>
          <cell r="L25">
            <v>0</v>
          </cell>
        </row>
        <row r="27">
          <cell r="B27">
            <v>3003</v>
          </cell>
          <cell r="D27" t="str">
            <v>계</v>
          </cell>
          <cell r="H27">
            <v>3200000</v>
          </cell>
          <cell r="J27">
            <v>393733</v>
          </cell>
          <cell r="K27">
            <v>0</v>
          </cell>
          <cell r="L27">
            <v>0</v>
          </cell>
        </row>
        <row r="28">
          <cell r="B28">
            <v>2004</v>
          </cell>
          <cell r="C28" t="str">
            <v>1.4 진안동 930-14</v>
          </cell>
        </row>
        <row r="29">
          <cell r="B29">
            <v>100</v>
          </cell>
          <cell r="C29" t="str">
            <v>스피드 돔 카메라 설치</v>
          </cell>
          <cell r="D29" t="str">
            <v>2.0 Megapixel</v>
          </cell>
          <cell r="E29">
            <v>1</v>
          </cell>
          <cell r="F29" t="str">
            <v>EA</v>
          </cell>
          <cell r="G29">
            <v>2600000</v>
          </cell>
          <cell r="H29">
            <v>2600000</v>
          </cell>
          <cell r="I29">
            <v>129801</v>
          </cell>
          <cell r="J29">
            <v>129801</v>
          </cell>
          <cell r="K29">
            <v>0</v>
          </cell>
          <cell r="L29">
            <v>0</v>
          </cell>
        </row>
        <row r="30">
          <cell r="B30">
            <v>103</v>
          </cell>
          <cell r="C30" t="str">
            <v>고정형 카메라 설치</v>
          </cell>
          <cell r="D30" t="str">
            <v>2.0 Megapixel, IR일체형</v>
          </cell>
          <cell r="E30">
            <v>2</v>
          </cell>
          <cell r="F30" t="str">
            <v>EA</v>
          </cell>
          <cell r="G30">
            <v>700000</v>
          </cell>
          <cell r="H30">
            <v>1400000</v>
          </cell>
          <cell r="I30">
            <v>103841</v>
          </cell>
          <cell r="J30">
            <v>207682</v>
          </cell>
          <cell r="K30">
            <v>0</v>
          </cell>
          <cell r="L30">
            <v>0</v>
          </cell>
        </row>
        <row r="31">
          <cell r="B31">
            <v>115</v>
          </cell>
          <cell r="C31" t="str">
            <v>광 스위치 설치</v>
          </cell>
          <cell r="D31" t="str">
            <v xml:space="preserve">TP Port : 7포트 </v>
          </cell>
          <cell r="E31">
            <v>1</v>
          </cell>
          <cell r="F31" t="str">
            <v>EA</v>
          </cell>
          <cell r="G31">
            <v>300000</v>
          </cell>
          <cell r="H31">
            <v>300000</v>
          </cell>
          <cell r="I31">
            <v>82210</v>
          </cell>
          <cell r="J31">
            <v>82210</v>
          </cell>
          <cell r="K31">
            <v>0</v>
          </cell>
          <cell r="L31">
            <v>0</v>
          </cell>
        </row>
        <row r="32">
          <cell r="B32" t="str">
            <v>비상벨볼륨조절, MIC, 방수버튼</v>
          </cell>
          <cell r="C32" t="str">
            <v>비상벨</v>
          </cell>
          <cell r="D32" t="str">
            <v>볼륨조절, MIC, 방수버튼</v>
          </cell>
          <cell r="E32">
            <v>1</v>
          </cell>
          <cell r="F32" t="str">
            <v>EA</v>
          </cell>
          <cell r="G32">
            <v>800000</v>
          </cell>
          <cell r="H32">
            <v>800000</v>
          </cell>
          <cell r="J32">
            <v>0</v>
          </cell>
          <cell r="L32">
            <v>0</v>
          </cell>
        </row>
        <row r="34">
          <cell r="B34">
            <v>3004</v>
          </cell>
          <cell r="D34" t="str">
            <v>계</v>
          </cell>
          <cell r="H34">
            <v>5100000</v>
          </cell>
          <cell r="J34">
            <v>419693</v>
          </cell>
          <cell r="K34">
            <v>0</v>
          </cell>
          <cell r="L34">
            <v>0</v>
          </cell>
        </row>
        <row r="36">
          <cell r="B36">
            <v>2005</v>
          </cell>
          <cell r="C36" t="str">
            <v>1.5 진안동 930-16</v>
          </cell>
        </row>
        <row r="37">
          <cell r="B37">
            <v>100</v>
          </cell>
          <cell r="C37" t="str">
            <v>스피드 돔 카메라 설치</v>
          </cell>
          <cell r="D37" t="str">
            <v>2.0 Megapixel</v>
          </cell>
          <cell r="E37">
            <v>1</v>
          </cell>
          <cell r="F37" t="str">
            <v>EA</v>
          </cell>
          <cell r="G37">
            <v>2600000</v>
          </cell>
          <cell r="H37">
            <v>2600000</v>
          </cell>
          <cell r="I37">
            <v>129801</v>
          </cell>
          <cell r="J37">
            <v>129801</v>
          </cell>
          <cell r="K37">
            <v>0</v>
          </cell>
          <cell r="L37">
            <v>0</v>
          </cell>
        </row>
        <row r="38">
          <cell r="B38">
            <v>103</v>
          </cell>
          <cell r="C38" t="str">
            <v>고정형 카메라 설치</v>
          </cell>
          <cell r="D38" t="str">
            <v>2.0 Megapixel, IR일체형</v>
          </cell>
          <cell r="E38">
            <v>1</v>
          </cell>
          <cell r="F38" t="str">
            <v>EA</v>
          </cell>
          <cell r="G38">
            <v>700000</v>
          </cell>
          <cell r="H38">
            <v>700000</v>
          </cell>
          <cell r="I38">
            <v>103841</v>
          </cell>
          <cell r="J38">
            <v>103841</v>
          </cell>
          <cell r="K38">
            <v>0</v>
          </cell>
          <cell r="L38">
            <v>0</v>
          </cell>
        </row>
        <row r="39">
          <cell r="B39">
            <v>115</v>
          </cell>
          <cell r="C39" t="str">
            <v>광 스위치 설치</v>
          </cell>
          <cell r="D39" t="str">
            <v xml:space="preserve">TP Port : 7포트 </v>
          </cell>
          <cell r="E39">
            <v>1</v>
          </cell>
          <cell r="F39" t="str">
            <v>EA</v>
          </cell>
          <cell r="G39">
            <v>300000</v>
          </cell>
          <cell r="H39">
            <v>300000</v>
          </cell>
          <cell r="I39">
            <v>82210</v>
          </cell>
          <cell r="J39">
            <v>82210</v>
          </cell>
          <cell r="K39">
            <v>0</v>
          </cell>
          <cell r="L39">
            <v>0</v>
          </cell>
        </row>
        <row r="40">
          <cell r="B40" t="str">
            <v>비상벨볼륨조절, MIC, 방수버튼</v>
          </cell>
          <cell r="C40" t="str">
            <v>비상벨</v>
          </cell>
          <cell r="D40" t="str">
            <v>볼륨조절, MIC, 방수버튼</v>
          </cell>
          <cell r="E40">
            <v>1</v>
          </cell>
          <cell r="F40" t="str">
            <v>EA</v>
          </cell>
          <cell r="G40">
            <v>800000</v>
          </cell>
          <cell r="H40">
            <v>800000</v>
          </cell>
          <cell r="J40">
            <v>0</v>
          </cell>
          <cell r="L40">
            <v>0</v>
          </cell>
        </row>
        <row r="42">
          <cell r="B42">
            <v>3005</v>
          </cell>
          <cell r="D42" t="str">
            <v>계</v>
          </cell>
          <cell r="H42">
            <v>4400000</v>
          </cell>
          <cell r="J42">
            <v>315852</v>
          </cell>
          <cell r="K42">
            <v>0</v>
          </cell>
          <cell r="L42">
            <v>0</v>
          </cell>
        </row>
        <row r="44">
          <cell r="B44">
            <v>2006</v>
          </cell>
          <cell r="C44" t="str">
            <v>1.6 진안동 899</v>
          </cell>
        </row>
        <row r="45">
          <cell r="B45">
            <v>100</v>
          </cell>
          <cell r="C45" t="str">
            <v>스피드 돔 카메라 설치</v>
          </cell>
          <cell r="D45" t="str">
            <v>2.0 Megapixel</v>
          </cell>
          <cell r="E45">
            <v>1</v>
          </cell>
          <cell r="F45" t="str">
            <v>EA</v>
          </cell>
          <cell r="G45">
            <v>2600000</v>
          </cell>
          <cell r="H45">
            <v>2600000</v>
          </cell>
          <cell r="I45">
            <v>129801</v>
          </cell>
          <cell r="J45">
            <v>129801</v>
          </cell>
          <cell r="K45">
            <v>0</v>
          </cell>
          <cell r="L45">
            <v>0</v>
          </cell>
        </row>
        <row r="46">
          <cell r="B46">
            <v>103</v>
          </cell>
          <cell r="C46" t="str">
            <v>고정형 카메라 설치</v>
          </cell>
          <cell r="D46" t="str">
            <v>2.0 Megapixel, IR일체형</v>
          </cell>
          <cell r="E46">
            <v>4</v>
          </cell>
          <cell r="F46" t="str">
            <v>EA</v>
          </cell>
          <cell r="G46">
            <v>700000</v>
          </cell>
          <cell r="H46">
            <v>2800000</v>
          </cell>
          <cell r="I46">
            <v>103841</v>
          </cell>
          <cell r="J46">
            <v>415364</v>
          </cell>
          <cell r="K46">
            <v>0</v>
          </cell>
          <cell r="L46">
            <v>0</v>
          </cell>
        </row>
        <row r="47">
          <cell r="B47">
            <v>115</v>
          </cell>
          <cell r="C47" t="str">
            <v>광 스위치 설치</v>
          </cell>
          <cell r="D47" t="str">
            <v xml:space="preserve">TP Port : 7포트 </v>
          </cell>
          <cell r="E47">
            <v>1</v>
          </cell>
          <cell r="F47" t="str">
            <v>EA</v>
          </cell>
          <cell r="G47">
            <v>300000</v>
          </cell>
          <cell r="H47">
            <v>300000</v>
          </cell>
          <cell r="I47">
            <v>82210</v>
          </cell>
          <cell r="J47">
            <v>82210</v>
          </cell>
          <cell r="K47">
            <v>0</v>
          </cell>
          <cell r="L47">
            <v>0</v>
          </cell>
        </row>
        <row r="48">
          <cell r="B48" t="str">
            <v>비상벨볼륨조절, MIC, 방수버튼</v>
          </cell>
          <cell r="C48" t="str">
            <v>비상벨</v>
          </cell>
          <cell r="D48" t="str">
            <v>볼륨조절, MIC, 방수버튼</v>
          </cell>
          <cell r="E48">
            <v>1</v>
          </cell>
          <cell r="F48" t="str">
            <v>EA</v>
          </cell>
          <cell r="G48">
            <v>800000</v>
          </cell>
          <cell r="H48">
            <v>800000</v>
          </cell>
          <cell r="J48">
            <v>0</v>
          </cell>
          <cell r="L48">
            <v>0</v>
          </cell>
        </row>
        <row r="50">
          <cell r="B50">
            <v>3006</v>
          </cell>
          <cell r="D50" t="str">
            <v>계</v>
          </cell>
          <cell r="H50">
            <v>6500000</v>
          </cell>
          <cell r="J50">
            <v>627375</v>
          </cell>
          <cell r="K50">
            <v>0</v>
          </cell>
          <cell r="L50">
            <v>0</v>
          </cell>
        </row>
        <row r="51">
          <cell r="B51">
            <v>2007</v>
          </cell>
          <cell r="C51" t="str">
            <v>1.7 반송동 132-7</v>
          </cell>
        </row>
        <row r="52">
          <cell r="B52">
            <v>100</v>
          </cell>
          <cell r="C52" t="str">
            <v>스피드 돔 카메라 설치</v>
          </cell>
          <cell r="D52" t="str">
            <v>2.0 Megapixel</v>
          </cell>
          <cell r="E52">
            <v>1</v>
          </cell>
          <cell r="F52" t="str">
            <v>EA</v>
          </cell>
          <cell r="G52">
            <v>2600000</v>
          </cell>
          <cell r="H52">
            <v>2600000</v>
          </cell>
          <cell r="I52">
            <v>129801</v>
          </cell>
          <cell r="J52">
            <v>129801</v>
          </cell>
          <cell r="K52">
            <v>0</v>
          </cell>
          <cell r="L52">
            <v>0</v>
          </cell>
        </row>
        <row r="53">
          <cell r="B53">
            <v>103</v>
          </cell>
          <cell r="C53" t="str">
            <v>고정형 카메라 설치</v>
          </cell>
          <cell r="D53" t="str">
            <v>2.0 Megapixel, IR일체형</v>
          </cell>
          <cell r="E53">
            <v>7</v>
          </cell>
          <cell r="F53" t="str">
            <v>EA</v>
          </cell>
          <cell r="G53">
            <v>700000</v>
          </cell>
          <cell r="H53">
            <v>4900000</v>
          </cell>
          <cell r="I53">
            <v>103841</v>
          </cell>
          <cell r="J53">
            <v>726887</v>
          </cell>
          <cell r="K53">
            <v>0</v>
          </cell>
          <cell r="L53">
            <v>0</v>
          </cell>
        </row>
        <row r="54">
          <cell r="B54">
            <v>115</v>
          </cell>
          <cell r="C54" t="str">
            <v>광 스위치 설치</v>
          </cell>
          <cell r="D54" t="str">
            <v xml:space="preserve">TP Port : 7포트 </v>
          </cell>
          <cell r="E54">
            <v>2</v>
          </cell>
          <cell r="F54" t="str">
            <v>EA</v>
          </cell>
          <cell r="G54">
            <v>300000</v>
          </cell>
          <cell r="H54">
            <v>600000</v>
          </cell>
          <cell r="I54">
            <v>82210</v>
          </cell>
          <cell r="J54">
            <v>164420</v>
          </cell>
          <cell r="K54">
            <v>0</v>
          </cell>
          <cell r="L54">
            <v>0</v>
          </cell>
        </row>
        <row r="55">
          <cell r="B55" t="str">
            <v>비상벨볼륨조절, MIC, 방수버튼</v>
          </cell>
          <cell r="C55" t="str">
            <v>비상벨</v>
          </cell>
          <cell r="D55" t="str">
            <v>볼륨조절, MIC, 방수버튼</v>
          </cell>
          <cell r="E55">
            <v>1</v>
          </cell>
          <cell r="F55" t="str">
            <v>EA</v>
          </cell>
          <cell r="G55">
            <v>800000</v>
          </cell>
          <cell r="H55">
            <v>800000</v>
          </cell>
          <cell r="J55">
            <v>0</v>
          </cell>
          <cell r="L55">
            <v>0</v>
          </cell>
        </row>
        <row r="56">
          <cell r="B56">
            <v>3007</v>
          </cell>
          <cell r="D56" t="str">
            <v>계</v>
          </cell>
          <cell r="H56">
            <v>8900000</v>
          </cell>
          <cell r="J56">
            <v>1021108</v>
          </cell>
          <cell r="K56">
            <v>0</v>
          </cell>
          <cell r="L56">
            <v>0</v>
          </cell>
        </row>
        <row r="58">
          <cell r="B58">
            <v>2008</v>
          </cell>
          <cell r="C58" t="str">
            <v>1.8 팔탄면 월문리 192</v>
          </cell>
        </row>
        <row r="59">
          <cell r="B59">
            <v>103</v>
          </cell>
          <cell r="C59" t="str">
            <v>고정형 카메라 설치</v>
          </cell>
          <cell r="D59" t="str">
            <v>2.0 Megapixel, IR일체형</v>
          </cell>
          <cell r="E59">
            <v>3</v>
          </cell>
          <cell r="F59" t="str">
            <v>EA</v>
          </cell>
          <cell r="G59">
            <v>700000</v>
          </cell>
          <cell r="H59">
            <v>2100000</v>
          </cell>
          <cell r="I59">
            <v>103841</v>
          </cell>
          <cell r="J59">
            <v>311523</v>
          </cell>
          <cell r="K59">
            <v>0</v>
          </cell>
          <cell r="L59">
            <v>0</v>
          </cell>
        </row>
        <row r="61">
          <cell r="B61">
            <v>3008</v>
          </cell>
          <cell r="D61" t="str">
            <v>계</v>
          </cell>
          <cell r="H61">
            <v>2100000</v>
          </cell>
          <cell r="J61">
            <v>311523</v>
          </cell>
          <cell r="K61">
            <v>0</v>
          </cell>
          <cell r="L61">
            <v>0</v>
          </cell>
        </row>
        <row r="63">
          <cell r="B63">
            <v>2009</v>
          </cell>
          <cell r="C63" t="str">
            <v>1.9 병점동 426-4</v>
          </cell>
        </row>
        <row r="64">
          <cell r="B64">
            <v>103</v>
          </cell>
          <cell r="C64" t="str">
            <v>고정형 카메라 설치</v>
          </cell>
          <cell r="D64" t="str">
            <v>2.0 Megapixel, IR일체형</v>
          </cell>
          <cell r="E64">
            <v>3</v>
          </cell>
          <cell r="F64" t="str">
            <v>EA</v>
          </cell>
          <cell r="G64">
            <v>700000</v>
          </cell>
          <cell r="H64">
            <v>2100000</v>
          </cell>
          <cell r="I64">
            <v>103841</v>
          </cell>
          <cell r="J64">
            <v>311523</v>
          </cell>
          <cell r="K64">
            <v>0</v>
          </cell>
          <cell r="L64">
            <v>0</v>
          </cell>
        </row>
        <row r="66">
          <cell r="B66">
            <v>3009</v>
          </cell>
          <cell r="D66" t="str">
            <v>계</v>
          </cell>
          <cell r="H66">
            <v>2100000</v>
          </cell>
          <cell r="J66">
            <v>311523</v>
          </cell>
          <cell r="K66">
            <v>0</v>
          </cell>
          <cell r="L66">
            <v>0</v>
          </cell>
        </row>
        <row r="68">
          <cell r="B68">
            <v>2010</v>
          </cell>
          <cell r="C68" t="str">
            <v>1.10 병점동 814</v>
          </cell>
        </row>
        <row r="69">
          <cell r="B69">
            <v>103</v>
          </cell>
          <cell r="C69" t="str">
            <v>고정형 카메라 설치</v>
          </cell>
          <cell r="D69" t="str">
            <v>2.0 Megapixel, IR일체형</v>
          </cell>
          <cell r="E69">
            <v>4</v>
          </cell>
          <cell r="F69" t="str">
            <v>EA</v>
          </cell>
          <cell r="G69">
            <v>700000</v>
          </cell>
          <cell r="H69">
            <v>2800000</v>
          </cell>
          <cell r="I69">
            <v>103841</v>
          </cell>
          <cell r="J69">
            <v>415364</v>
          </cell>
          <cell r="K69">
            <v>0</v>
          </cell>
          <cell r="L69">
            <v>0</v>
          </cell>
        </row>
        <row r="70">
          <cell r="B70">
            <v>115</v>
          </cell>
          <cell r="C70" t="str">
            <v>광 스위치 설치</v>
          </cell>
          <cell r="D70" t="str">
            <v xml:space="preserve">TP Port : 7포트 </v>
          </cell>
          <cell r="E70">
            <v>1</v>
          </cell>
          <cell r="F70" t="str">
            <v>EA</v>
          </cell>
          <cell r="G70">
            <v>300000</v>
          </cell>
          <cell r="H70">
            <v>300000</v>
          </cell>
          <cell r="I70">
            <v>82210</v>
          </cell>
          <cell r="J70">
            <v>82210</v>
          </cell>
          <cell r="K70">
            <v>0</v>
          </cell>
          <cell r="L70">
            <v>0</v>
          </cell>
        </row>
        <row r="71">
          <cell r="B71" t="str">
            <v>비상벨볼륨조절, MIC, 방수버튼</v>
          </cell>
          <cell r="C71" t="str">
            <v>비상벨</v>
          </cell>
          <cell r="D71" t="str">
            <v>볼륨조절, MIC, 방수버튼</v>
          </cell>
          <cell r="E71">
            <v>1</v>
          </cell>
          <cell r="F71" t="str">
            <v>EA</v>
          </cell>
          <cell r="G71">
            <v>800000</v>
          </cell>
          <cell r="H71">
            <v>800000</v>
          </cell>
          <cell r="J71">
            <v>0</v>
          </cell>
          <cell r="L71">
            <v>0</v>
          </cell>
        </row>
        <row r="72">
          <cell r="B72">
            <v>3010</v>
          </cell>
          <cell r="D72" t="str">
            <v>계</v>
          </cell>
          <cell r="H72">
            <v>3900000</v>
          </cell>
          <cell r="J72">
            <v>497574</v>
          </cell>
          <cell r="K72">
            <v>0</v>
          </cell>
          <cell r="L72">
            <v>0</v>
          </cell>
        </row>
      </sheetData>
      <sheetData sheetId="11"/>
      <sheetData sheetId="12">
        <row r="5">
          <cell r="B5">
            <v>1004</v>
          </cell>
          <cell r="C5" t="str">
            <v>2. 현장장비</v>
          </cell>
        </row>
        <row r="6">
          <cell r="B6">
            <v>2001</v>
          </cell>
          <cell r="C6" t="str">
            <v>2.1 병점동 859-4</v>
          </cell>
        </row>
        <row r="7">
          <cell r="B7">
            <v>105</v>
          </cell>
          <cell r="C7" t="str">
            <v>스피드 돔 카메라 고정용 브래킷 설치</v>
          </cell>
          <cell r="D7" t="str">
            <v>제작사양</v>
          </cell>
          <cell r="E7">
            <v>1</v>
          </cell>
          <cell r="F7" t="str">
            <v>EA</v>
          </cell>
          <cell r="G7">
            <v>51213</v>
          </cell>
          <cell r="H7">
            <v>51213</v>
          </cell>
          <cell r="I7">
            <v>40461</v>
          </cell>
          <cell r="J7">
            <v>40461</v>
          </cell>
          <cell r="K7">
            <v>0</v>
          </cell>
          <cell r="L7">
            <v>0</v>
          </cell>
          <cell r="M7">
            <v>91674</v>
          </cell>
          <cell r="N7">
            <v>91674</v>
          </cell>
          <cell r="O7" t="str">
            <v>제105호표</v>
          </cell>
        </row>
        <row r="8">
          <cell r="B8">
            <v>107</v>
          </cell>
          <cell r="C8" t="str">
            <v>고정형 카메라 브래킷 설치</v>
          </cell>
          <cell r="D8" t="str">
            <v>제작사양</v>
          </cell>
          <cell r="E8">
            <v>1</v>
          </cell>
          <cell r="F8" t="str">
            <v>EA</v>
          </cell>
          <cell r="G8">
            <v>81213</v>
          </cell>
          <cell r="H8">
            <v>81213</v>
          </cell>
          <cell r="I8">
            <v>40461</v>
          </cell>
          <cell r="J8">
            <v>40461</v>
          </cell>
          <cell r="K8">
            <v>0</v>
          </cell>
          <cell r="L8">
            <v>0</v>
          </cell>
          <cell r="M8">
            <v>121674</v>
          </cell>
          <cell r="N8">
            <v>121674</v>
          </cell>
          <cell r="O8" t="str">
            <v>제107호표</v>
          </cell>
        </row>
        <row r="9">
          <cell r="B9">
            <v>108</v>
          </cell>
          <cell r="C9" t="str">
            <v>스피커 설치</v>
          </cell>
          <cell r="D9" t="str">
            <v>20W, 8Ω</v>
          </cell>
          <cell r="E9">
            <v>1</v>
          </cell>
          <cell r="F9" t="str">
            <v>개</v>
          </cell>
          <cell r="G9">
            <v>101213</v>
          </cell>
          <cell r="H9">
            <v>101213</v>
          </cell>
          <cell r="I9">
            <v>40461</v>
          </cell>
          <cell r="J9">
            <v>40461</v>
          </cell>
          <cell r="K9">
            <v>0</v>
          </cell>
          <cell r="L9">
            <v>0</v>
          </cell>
          <cell r="M9">
            <v>141674</v>
          </cell>
          <cell r="N9">
            <v>141674</v>
          </cell>
          <cell r="O9" t="str">
            <v>제108호표</v>
          </cell>
        </row>
        <row r="10">
          <cell r="B10">
            <v>109</v>
          </cell>
          <cell r="C10" t="str">
            <v>경광등 설치</v>
          </cell>
          <cell r="D10" t="str">
            <v>크세논램프 5W, ABS</v>
          </cell>
          <cell r="E10">
            <v>1</v>
          </cell>
          <cell r="F10" t="str">
            <v>개</v>
          </cell>
          <cell r="G10">
            <v>50300</v>
          </cell>
          <cell r="H10">
            <v>50300</v>
          </cell>
          <cell r="I10">
            <v>10018</v>
          </cell>
          <cell r="J10">
            <v>10018</v>
          </cell>
          <cell r="K10">
            <v>0</v>
          </cell>
          <cell r="L10">
            <v>0</v>
          </cell>
          <cell r="M10">
            <v>60318</v>
          </cell>
          <cell r="N10">
            <v>60318</v>
          </cell>
          <cell r="O10" t="str">
            <v>제109호표</v>
          </cell>
        </row>
        <row r="11">
          <cell r="B11">
            <v>110</v>
          </cell>
          <cell r="C11" t="str">
            <v>안내판 설치</v>
          </cell>
          <cell r="D11" t="str">
            <v>폴 or 부착대(ARM)부착형</v>
          </cell>
          <cell r="E11">
            <v>1</v>
          </cell>
          <cell r="F11" t="str">
            <v>개</v>
          </cell>
          <cell r="G11">
            <v>75910</v>
          </cell>
          <cell r="H11">
            <v>75910</v>
          </cell>
          <cell r="I11">
            <v>30345</v>
          </cell>
          <cell r="J11">
            <v>30345</v>
          </cell>
          <cell r="K11">
            <v>0</v>
          </cell>
          <cell r="L11">
            <v>0</v>
          </cell>
          <cell r="M11">
            <v>106255</v>
          </cell>
          <cell r="N11">
            <v>106255</v>
          </cell>
          <cell r="O11" t="str">
            <v>제110호표</v>
          </cell>
        </row>
        <row r="12">
          <cell r="B12">
            <v>111</v>
          </cell>
          <cell r="C12" t="str">
            <v>안내판(함체부착용) 설치</v>
          </cell>
          <cell r="D12" t="str">
            <v>접착식(400x350x3t)</v>
          </cell>
          <cell r="E12">
            <v>1</v>
          </cell>
          <cell r="F12" t="str">
            <v>EA</v>
          </cell>
          <cell r="G12">
            <v>50227</v>
          </cell>
          <cell r="H12">
            <v>50227</v>
          </cell>
          <cell r="I12">
            <v>7585</v>
          </cell>
          <cell r="J12">
            <v>7585</v>
          </cell>
          <cell r="K12">
            <v>0</v>
          </cell>
          <cell r="L12">
            <v>0</v>
          </cell>
          <cell r="M12">
            <v>57812</v>
          </cell>
          <cell r="N12">
            <v>57812</v>
          </cell>
          <cell r="O12" t="str">
            <v>제111호표</v>
          </cell>
        </row>
        <row r="13">
          <cell r="B13">
            <v>112</v>
          </cell>
          <cell r="C13" t="str">
            <v>계량기함 설치</v>
          </cell>
          <cell r="D13" t="str">
            <v>PVC</v>
          </cell>
          <cell r="E13">
            <v>1</v>
          </cell>
          <cell r="F13" t="str">
            <v>개</v>
          </cell>
          <cell r="G13">
            <v>13112</v>
          </cell>
          <cell r="H13">
            <v>13112</v>
          </cell>
          <cell r="I13">
            <v>22071</v>
          </cell>
          <cell r="J13">
            <v>22071</v>
          </cell>
          <cell r="K13">
            <v>0</v>
          </cell>
          <cell r="L13">
            <v>0</v>
          </cell>
          <cell r="M13">
            <v>35183</v>
          </cell>
          <cell r="N13">
            <v>35183</v>
          </cell>
          <cell r="O13" t="str">
            <v>제112호표</v>
          </cell>
        </row>
        <row r="14">
          <cell r="B14">
            <v>113</v>
          </cell>
          <cell r="C14" t="str">
            <v>함체(분체도장)</v>
          </cell>
          <cell r="D14" t="str">
            <v>SUS 400x700x370, 이중구조</v>
          </cell>
          <cell r="E14">
            <v>1</v>
          </cell>
          <cell r="F14" t="str">
            <v>EA</v>
          </cell>
          <cell r="G14">
            <v>850809</v>
          </cell>
          <cell r="H14">
            <v>850809</v>
          </cell>
          <cell r="I14">
            <v>26974</v>
          </cell>
          <cell r="J14">
            <v>26974</v>
          </cell>
          <cell r="K14">
            <v>0</v>
          </cell>
          <cell r="L14">
            <v>0</v>
          </cell>
          <cell r="M14">
            <v>877783</v>
          </cell>
          <cell r="N14">
            <v>877783</v>
          </cell>
          <cell r="O14" t="str">
            <v>제113호표</v>
          </cell>
        </row>
        <row r="15">
          <cell r="B15">
            <v>116</v>
          </cell>
          <cell r="C15" t="str">
            <v>F/O PATCH CORD</v>
          </cell>
          <cell r="D15" t="str">
            <v>SC to SC</v>
          </cell>
          <cell r="E15">
            <v>1</v>
          </cell>
          <cell r="F15" t="str">
            <v>EA</v>
          </cell>
          <cell r="G15">
            <v>48377</v>
          </cell>
          <cell r="H15">
            <v>48377</v>
          </cell>
          <cell r="I15">
            <v>12570</v>
          </cell>
          <cell r="J15">
            <v>12570</v>
          </cell>
          <cell r="K15">
            <v>0</v>
          </cell>
          <cell r="L15">
            <v>0</v>
          </cell>
          <cell r="M15">
            <v>60947</v>
          </cell>
          <cell r="N15">
            <v>60947</v>
          </cell>
          <cell r="O15" t="str">
            <v>제116호표</v>
          </cell>
        </row>
        <row r="16">
          <cell r="B16">
            <v>120</v>
          </cell>
          <cell r="C16" t="str">
            <v>누전차단기 설치</v>
          </cell>
          <cell r="D16" t="str">
            <v>ELB 2P 30/20AT</v>
          </cell>
          <cell r="E16">
            <v>1</v>
          </cell>
          <cell r="F16" t="str">
            <v>EA</v>
          </cell>
          <cell r="G16">
            <v>14346</v>
          </cell>
          <cell r="H16">
            <v>14346</v>
          </cell>
          <cell r="I16">
            <v>28226</v>
          </cell>
          <cell r="J16">
            <v>28226</v>
          </cell>
          <cell r="K16">
            <v>0</v>
          </cell>
          <cell r="L16">
            <v>0</v>
          </cell>
          <cell r="M16">
            <v>42572</v>
          </cell>
          <cell r="N16">
            <v>42572</v>
          </cell>
          <cell r="O16" t="str">
            <v>제120호표</v>
          </cell>
        </row>
        <row r="17">
          <cell r="B17">
            <v>121</v>
          </cell>
          <cell r="C17" t="str">
            <v>써지보호기(전원) 설치</v>
          </cell>
          <cell r="D17" t="str">
            <v>40KA</v>
          </cell>
          <cell r="E17">
            <v>1</v>
          </cell>
          <cell r="F17" t="str">
            <v>EA</v>
          </cell>
          <cell r="G17">
            <v>91154</v>
          </cell>
          <cell r="H17">
            <v>91154</v>
          </cell>
          <cell r="I17">
            <v>38471</v>
          </cell>
          <cell r="J17">
            <v>38471</v>
          </cell>
          <cell r="K17">
            <v>0</v>
          </cell>
          <cell r="L17">
            <v>0</v>
          </cell>
          <cell r="M17">
            <v>129625</v>
          </cell>
          <cell r="N17">
            <v>129625</v>
          </cell>
          <cell r="O17" t="str">
            <v>제121호표</v>
          </cell>
        </row>
        <row r="18">
          <cell r="B18">
            <v>122</v>
          </cell>
          <cell r="C18" t="str">
            <v>써지보호기(데이터) 설치</v>
          </cell>
          <cell r="D18" t="str">
            <v>12V, 25VPK</v>
          </cell>
          <cell r="E18">
            <v>1</v>
          </cell>
          <cell r="F18" t="str">
            <v>EA</v>
          </cell>
          <cell r="G18">
            <v>150880</v>
          </cell>
          <cell r="H18">
            <v>150880</v>
          </cell>
          <cell r="I18">
            <v>29359</v>
          </cell>
          <cell r="J18">
            <v>29359</v>
          </cell>
          <cell r="K18">
            <v>0</v>
          </cell>
          <cell r="L18">
            <v>0</v>
          </cell>
          <cell r="M18">
            <v>180239</v>
          </cell>
          <cell r="N18">
            <v>180239</v>
          </cell>
          <cell r="O18" t="str">
            <v>제122호표</v>
          </cell>
        </row>
        <row r="19">
          <cell r="B19" t="str">
            <v>멀티콘센트접지6구</v>
          </cell>
          <cell r="C19" t="str">
            <v>멀티콘센트</v>
          </cell>
          <cell r="D19" t="str">
            <v>접지6구</v>
          </cell>
          <cell r="E19">
            <v>2</v>
          </cell>
          <cell r="F19" t="str">
            <v>EA</v>
          </cell>
          <cell r="G19">
            <v>6800</v>
          </cell>
          <cell r="H19">
            <v>13600</v>
          </cell>
          <cell r="J19">
            <v>0</v>
          </cell>
          <cell r="L19">
            <v>0</v>
          </cell>
          <cell r="M19">
            <v>6800</v>
          </cell>
          <cell r="N19">
            <v>13600</v>
          </cell>
        </row>
        <row r="20">
          <cell r="B20" t="str">
            <v>멀티콘센트접지2구</v>
          </cell>
          <cell r="C20" t="str">
            <v>멀티콘센트</v>
          </cell>
          <cell r="D20" t="str">
            <v>접지2구</v>
          </cell>
          <cell r="E20">
            <v>1</v>
          </cell>
          <cell r="F20" t="str">
            <v>EA</v>
          </cell>
          <cell r="G20">
            <v>4900</v>
          </cell>
          <cell r="H20">
            <v>4900</v>
          </cell>
          <cell r="J20">
            <v>0</v>
          </cell>
          <cell r="L20">
            <v>0</v>
          </cell>
          <cell r="M20">
            <v>4900</v>
          </cell>
          <cell r="N20">
            <v>4900</v>
          </cell>
        </row>
        <row r="21">
          <cell r="B21">
            <v>200</v>
          </cell>
          <cell r="C21" t="str">
            <v>CCTV POLE 설치(토사)</v>
          </cell>
          <cell r="D21" t="str">
            <v>4.5M, Ø165, 분체도장</v>
          </cell>
          <cell r="E21">
            <v>1</v>
          </cell>
          <cell r="F21" t="str">
            <v>EA</v>
          </cell>
          <cell r="G21">
            <v>908082</v>
          </cell>
          <cell r="H21">
            <v>908082</v>
          </cell>
          <cell r="I21">
            <v>269411</v>
          </cell>
          <cell r="J21">
            <v>269411</v>
          </cell>
          <cell r="K21">
            <v>0</v>
          </cell>
          <cell r="L21">
            <v>0</v>
          </cell>
          <cell r="M21">
            <v>1177493</v>
          </cell>
          <cell r="N21">
            <v>1177493</v>
          </cell>
          <cell r="O21" t="str">
            <v>제200호표</v>
          </cell>
        </row>
        <row r="22">
          <cell r="B22">
            <v>217</v>
          </cell>
          <cell r="C22" t="str">
            <v>부착대(ARM)설치(기타)</v>
          </cell>
          <cell r="D22" t="str">
            <v>1.5M, Ø76, 분체도장</v>
          </cell>
          <cell r="E22">
            <v>1</v>
          </cell>
          <cell r="F22" t="str">
            <v>EA</v>
          </cell>
          <cell r="G22">
            <v>205290</v>
          </cell>
          <cell r="H22">
            <v>205290</v>
          </cell>
          <cell r="I22">
            <v>176341</v>
          </cell>
          <cell r="J22">
            <v>176341</v>
          </cell>
          <cell r="K22">
            <v>0</v>
          </cell>
          <cell r="L22">
            <v>0</v>
          </cell>
          <cell r="M22">
            <v>381631</v>
          </cell>
          <cell r="N22">
            <v>381631</v>
          </cell>
          <cell r="O22" t="str">
            <v>제217호표</v>
          </cell>
        </row>
        <row r="23">
          <cell r="B23">
            <v>249</v>
          </cell>
          <cell r="C23" t="str">
            <v>CCTV POLE 기성기초 설치</v>
          </cell>
          <cell r="D23" t="str">
            <v>1,000 x 1,000 x 1,100(토사)</v>
          </cell>
          <cell r="E23">
            <v>1</v>
          </cell>
          <cell r="F23" t="str">
            <v>개소</v>
          </cell>
          <cell r="G23">
            <v>230730</v>
          </cell>
          <cell r="H23">
            <v>230730</v>
          </cell>
          <cell r="I23">
            <v>43492</v>
          </cell>
          <cell r="J23">
            <v>43492</v>
          </cell>
          <cell r="K23">
            <v>531</v>
          </cell>
          <cell r="L23">
            <v>531</v>
          </cell>
          <cell r="M23">
            <v>274753</v>
          </cell>
          <cell r="N23">
            <v>274753</v>
          </cell>
          <cell r="O23" t="str">
            <v>제249호표</v>
          </cell>
        </row>
        <row r="24">
          <cell r="B24">
            <v>302</v>
          </cell>
          <cell r="C24" t="str">
            <v>전선관(지중)</v>
          </cell>
          <cell r="D24" t="str">
            <v>PE 28C</v>
          </cell>
          <cell r="E24">
            <v>34</v>
          </cell>
          <cell r="F24" t="str">
            <v>m</v>
          </cell>
          <cell r="G24">
            <v>517</v>
          </cell>
          <cell r="H24">
            <v>17578</v>
          </cell>
          <cell r="I24">
            <v>3586</v>
          </cell>
          <cell r="J24">
            <v>121924</v>
          </cell>
          <cell r="K24">
            <v>0</v>
          </cell>
          <cell r="L24">
            <v>0</v>
          </cell>
          <cell r="M24">
            <v>4103</v>
          </cell>
          <cell r="N24">
            <v>139502</v>
          </cell>
          <cell r="O24" t="str">
            <v>제302호표</v>
          </cell>
        </row>
        <row r="25">
          <cell r="B25">
            <v>320</v>
          </cell>
          <cell r="C25" t="str">
            <v>전원케이블 포설</v>
          </cell>
          <cell r="D25" t="str">
            <v>F-CV 2.5sq x 2C x 1열</v>
          </cell>
          <cell r="E25">
            <v>2</v>
          </cell>
          <cell r="F25" t="str">
            <v>m</v>
          </cell>
          <cell r="G25">
            <v>1026</v>
          </cell>
          <cell r="H25">
            <v>2052</v>
          </cell>
          <cell r="I25">
            <v>3130</v>
          </cell>
          <cell r="J25">
            <v>6260</v>
          </cell>
          <cell r="K25">
            <v>0</v>
          </cell>
          <cell r="L25">
            <v>0</v>
          </cell>
          <cell r="M25">
            <v>4156</v>
          </cell>
          <cell r="N25">
            <v>8312</v>
          </cell>
          <cell r="O25" t="str">
            <v>제320호표</v>
          </cell>
        </row>
        <row r="26">
          <cell r="B26">
            <v>323</v>
          </cell>
          <cell r="C26" t="str">
            <v>전원케이블 포설</v>
          </cell>
          <cell r="D26" t="str">
            <v>F-CV 4sq x 2C x 1열</v>
          </cell>
          <cell r="E26">
            <v>39.5</v>
          </cell>
          <cell r="F26" t="str">
            <v>m</v>
          </cell>
          <cell r="G26">
            <v>1321</v>
          </cell>
          <cell r="H26">
            <v>52179</v>
          </cell>
          <cell r="I26">
            <v>3577</v>
          </cell>
          <cell r="J26">
            <v>141291</v>
          </cell>
          <cell r="K26">
            <v>0</v>
          </cell>
          <cell r="L26">
            <v>0</v>
          </cell>
          <cell r="M26">
            <v>4897.9746835443038</v>
          </cell>
          <cell r="N26">
            <v>193470</v>
          </cell>
          <cell r="O26" t="str">
            <v>제323호표</v>
          </cell>
        </row>
        <row r="27">
          <cell r="B27">
            <v>328</v>
          </cell>
          <cell r="C27" t="str">
            <v>전원케이블 포설</v>
          </cell>
          <cell r="D27" t="str">
            <v>VCT 1.5sq x 2C x 5열</v>
          </cell>
          <cell r="E27">
            <v>3.5</v>
          </cell>
          <cell r="F27" t="str">
            <v>m</v>
          </cell>
          <cell r="G27">
            <v>3742</v>
          </cell>
          <cell r="H27">
            <v>13097</v>
          </cell>
          <cell r="I27">
            <v>13146</v>
          </cell>
          <cell r="J27">
            <v>46011</v>
          </cell>
          <cell r="K27">
            <v>0</v>
          </cell>
          <cell r="L27">
            <v>0</v>
          </cell>
          <cell r="M27">
            <v>16888</v>
          </cell>
          <cell r="N27">
            <v>59108</v>
          </cell>
          <cell r="O27" t="str">
            <v>제328호표</v>
          </cell>
        </row>
        <row r="28">
          <cell r="B28">
            <v>329</v>
          </cell>
          <cell r="C28" t="str">
            <v>스피커케이블</v>
          </cell>
          <cell r="D28" t="str">
            <v>SW 2300</v>
          </cell>
          <cell r="E28">
            <v>1.5</v>
          </cell>
          <cell r="F28" t="str">
            <v>m</v>
          </cell>
          <cell r="G28">
            <v>1627</v>
          </cell>
          <cell r="H28">
            <v>2440</v>
          </cell>
          <cell r="I28">
            <v>2805</v>
          </cell>
          <cell r="J28">
            <v>4207</v>
          </cell>
          <cell r="K28">
            <v>0</v>
          </cell>
          <cell r="L28">
            <v>0</v>
          </cell>
          <cell r="M28">
            <v>4431.333333333333</v>
          </cell>
          <cell r="N28">
            <v>6647</v>
          </cell>
          <cell r="O28" t="str">
            <v>제329호표</v>
          </cell>
        </row>
        <row r="29">
          <cell r="B29">
            <v>330</v>
          </cell>
          <cell r="C29" t="str">
            <v>LAN 케이블 포설</v>
          </cell>
          <cell r="D29" t="str">
            <v>UTP Cat 6 4P x 1열</v>
          </cell>
          <cell r="E29">
            <v>4.5</v>
          </cell>
          <cell r="F29" t="str">
            <v>m</v>
          </cell>
          <cell r="G29">
            <v>584</v>
          </cell>
          <cell r="H29">
            <v>2628</v>
          </cell>
          <cell r="I29">
            <v>4714</v>
          </cell>
          <cell r="J29">
            <v>21213</v>
          </cell>
          <cell r="K29">
            <v>0</v>
          </cell>
          <cell r="L29">
            <v>0</v>
          </cell>
          <cell r="M29">
            <v>5298</v>
          </cell>
          <cell r="N29">
            <v>23841</v>
          </cell>
          <cell r="O29" t="str">
            <v>제330호표</v>
          </cell>
        </row>
        <row r="30">
          <cell r="B30">
            <v>334</v>
          </cell>
          <cell r="C30" t="str">
            <v>LAN 케이블 포설</v>
          </cell>
          <cell r="D30" t="str">
            <v>UTP Cat 6 4P x 5열</v>
          </cell>
          <cell r="E30">
            <v>3.5</v>
          </cell>
          <cell r="F30" t="str">
            <v>m</v>
          </cell>
          <cell r="G30">
            <v>2813</v>
          </cell>
          <cell r="H30">
            <v>9845</v>
          </cell>
          <cell r="I30">
            <v>19798</v>
          </cell>
          <cell r="J30">
            <v>69293</v>
          </cell>
          <cell r="K30">
            <v>0</v>
          </cell>
          <cell r="L30">
            <v>0</v>
          </cell>
          <cell r="M30">
            <v>22610.857142857141</v>
          </cell>
          <cell r="N30">
            <v>79138</v>
          </cell>
          <cell r="O30" t="str">
            <v>제334호표</v>
          </cell>
        </row>
        <row r="31">
          <cell r="B31">
            <v>342</v>
          </cell>
          <cell r="C31" t="str">
            <v>접지용 비닐 절연전선</v>
          </cell>
          <cell r="D31" t="str">
            <v>F-GV 4㎟</v>
          </cell>
          <cell r="E31">
            <v>6</v>
          </cell>
          <cell r="F31" t="str">
            <v>m</v>
          </cell>
          <cell r="G31">
            <v>581</v>
          </cell>
          <cell r="H31">
            <v>3486</v>
          </cell>
          <cell r="I31">
            <v>1273</v>
          </cell>
          <cell r="J31">
            <v>7638</v>
          </cell>
          <cell r="K31">
            <v>0</v>
          </cell>
          <cell r="L31">
            <v>0</v>
          </cell>
          <cell r="M31">
            <v>1854</v>
          </cell>
          <cell r="N31">
            <v>11124</v>
          </cell>
          <cell r="O31" t="str">
            <v>제342호표</v>
          </cell>
        </row>
        <row r="32">
          <cell r="B32">
            <v>343</v>
          </cell>
          <cell r="C32" t="str">
            <v>접지동봉(2본)</v>
          </cell>
          <cell r="D32" t="str">
            <v>Ø14 x 1000mm x 2EA</v>
          </cell>
          <cell r="E32">
            <v>1</v>
          </cell>
          <cell r="F32" t="str">
            <v>개소</v>
          </cell>
          <cell r="G32">
            <v>13223</v>
          </cell>
          <cell r="H32">
            <v>13223</v>
          </cell>
          <cell r="I32">
            <v>60772</v>
          </cell>
          <cell r="J32">
            <v>60772</v>
          </cell>
          <cell r="K32">
            <v>0</v>
          </cell>
          <cell r="L32">
            <v>0</v>
          </cell>
          <cell r="M32">
            <v>73995</v>
          </cell>
          <cell r="N32">
            <v>73995</v>
          </cell>
          <cell r="O32" t="str">
            <v>제343호표</v>
          </cell>
        </row>
        <row r="33">
          <cell r="B33">
            <v>348</v>
          </cell>
          <cell r="C33" t="str">
            <v>경고테이프</v>
          </cell>
          <cell r="D33" t="str">
            <v>200x250</v>
          </cell>
          <cell r="E33">
            <v>32</v>
          </cell>
          <cell r="F33" t="str">
            <v>m</v>
          </cell>
          <cell r="G33">
            <v>191</v>
          </cell>
          <cell r="H33">
            <v>6112</v>
          </cell>
          <cell r="I33">
            <v>236</v>
          </cell>
          <cell r="J33">
            <v>7552</v>
          </cell>
          <cell r="K33">
            <v>0</v>
          </cell>
          <cell r="L33">
            <v>0</v>
          </cell>
          <cell r="M33">
            <v>427</v>
          </cell>
          <cell r="N33">
            <v>13664</v>
          </cell>
          <cell r="O33" t="str">
            <v>제348호표</v>
          </cell>
        </row>
        <row r="34">
          <cell r="B34">
            <v>349</v>
          </cell>
          <cell r="C34" t="str">
            <v>관로터파기 및 되메우기</v>
          </cell>
          <cell r="D34" t="str">
            <v>토사</v>
          </cell>
          <cell r="E34">
            <v>32</v>
          </cell>
          <cell r="F34" t="str">
            <v>m</v>
          </cell>
          <cell r="G34">
            <v>273</v>
          </cell>
          <cell r="H34">
            <v>8736</v>
          </cell>
          <cell r="I34">
            <v>3000</v>
          </cell>
          <cell r="J34">
            <v>96000</v>
          </cell>
          <cell r="K34">
            <v>165</v>
          </cell>
          <cell r="L34">
            <v>5280</v>
          </cell>
          <cell r="M34">
            <v>3438</v>
          </cell>
          <cell r="N34">
            <v>110016</v>
          </cell>
          <cell r="O34" t="str">
            <v>제349호표</v>
          </cell>
        </row>
        <row r="35">
          <cell r="B35" t="str">
            <v>불법광고물 부착방지시트현장설치도</v>
          </cell>
          <cell r="C35" t="str">
            <v>불법광고물 부착방지시트</v>
          </cell>
          <cell r="D35" t="str">
            <v>현장설치도</v>
          </cell>
          <cell r="E35">
            <v>1.2949999999999999</v>
          </cell>
          <cell r="F35" t="str">
            <v>㎡</v>
          </cell>
          <cell r="G35">
            <v>94480</v>
          </cell>
          <cell r="H35">
            <v>122351</v>
          </cell>
          <cell r="J35">
            <v>0</v>
          </cell>
          <cell r="L35">
            <v>0</v>
          </cell>
          <cell r="M35">
            <v>94479.536679536686</v>
          </cell>
          <cell r="N35">
            <v>122351</v>
          </cell>
        </row>
        <row r="50">
          <cell r="B50">
            <v>3001</v>
          </cell>
          <cell r="D50" t="str">
            <v>계</v>
          </cell>
          <cell r="H50">
            <v>3195083</v>
          </cell>
          <cell r="J50">
            <v>1398407</v>
          </cell>
          <cell r="L50">
            <v>5811</v>
          </cell>
          <cell r="N50">
            <v>4599301</v>
          </cell>
        </row>
        <row r="51">
          <cell r="B51">
            <v>2002</v>
          </cell>
          <cell r="C51" t="str">
            <v>2.2 가산동 468-1</v>
          </cell>
        </row>
        <row r="52">
          <cell r="B52">
            <v>105</v>
          </cell>
          <cell r="C52" t="str">
            <v>스피드 돔 카메라 고정용 브래킷 설치</v>
          </cell>
          <cell r="D52" t="str">
            <v>제작사양</v>
          </cell>
          <cell r="E52">
            <v>1</v>
          </cell>
          <cell r="F52" t="str">
            <v>EA</v>
          </cell>
          <cell r="G52">
            <v>51213</v>
          </cell>
          <cell r="H52">
            <v>51213</v>
          </cell>
          <cell r="I52">
            <v>40461</v>
          </cell>
          <cell r="J52">
            <v>40461</v>
          </cell>
          <cell r="K52">
            <v>0</v>
          </cell>
          <cell r="L52">
            <v>0</v>
          </cell>
          <cell r="M52">
            <v>91674</v>
          </cell>
          <cell r="N52">
            <v>91674</v>
          </cell>
          <cell r="O52" t="str">
            <v>제105호표</v>
          </cell>
        </row>
        <row r="53">
          <cell r="B53">
            <v>107</v>
          </cell>
          <cell r="C53" t="str">
            <v>고정형 카메라 브래킷 설치</v>
          </cell>
          <cell r="D53" t="str">
            <v>제작사양</v>
          </cell>
          <cell r="E53">
            <v>1</v>
          </cell>
          <cell r="F53" t="str">
            <v>EA</v>
          </cell>
          <cell r="G53">
            <v>81213</v>
          </cell>
          <cell r="H53">
            <v>81213</v>
          </cell>
          <cell r="I53">
            <v>40461</v>
          </cell>
          <cell r="J53">
            <v>40461</v>
          </cell>
          <cell r="K53">
            <v>0</v>
          </cell>
          <cell r="L53">
            <v>0</v>
          </cell>
          <cell r="M53">
            <v>121674</v>
          </cell>
          <cell r="N53">
            <v>121674</v>
          </cell>
          <cell r="O53" t="str">
            <v>제107호표</v>
          </cell>
        </row>
        <row r="54">
          <cell r="B54">
            <v>108</v>
          </cell>
          <cell r="C54" t="str">
            <v>스피커 설치</v>
          </cell>
          <cell r="D54" t="str">
            <v>20W, 8Ω</v>
          </cell>
          <cell r="E54">
            <v>1</v>
          </cell>
          <cell r="F54" t="str">
            <v>개</v>
          </cell>
          <cell r="G54">
            <v>101213</v>
          </cell>
          <cell r="H54">
            <v>101213</v>
          </cell>
          <cell r="I54">
            <v>40461</v>
          </cell>
          <cell r="J54">
            <v>40461</v>
          </cell>
          <cell r="K54">
            <v>0</v>
          </cell>
          <cell r="M54">
            <v>141674</v>
          </cell>
          <cell r="N54">
            <v>141674</v>
          </cell>
          <cell r="O54" t="str">
            <v>제108호표</v>
          </cell>
        </row>
        <row r="55">
          <cell r="B55">
            <v>109</v>
          </cell>
          <cell r="C55" t="str">
            <v>경광등 설치</v>
          </cell>
          <cell r="D55" t="str">
            <v>크세논램프 5W, ABS</v>
          </cell>
          <cell r="E55">
            <v>1</v>
          </cell>
          <cell r="F55" t="str">
            <v>개</v>
          </cell>
          <cell r="G55">
            <v>50300</v>
          </cell>
          <cell r="H55">
            <v>50300</v>
          </cell>
          <cell r="I55">
            <v>10018</v>
          </cell>
          <cell r="J55">
            <v>10018</v>
          </cell>
          <cell r="K55">
            <v>0</v>
          </cell>
          <cell r="L55">
            <v>0</v>
          </cell>
          <cell r="M55">
            <v>60318</v>
          </cell>
          <cell r="N55">
            <v>60318</v>
          </cell>
          <cell r="O55" t="str">
            <v>제109호표</v>
          </cell>
        </row>
        <row r="56">
          <cell r="B56">
            <v>110</v>
          </cell>
          <cell r="C56" t="str">
            <v>안내판 설치</v>
          </cell>
          <cell r="D56" t="str">
            <v>폴 or 부착대(ARM)부착형</v>
          </cell>
          <cell r="E56">
            <v>1</v>
          </cell>
          <cell r="F56" t="str">
            <v>개</v>
          </cell>
          <cell r="G56">
            <v>75910</v>
          </cell>
          <cell r="H56">
            <v>75910</v>
          </cell>
          <cell r="I56">
            <v>30345</v>
          </cell>
          <cell r="J56">
            <v>30345</v>
          </cell>
          <cell r="K56">
            <v>0</v>
          </cell>
          <cell r="L56">
            <v>0</v>
          </cell>
          <cell r="M56">
            <v>106255</v>
          </cell>
          <cell r="N56">
            <v>106255</v>
          </cell>
          <cell r="O56" t="str">
            <v>제110호표</v>
          </cell>
        </row>
        <row r="57">
          <cell r="B57">
            <v>111</v>
          </cell>
          <cell r="C57" t="str">
            <v>안내판(함체부착용) 설치</v>
          </cell>
          <cell r="D57" t="str">
            <v>접착식(400x350x3t)</v>
          </cell>
          <cell r="E57">
            <v>1</v>
          </cell>
          <cell r="F57" t="str">
            <v>EA</v>
          </cell>
          <cell r="G57">
            <v>50227</v>
          </cell>
          <cell r="H57">
            <v>50227</v>
          </cell>
          <cell r="I57">
            <v>7585</v>
          </cell>
          <cell r="J57">
            <v>7585</v>
          </cell>
          <cell r="K57">
            <v>0</v>
          </cell>
          <cell r="L57">
            <v>0</v>
          </cell>
          <cell r="M57">
            <v>57812</v>
          </cell>
          <cell r="N57">
            <v>57812</v>
          </cell>
          <cell r="O57" t="str">
            <v>제111호표</v>
          </cell>
        </row>
        <row r="58">
          <cell r="B58">
            <v>112</v>
          </cell>
          <cell r="C58" t="str">
            <v>계량기함 설치</v>
          </cell>
          <cell r="D58" t="str">
            <v>PVC</v>
          </cell>
          <cell r="E58">
            <v>1</v>
          </cell>
          <cell r="F58" t="str">
            <v>개</v>
          </cell>
          <cell r="G58">
            <v>13112</v>
          </cell>
          <cell r="H58">
            <v>13112</v>
          </cell>
          <cell r="I58">
            <v>22071</v>
          </cell>
          <cell r="J58">
            <v>22071</v>
          </cell>
          <cell r="K58">
            <v>0</v>
          </cell>
          <cell r="L58">
            <v>0</v>
          </cell>
          <cell r="M58">
            <v>35183</v>
          </cell>
          <cell r="N58">
            <v>35183</v>
          </cell>
          <cell r="O58" t="str">
            <v>제112호표</v>
          </cell>
        </row>
        <row r="59">
          <cell r="B59">
            <v>113</v>
          </cell>
          <cell r="C59" t="str">
            <v>함체(분체도장)</v>
          </cell>
          <cell r="D59" t="str">
            <v>SUS 400x700x370, 이중구조</v>
          </cell>
          <cell r="E59">
            <v>1</v>
          </cell>
          <cell r="F59" t="str">
            <v>EA</v>
          </cell>
          <cell r="G59">
            <v>850809</v>
          </cell>
          <cell r="H59">
            <v>850809</v>
          </cell>
          <cell r="I59">
            <v>26974</v>
          </cell>
          <cell r="J59">
            <v>26974</v>
          </cell>
          <cell r="K59">
            <v>0</v>
          </cell>
          <cell r="L59">
            <v>0</v>
          </cell>
          <cell r="M59">
            <v>877783</v>
          </cell>
          <cell r="N59">
            <v>877783</v>
          </cell>
          <cell r="O59" t="str">
            <v>제113호표</v>
          </cell>
        </row>
        <row r="60">
          <cell r="B60">
            <v>116</v>
          </cell>
          <cell r="C60" t="str">
            <v>F/O PATCH CORD</v>
          </cell>
          <cell r="D60" t="str">
            <v>SC to SC</v>
          </cell>
          <cell r="E60">
            <v>1</v>
          </cell>
          <cell r="F60" t="str">
            <v>EA</v>
          </cell>
          <cell r="G60">
            <v>48377</v>
          </cell>
          <cell r="H60">
            <v>48377</v>
          </cell>
          <cell r="I60">
            <v>12570</v>
          </cell>
          <cell r="J60">
            <v>12570</v>
          </cell>
          <cell r="K60">
            <v>0</v>
          </cell>
          <cell r="L60">
            <v>0</v>
          </cell>
          <cell r="M60">
            <v>60947</v>
          </cell>
          <cell r="N60">
            <v>60947</v>
          </cell>
          <cell r="O60" t="str">
            <v>제116호표</v>
          </cell>
        </row>
        <row r="61">
          <cell r="B61">
            <v>120</v>
          </cell>
          <cell r="C61" t="str">
            <v>누전차단기 설치</v>
          </cell>
          <cell r="D61" t="str">
            <v>ELB 2P 30/20AT</v>
          </cell>
          <cell r="E61">
            <v>1</v>
          </cell>
          <cell r="F61" t="str">
            <v>EA</v>
          </cell>
          <cell r="G61">
            <v>14346</v>
          </cell>
          <cell r="H61">
            <v>14346</v>
          </cell>
          <cell r="I61">
            <v>28226</v>
          </cell>
          <cell r="J61">
            <v>28226</v>
          </cell>
          <cell r="K61">
            <v>0</v>
          </cell>
          <cell r="L61">
            <v>0</v>
          </cell>
          <cell r="M61">
            <v>42572</v>
          </cell>
          <cell r="N61">
            <v>42572</v>
          </cell>
          <cell r="O61" t="str">
            <v>제120호표</v>
          </cell>
        </row>
        <row r="62">
          <cell r="B62">
            <v>121</v>
          </cell>
          <cell r="C62" t="str">
            <v>써지보호기(전원) 설치</v>
          </cell>
          <cell r="D62" t="str">
            <v>40KA</v>
          </cell>
          <cell r="E62">
            <v>1</v>
          </cell>
          <cell r="F62" t="str">
            <v>EA</v>
          </cell>
          <cell r="G62">
            <v>91154</v>
          </cell>
          <cell r="H62">
            <v>91154</v>
          </cell>
          <cell r="I62">
            <v>38471</v>
          </cell>
          <cell r="J62">
            <v>38471</v>
          </cell>
          <cell r="K62">
            <v>0</v>
          </cell>
          <cell r="L62">
            <v>0</v>
          </cell>
          <cell r="M62">
            <v>129625</v>
          </cell>
          <cell r="N62">
            <v>129625</v>
          </cell>
          <cell r="O62" t="str">
            <v>제121호표</v>
          </cell>
        </row>
        <row r="63">
          <cell r="B63">
            <v>122</v>
          </cell>
          <cell r="C63" t="str">
            <v>써지보호기(데이터) 설치</v>
          </cell>
          <cell r="D63" t="str">
            <v>12V, 25VPK</v>
          </cell>
          <cell r="E63">
            <v>1</v>
          </cell>
          <cell r="F63" t="str">
            <v>EA</v>
          </cell>
          <cell r="G63">
            <v>150880</v>
          </cell>
          <cell r="H63">
            <v>150880</v>
          </cell>
          <cell r="I63">
            <v>29359</v>
          </cell>
          <cell r="J63">
            <v>29359</v>
          </cell>
          <cell r="K63">
            <v>0</v>
          </cell>
          <cell r="L63">
            <v>0</v>
          </cell>
          <cell r="M63">
            <v>180239</v>
          </cell>
          <cell r="N63">
            <v>180239</v>
          </cell>
          <cell r="O63" t="str">
            <v>제122호표</v>
          </cell>
        </row>
        <row r="64">
          <cell r="B64" t="str">
            <v>멀티콘센트접지6구</v>
          </cell>
          <cell r="C64" t="str">
            <v>멀티콘센트</v>
          </cell>
          <cell r="D64" t="str">
            <v>접지6구</v>
          </cell>
          <cell r="E64">
            <v>2</v>
          </cell>
          <cell r="F64" t="str">
            <v>EA</v>
          </cell>
          <cell r="G64">
            <v>6800</v>
          </cell>
          <cell r="H64">
            <v>13600</v>
          </cell>
          <cell r="J64">
            <v>0</v>
          </cell>
          <cell r="L64">
            <v>0</v>
          </cell>
          <cell r="M64">
            <v>6800</v>
          </cell>
          <cell r="N64">
            <v>13600</v>
          </cell>
        </row>
        <row r="65">
          <cell r="B65" t="str">
            <v>멀티콘센트접지2구</v>
          </cell>
          <cell r="C65" t="str">
            <v>멀티콘센트</v>
          </cell>
          <cell r="D65" t="str">
            <v>접지2구</v>
          </cell>
          <cell r="E65">
            <v>1</v>
          </cell>
          <cell r="F65" t="str">
            <v>EA</v>
          </cell>
          <cell r="G65">
            <v>4900</v>
          </cell>
          <cell r="H65">
            <v>4900</v>
          </cell>
          <cell r="J65">
            <v>0</v>
          </cell>
          <cell r="L65">
            <v>0</v>
          </cell>
          <cell r="M65">
            <v>4900</v>
          </cell>
          <cell r="N65">
            <v>4900</v>
          </cell>
        </row>
        <row r="66">
          <cell r="B66">
            <v>200</v>
          </cell>
          <cell r="C66" t="str">
            <v>CCTV POLE 설치(토사)</v>
          </cell>
          <cell r="D66" t="str">
            <v>4.5M, Ø165, 분체도장</v>
          </cell>
          <cell r="E66">
            <v>1</v>
          </cell>
          <cell r="F66" t="str">
            <v>EA</v>
          </cell>
          <cell r="G66">
            <v>908082</v>
          </cell>
          <cell r="H66">
            <v>908082</v>
          </cell>
          <cell r="I66">
            <v>269411</v>
          </cell>
          <cell r="J66">
            <v>269411</v>
          </cell>
          <cell r="K66">
            <v>0</v>
          </cell>
          <cell r="L66">
            <v>0</v>
          </cell>
          <cell r="M66">
            <v>1177493</v>
          </cell>
          <cell r="N66">
            <v>1177493</v>
          </cell>
          <cell r="O66" t="str">
            <v>제200호표</v>
          </cell>
        </row>
        <row r="67">
          <cell r="B67">
            <v>221</v>
          </cell>
          <cell r="C67" t="str">
            <v>부착대(ARM)설치(기타)</v>
          </cell>
          <cell r="D67" t="str">
            <v>3M, Ø76, 분체도장</v>
          </cell>
          <cell r="E67">
            <v>1</v>
          </cell>
          <cell r="F67" t="str">
            <v>EA</v>
          </cell>
          <cell r="G67">
            <v>235290</v>
          </cell>
          <cell r="H67">
            <v>235290</v>
          </cell>
          <cell r="I67">
            <v>176341</v>
          </cell>
          <cell r="J67">
            <v>176341</v>
          </cell>
          <cell r="K67">
            <v>0</v>
          </cell>
          <cell r="L67">
            <v>0</v>
          </cell>
          <cell r="M67">
            <v>411631</v>
          </cell>
          <cell r="N67">
            <v>411631</v>
          </cell>
          <cell r="O67" t="str">
            <v>제221호표</v>
          </cell>
        </row>
        <row r="68">
          <cell r="B68">
            <v>246</v>
          </cell>
          <cell r="C68" t="str">
            <v>와이어로프 설치</v>
          </cell>
          <cell r="D68" t="str">
            <v>ARM 3M</v>
          </cell>
          <cell r="E68">
            <v>2</v>
          </cell>
          <cell r="F68" t="str">
            <v>식</v>
          </cell>
          <cell r="G68">
            <v>12197</v>
          </cell>
          <cell r="H68">
            <v>24394</v>
          </cell>
          <cell r="I68">
            <v>64103</v>
          </cell>
          <cell r="J68">
            <v>128206</v>
          </cell>
          <cell r="K68">
            <v>0</v>
          </cell>
          <cell r="L68">
            <v>0</v>
          </cell>
          <cell r="M68">
            <v>76300</v>
          </cell>
          <cell r="N68">
            <v>152600</v>
          </cell>
          <cell r="O68" t="str">
            <v>제246호표</v>
          </cell>
        </row>
        <row r="69">
          <cell r="B69">
            <v>249</v>
          </cell>
          <cell r="C69" t="str">
            <v>CCTV POLE 기성기초 설치</v>
          </cell>
          <cell r="D69" t="str">
            <v>1,000 x 1,000 x 1,100(토사)</v>
          </cell>
          <cell r="E69">
            <v>1</v>
          </cell>
          <cell r="F69" t="str">
            <v>개소</v>
          </cell>
          <cell r="G69">
            <v>230730</v>
          </cell>
          <cell r="H69">
            <v>230730</v>
          </cell>
          <cell r="I69">
            <v>43492</v>
          </cell>
          <cell r="J69">
            <v>43492</v>
          </cell>
          <cell r="K69">
            <v>531</v>
          </cell>
          <cell r="L69">
            <v>531</v>
          </cell>
          <cell r="M69">
            <v>274753</v>
          </cell>
          <cell r="N69">
            <v>274753</v>
          </cell>
          <cell r="O69" t="str">
            <v>제249호표</v>
          </cell>
        </row>
        <row r="70">
          <cell r="B70">
            <v>320</v>
          </cell>
          <cell r="C70" t="str">
            <v>전원케이블 포설</v>
          </cell>
          <cell r="D70" t="str">
            <v>F-CV 2.5sq x 2C x 1열</v>
          </cell>
          <cell r="E70">
            <v>2</v>
          </cell>
          <cell r="F70" t="str">
            <v>m</v>
          </cell>
          <cell r="G70">
            <v>1026</v>
          </cell>
          <cell r="H70">
            <v>2052</v>
          </cell>
          <cell r="I70">
            <v>3130</v>
          </cell>
          <cell r="J70">
            <v>6260</v>
          </cell>
          <cell r="K70">
            <v>0</v>
          </cell>
          <cell r="L70">
            <v>0</v>
          </cell>
          <cell r="M70">
            <v>4156</v>
          </cell>
          <cell r="N70">
            <v>8312</v>
          </cell>
          <cell r="O70" t="str">
            <v>제320호표</v>
          </cell>
        </row>
        <row r="71">
          <cell r="B71">
            <v>323</v>
          </cell>
          <cell r="C71" t="str">
            <v>전원케이블 포설</v>
          </cell>
          <cell r="D71" t="str">
            <v>F-CV 4sq x 2C x 1열</v>
          </cell>
          <cell r="E71">
            <v>53</v>
          </cell>
          <cell r="F71" t="str">
            <v>m</v>
          </cell>
          <cell r="G71">
            <v>1321</v>
          </cell>
          <cell r="H71">
            <v>70013</v>
          </cell>
          <cell r="I71">
            <v>3577</v>
          </cell>
          <cell r="J71">
            <v>189581</v>
          </cell>
          <cell r="K71">
            <v>0</v>
          </cell>
          <cell r="L71">
            <v>0</v>
          </cell>
          <cell r="M71">
            <v>4898</v>
          </cell>
          <cell r="N71">
            <v>259594</v>
          </cell>
          <cell r="O71" t="str">
            <v>제323호표</v>
          </cell>
        </row>
        <row r="72">
          <cell r="B72">
            <v>327</v>
          </cell>
          <cell r="C72" t="str">
            <v>전원케이블 포설</v>
          </cell>
          <cell r="D72" t="str">
            <v>VCT 1.5sq x 2C x 4열</v>
          </cell>
          <cell r="E72">
            <v>5</v>
          </cell>
          <cell r="F72" t="str">
            <v>m</v>
          </cell>
          <cell r="G72">
            <v>2998</v>
          </cell>
          <cell r="H72">
            <v>14990</v>
          </cell>
          <cell r="I72">
            <v>10642</v>
          </cell>
          <cell r="J72">
            <v>53210</v>
          </cell>
          <cell r="K72">
            <v>0</v>
          </cell>
          <cell r="L72">
            <v>0</v>
          </cell>
          <cell r="M72">
            <v>13640</v>
          </cell>
          <cell r="N72">
            <v>68200</v>
          </cell>
          <cell r="O72" t="str">
            <v>제327호표</v>
          </cell>
        </row>
        <row r="73">
          <cell r="B73">
            <v>329</v>
          </cell>
          <cell r="C73" t="str">
            <v>스피커케이블</v>
          </cell>
          <cell r="D73" t="str">
            <v>SW 2300</v>
          </cell>
          <cell r="E73">
            <v>1.5</v>
          </cell>
          <cell r="F73" t="str">
            <v>m</v>
          </cell>
          <cell r="G73">
            <v>1627</v>
          </cell>
          <cell r="H73">
            <v>2440</v>
          </cell>
          <cell r="I73">
            <v>2805</v>
          </cell>
          <cell r="J73">
            <v>4207</v>
          </cell>
          <cell r="K73">
            <v>0</v>
          </cell>
          <cell r="L73">
            <v>0</v>
          </cell>
          <cell r="M73">
            <v>4431.333333333333</v>
          </cell>
          <cell r="N73">
            <v>6647</v>
          </cell>
          <cell r="O73" t="str">
            <v>제329호표</v>
          </cell>
        </row>
        <row r="74">
          <cell r="B74">
            <v>330</v>
          </cell>
          <cell r="C74" t="str">
            <v>LAN 케이블 포설</v>
          </cell>
          <cell r="D74" t="str">
            <v>UTP Cat 6 4P x 1열</v>
          </cell>
          <cell r="E74">
            <v>4.5</v>
          </cell>
          <cell r="F74" t="str">
            <v>m</v>
          </cell>
          <cell r="G74">
            <v>584</v>
          </cell>
          <cell r="H74">
            <v>2628</v>
          </cell>
          <cell r="I74">
            <v>4714</v>
          </cell>
          <cell r="J74">
            <v>21213</v>
          </cell>
          <cell r="K74">
            <v>0</v>
          </cell>
          <cell r="L74">
            <v>0</v>
          </cell>
          <cell r="M74">
            <v>5298</v>
          </cell>
          <cell r="N74">
            <v>23841</v>
          </cell>
          <cell r="O74" t="str">
            <v>제330호표</v>
          </cell>
        </row>
        <row r="75">
          <cell r="B75">
            <v>333</v>
          </cell>
          <cell r="C75" t="str">
            <v>LAN 케이블 포설</v>
          </cell>
          <cell r="D75" t="str">
            <v>UTP Cat 6 4P x 4열</v>
          </cell>
          <cell r="E75">
            <v>5</v>
          </cell>
          <cell r="F75" t="str">
            <v>m</v>
          </cell>
          <cell r="G75">
            <v>2255</v>
          </cell>
          <cell r="H75">
            <v>11275</v>
          </cell>
          <cell r="I75">
            <v>16027</v>
          </cell>
          <cell r="J75">
            <v>80135</v>
          </cell>
          <cell r="K75">
            <v>0</v>
          </cell>
          <cell r="L75">
            <v>0</v>
          </cell>
          <cell r="M75">
            <v>18282</v>
          </cell>
          <cell r="N75">
            <v>91410</v>
          </cell>
          <cell r="O75" t="str">
            <v>제333호표</v>
          </cell>
        </row>
        <row r="76">
          <cell r="B76">
            <v>335</v>
          </cell>
          <cell r="C76" t="str">
            <v>광케이블(옥외) 포설</v>
          </cell>
          <cell r="D76" t="str">
            <v>SM 4C</v>
          </cell>
          <cell r="E76">
            <v>53</v>
          </cell>
          <cell r="F76" t="str">
            <v>m</v>
          </cell>
          <cell r="G76">
            <v>934</v>
          </cell>
          <cell r="H76">
            <v>49502</v>
          </cell>
          <cell r="I76">
            <v>5642</v>
          </cell>
          <cell r="J76">
            <v>299026</v>
          </cell>
          <cell r="K76">
            <v>0</v>
          </cell>
          <cell r="L76">
            <v>0</v>
          </cell>
          <cell r="M76">
            <v>6576</v>
          </cell>
          <cell r="N76">
            <v>348528</v>
          </cell>
          <cell r="O76" t="str">
            <v>제335호표</v>
          </cell>
        </row>
        <row r="77">
          <cell r="B77">
            <v>336</v>
          </cell>
          <cell r="C77" t="str">
            <v>광케이블 성단</v>
          </cell>
          <cell r="D77" t="str">
            <v>12 Core 이하</v>
          </cell>
          <cell r="E77">
            <v>8</v>
          </cell>
          <cell r="F77" t="str">
            <v>Core</v>
          </cell>
          <cell r="G77">
            <v>1978</v>
          </cell>
          <cell r="H77">
            <v>15824</v>
          </cell>
          <cell r="I77">
            <v>65952</v>
          </cell>
          <cell r="J77">
            <v>527616</v>
          </cell>
          <cell r="K77">
            <v>0</v>
          </cell>
          <cell r="L77">
            <v>0</v>
          </cell>
          <cell r="M77">
            <v>67930</v>
          </cell>
          <cell r="N77">
            <v>543440</v>
          </cell>
          <cell r="O77" t="str">
            <v>제336호표</v>
          </cell>
        </row>
        <row r="78">
          <cell r="B78">
            <v>339</v>
          </cell>
          <cell r="C78" t="str">
            <v>인류애자 설치</v>
          </cell>
          <cell r="D78" t="str">
            <v>대110x95</v>
          </cell>
          <cell r="E78">
            <v>2</v>
          </cell>
          <cell r="F78" t="str">
            <v>개</v>
          </cell>
          <cell r="G78">
            <v>1513</v>
          </cell>
          <cell r="H78">
            <v>3026</v>
          </cell>
          <cell r="I78">
            <v>6446</v>
          </cell>
          <cell r="J78">
            <v>12892</v>
          </cell>
          <cell r="K78">
            <v>0</v>
          </cell>
          <cell r="L78">
            <v>0</v>
          </cell>
          <cell r="M78">
            <v>7959</v>
          </cell>
          <cell r="N78">
            <v>15918</v>
          </cell>
          <cell r="O78" t="str">
            <v>제339호표</v>
          </cell>
        </row>
        <row r="79">
          <cell r="B79">
            <v>340</v>
          </cell>
          <cell r="C79" t="str">
            <v>조가선 설치</v>
          </cell>
          <cell r="D79">
            <v>0</v>
          </cell>
          <cell r="E79">
            <v>45</v>
          </cell>
          <cell r="F79" t="str">
            <v>m</v>
          </cell>
          <cell r="G79">
            <v>1421</v>
          </cell>
          <cell r="H79">
            <v>63945</v>
          </cell>
          <cell r="I79">
            <v>2044</v>
          </cell>
          <cell r="J79">
            <v>91980</v>
          </cell>
          <cell r="K79">
            <v>0</v>
          </cell>
          <cell r="L79">
            <v>0</v>
          </cell>
          <cell r="M79">
            <v>3465</v>
          </cell>
          <cell r="N79">
            <v>155925</v>
          </cell>
          <cell r="O79" t="str">
            <v>제340호표</v>
          </cell>
        </row>
        <row r="80">
          <cell r="B80">
            <v>342</v>
          </cell>
          <cell r="C80" t="str">
            <v>접지용 비닐 절연전선</v>
          </cell>
          <cell r="D80" t="str">
            <v>F-GV 4㎟</v>
          </cell>
          <cell r="E80">
            <v>6</v>
          </cell>
          <cell r="F80" t="str">
            <v>m</v>
          </cell>
          <cell r="G80">
            <v>581</v>
          </cell>
          <cell r="H80">
            <v>3486</v>
          </cell>
          <cell r="I80">
            <v>1273</v>
          </cell>
          <cell r="J80">
            <v>7638</v>
          </cell>
          <cell r="K80">
            <v>0</v>
          </cell>
          <cell r="L80">
            <v>0</v>
          </cell>
          <cell r="M80">
            <v>1854</v>
          </cell>
          <cell r="N80">
            <v>11124</v>
          </cell>
          <cell r="O80" t="str">
            <v>제342호표</v>
          </cell>
        </row>
        <row r="81">
          <cell r="B81">
            <v>343</v>
          </cell>
          <cell r="C81" t="str">
            <v>접지동봉(2본)</v>
          </cell>
          <cell r="D81" t="str">
            <v>Ø14 x 1000mm x 2EA</v>
          </cell>
          <cell r="E81">
            <v>1</v>
          </cell>
          <cell r="F81" t="str">
            <v>개소</v>
          </cell>
          <cell r="G81">
            <v>13223</v>
          </cell>
          <cell r="H81">
            <v>13223</v>
          </cell>
          <cell r="I81">
            <v>60772</v>
          </cell>
          <cell r="J81">
            <v>60772</v>
          </cell>
          <cell r="K81">
            <v>0</v>
          </cell>
          <cell r="L81">
            <v>0</v>
          </cell>
          <cell r="M81">
            <v>73995</v>
          </cell>
          <cell r="N81">
            <v>73995</v>
          </cell>
          <cell r="O81" t="str">
            <v>제343호표</v>
          </cell>
        </row>
        <row r="82">
          <cell r="B82" t="str">
            <v>불법광고물 부착방지시트현장설치도</v>
          </cell>
          <cell r="C82" t="str">
            <v>불법광고물 부착방지시트</v>
          </cell>
          <cell r="D82" t="str">
            <v>현장설치도</v>
          </cell>
          <cell r="E82">
            <v>1.2949999999999999</v>
          </cell>
          <cell r="F82" t="str">
            <v>㎡</v>
          </cell>
          <cell r="G82">
            <v>94480</v>
          </cell>
          <cell r="H82">
            <v>122351</v>
          </cell>
          <cell r="J82">
            <v>0</v>
          </cell>
          <cell r="L82">
            <v>0</v>
          </cell>
          <cell r="M82">
            <v>94479.536679536686</v>
          </cell>
          <cell r="N82">
            <v>122351</v>
          </cell>
        </row>
        <row r="96">
          <cell r="B96">
            <v>3002</v>
          </cell>
          <cell r="D96" t="str">
            <v>계</v>
          </cell>
          <cell r="H96">
            <v>3370505</v>
          </cell>
          <cell r="J96">
            <v>2298982</v>
          </cell>
          <cell r="L96">
            <v>531</v>
          </cell>
          <cell r="N96">
            <v>5670018</v>
          </cell>
        </row>
        <row r="97">
          <cell r="B97">
            <v>2003</v>
          </cell>
          <cell r="C97" t="str">
            <v>2.3 진안동 930-12</v>
          </cell>
        </row>
        <row r="98">
          <cell r="B98">
            <v>101</v>
          </cell>
          <cell r="C98" t="str">
            <v>스피드 돔 카메라 이설설치</v>
          </cell>
          <cell r="D98" t="str">
            <v>2.0 Megapixel</v>
          </cell>
          <cell r="E98">
            <v>1</v>
          </cell>
          <cell r="F98" t="str">
            <v>EA</v>
          </cell>
          <cell r="G98">
            <v>0</v>
          </cell>
          <cell r="H98">
            <v>0</v>
          </cell>
          <cell r="I98">
            <v>233642</v>
          </cell>
          <cell r="J98">
            <v>233642</v>
          </cell>
          <cell r="K98">
            <v>0</v>
          </cell>
          <cell r="L98">
            <v>0</v>
          </cell>
          <cell r="M98">
            <v>233642</v>
          </cell>
          <cell r="N98">
            <v>233642</v>
          </cell>
          <cell r="O98" t="str">
            <v>제101호표</v>
          </cell>
        </row>
        <row r="99">
          <cell r="B99">
            <v>107</v>
          </cell>
          <cell r="C99" t="str">
            <v>고정형 카메라 브래킷 설치</v>
          </cell>
          <cell r="D99" t="str">
            <v>제작사양</v>
          </cell>
          <cell r="E99">
            <v>1</v>
          </cell>
          <cell r="F99" t="str">
            <v>EA</v>
          </cell>
          <cell r="G99">
            <v>81213</v>
          </cell>
          <cell r="H99">
            <v>81213</v>
          </cell>
          <cell r="I99">
            <v>40461</v>
          </cell>
          <cell r="J99">
            <v>40461</v>
          </cell>
          <cell r="K99">
            <v>0</v>
          </cell>
          <cell r="L99">
            <v>0</v>
          </cell>
          <cell r="M99">
            <v>121674</v>
          </cell>
          <cell r="N99">
            <v>121674</v>
          </cell>
          <cell r="O99" t="str">
            <v>제107호표</v>
          </cell>
        </row>
        <row r="100">
          <cell r="B100">
            <v>108</v>
          </cell>
          <cell r="C100" t="str">
            <v>스피커 설치</v>
          </cell>
          <cell r="D100" t="str">
            <v>20W, 8Ω</v>
          </cell>
          <cell r="E100">
            <v>1</v>
          </cell>
          <cell r="F100" t="str">
            <v>개</v>
          </cell>
          <cell r="G100">
            <v>101213</v>
          </cell>
          <cell r="H100">
            <v>101213</v>
          </cell>
          <cell r="I100">
            <v>40461</v>
          </cell>
          <cell r="J100">
            <v>40461</v>
          </cell>
          <cell r="K100">
            <v>0</v>
          </cell>
          <cell r="M100">
            <v>141674</v>
          </cell>
          <cell r="N100">
            <v>141674</v>
          </cell>
          <cell r="O100" t="str">
            <v>제108호표</v>
          </cell>
        </row>
        <row r="101">
          <cell r="B101">
            <v>109</v>
          </cell>
          <cell r="C101" t="str">
            <v>경광등 설치</v>
          </cell>
          <cell r="D101" t="str">
            <v>크세논램프 5W, ABS</v>
          </cell>
          <cell r="E101">
            <v>1</v>
          </cell>
          <cell r="F101" t="str">
            <v>개</v>
          </cell>
          <cell r="G101">
            <v>50300</v>
          </cell>
          <cell r="H101">
            <v>50300</v>
          </cell>
          <cell r="I101">
            <v>10018</v>
          </cell>
          <cell r="J101">
            <v>10018</v>
          </cell>
          <cell r="K101">
            <v>0</v>
          </cell>
          <cell r="L101">
            <v>0</v>
          </cell>
          <cell r="M101">
            <v>60318</v>
          </cell>
          <cell r="N101">
            <v>60318</v>
          </cell>
          <cell r="O101" t="str">
            <v>제109호표</v>
          </cell>
        </row>
        <row r="102">
          <cell r="B102">
            <v>110</v>
          </cell>
          <cell r="C102" t="str">
            <v>안내판 설치</v>
          </cell>
          <cell r="D102" t="str">
            <v>폴 or 부착대(ARM)부착형</v>
          </cell>
          <cell r="E102">
            <v>2</v>
          </cell>
          <cell r="F102" t="str">
            <v>개</v>
          </cell>
          <cell r="G102">
            <v>75910</v>
          </cell>
          <cell r="H102">
            <v>151820</v>
          </cell>
          <cell r="I102">
            <v>30345</v>
          </cell>
          <cell r="J102">
            <v>60690</v>
          </cell>
          <cell r="K102">
            <v>0</v>
          </cell>
          <cell r="L102">
            <v>0</v>
          </cell>
          <cell r="M102">
            <v>106255</v>
          </cell>
          <cell r="N102">
            <v>212510</v>
          </cell>
          <cell r="O102" t="str">
            <v>제110호표</v>
          </cell>
        </row>
        <row r="103">
          <cell r="B103">
            <v>111</v>
          </cell>
          <cell r="C103" t="str">
            <v>안내판(함체부착용) 설치</v>
          </cell>
          <cell r="D103" t="str">
            <v>접착식(400x350x3t)</v>
          </cell>
          <cell r="E103">
            <v>1</v>
          </cell>
          <cell r="F103" t="str">
            <v>EA</v>
          </cell>
          <cell r="G103">
            <v>50227</v>
          </cell>
          <cell r="H103">
            <v>50227</v>
          </cell>
          <cell r="I103">
            <v>7585</v>
          </cell>
          <cell r="J103">
            <v>7585</v>
          </cell>
          <cell r="K103">
            <v>0</v>
          </cell>
          <cell r="L103">
            <v>0</v>
          </cell>
          <cell r="M103">
            <v>57812</v>
          </cell>
          <cell r="N103">
            <v>57812</v>
          </cell>
          <cell r="O103" t="str">
            <v>제111호표</v>
          </cell>
        </row>
        <row r="104">
          <cell r="B104">
            <v>112</v>
          </cell>
          <cell r="C104" t="str">
            <v>계량기함 설치</v>
          </cell>
          <cell r="D104" t="str">
            <v>PVC</v>
          </cell>
          <cell r="E104">
            <v>1</v>
          </cell>
          <cell r="F104" t="str">
            <v>개</v>
          </cell>
          <cell r="G104">
            <v>13112</v>
          </cell>
          <cell r="H104">
            <v>13112</v>
          </cell>
          <cell r="I104">
            <v>22071</v>
          </cell>
          <cell r="J104">
            <v>22071</v>
          </cell>
          <cell r="K104">
            <v>0</v>
          </cell>
          <cell r="L104">
            <v>0</v>
          </cell>
          <cell r="M104">
            <v>35183</v>
          </cell>
          <cell r="N104">
            <v>35183</v>
          </cell>
          <cell r="O104" t="str">
            <v>제112호표</v>
          </cell>
        </row>
        <row r="105">
          <cell r="B105">
            <v>113</v>
          </cell>
          <cell r="C105" t="str">
            <v>함체(분체도장)</v>
          </cell>
          <cell r="D105" t="str">
            <v>SUS 400x700x370, 이중구조</v>
          </cell>
          <cell r="E105">
            <v>1</v>
          </cell>
          <cell r="F105" t="str">
            <v>EA</v>
          </cell>
          <cell r="G105">
            <v>850809</v>
          </cell>
          <cell r="H105">
            <v>850809</v>
          </cell>
          <cell r="I105">
            <v>26974</v>
          </cell>
          <cell r="J105">
            <v>26974</v>
          </cell>
          <cell r="K105">
            <v>0</v>
          </cell>
          <cell r="L105">
            <v>0</v>
          </cell>
          <cell r="M105">
            <v>877783</v>
          </cell>
          <cell r="N105">
            <v>877783</v>
          </cell>
          <cell r="O105" t="str">
            <v>제113호표</v>
          </cell>
        </row>
        <row r="106">
          <cell r="B106">
            <v>123</v>
          </cell>
          <cell r="C106" t="str">
            <v>함체 철거</v>
          </cell>
          <cell r="D106">
            <v>0</v>
          </cell>
          <cell r="E106">
            <v>1</v>
          </cell>
          <cell r="F106" t="str">
            <v>EA</v>
          </cell>
          <cell r="G106">
            <v>242</v>
          </cell>
          <cell r="H106">
            <v>242</v>
          </cell>
          <cell r="I106">
            <v>8092</v>
          </cell>
          <cell r="J106">
            <v>8092</v>
          </cell>
          <cell r="K106">
            <v>0</v>
          </cell>
          <cell r="L106">
            <v>0</v>
          </cell>
          <cell r="M106">
            <v>8334</v>
          </cell>
          <cell r="N106">
            <v>8334</v>
          </cell>
          <cell r="O106" t="str">
            <v>제123호표</v>
          </cell>
        </row>
        <row r="107">
          <cell r="B107">
            <v>116</v>
          </cell>
          <cell r="C107" t="str">
            <v>F/O PATCH CORD</v>
          </cell>
          <cell r="D107" t="str">
            <v>SC to SC</v>
          </cell>
          <cell r="E107">
            <v>1</v>
          </cell>
          <cell r="F107" t="str">
            <v>EA</v>
          </cell>
          <cell r="G107">
            <v>48377</v>
          </cell>
          <cell r="H107">
            <v>48377</v>
          </cell>
          <cell r="I107">
            <v>12570</v>
          </cell>
          <cell r="J107">
            <v>12570</v>
          </cell>
          <cell r="K107">
            <v>0</v>
          </cell>
          <cell r="L107">
            <v>0</v>
          </cell>
          <cell r="M107">
            <v>60947</v>
          </cell>
          <cell r="N107">
            <v>60947</v>
          </cell>
          <cell r="O107" t="str">
            <v>제116호표</v>
          </cell>
        </row>
        <row r="108">
          <cell r="B108">
            <v>120</v>
          </cell>
          <cell r="C108" t="str">
            <v>누전차단기 설치</v>
          </cell>
          <cell r="D108" t="str">
            <v>ELB 2P 30/20AT</v>
          </cell>
          <cell r="E108">
            <v>1</v>
          </cell>
          <cell r="F108" t="str">
            <v>EA</v>
          </cell>
          <cell r="G108">
            <v>14346</v>
          </cell>
          <cell r="H108">
            <v>14346</v>
          </cell>
          <cell r="I108">
            <v>28226</v>
          </cell>
          <cell r="J108">
            <v>28226</v>
          </cell>
          <cell r="K108">
            <v>0</v>
          </cell>
          <cell r="L108">
            <v>0</v>
          </cell>
          <cell r="M108">
            <v>42572</v>
          </cell>
          <cell r="N108">
            <v>42572</v>
          </cell>
          <cell r="O108" t="str">
            <v>제120호표</v>
          </cell>
        </row>
        <row r="109">
          <cell r="B109">
            <v>121</v>
          </cell>
          <cell r="C109" t="str">
            <v>써지보호기(전원) 설치</v>
          </cell>
          <cell r="D109" t="str">
            <v>40KA</v>
          </cell>
          <cell r="E109">
            <v>1</v>
          </cell>
          <cell r="F109" t="str">
            <v>EA</v>
          </cell>
          <cell r="G109">
            <v>91154</v>
          </cell>
          <cell r="H109">
            <v>91154</v>
          </cell>
          <cell r="I109">
            <v>38471</v>
          </cell>
          <cell r="J109">
            <v>38471</v>
          </cell>
          <cell r="K109">
            <v>0</v>
          </cell>
          <cell r="L109">
            <v>0</v>
          </cell>
          <cell r="M109">
            <v>129625</v>
          </cell>
          <cell r="N109">
            <v>129625</v>
          </cell>
          <cell r="O109" t="str">
            <v>제121호표</v>
          </cell>
        </row>
        <row r="110">
          <cell r="B110">
            <v>122</v>
          </cell>
          <cell r="C110" t="str">
            <v>써지보호기(데이터) 설치</v>
          </cell>
          <cell r="D110" t="str">
            <v>12V, 25VPK</v>
          </cell>
          <cell r="E110">
            <v>1</v>
          </cell>
          <cell r="F110" t="str">
            <v>EA</v>
          </cell>
          <cell r="G110">
            <v>150880</v>
          </cell>
          <cell r="H110">
            <v>150880</v>
          </cell>
          <cell r="I110">
            <v>29359</v>
          </cell>
          <cell r="J110">
            <v>29359</v>
          </cell>
          <cell r="K110">
            <v>0</v>
          </cell>
          <cell r="L110">
            <v>0</v>
          </cell>
          <cell r="M110">
            <v>180239</v>
          </cell>
          <cell r="N110">
            <v>180239</v>
          </cell>
          <cell r="O110" t="str">
            <v>제122호표</v>
          </cell>
        </row>
        <row r="111">
          <cell r="B111" t="str">
            <v>멀티콘센트접지6구</v>
          </cell>
          <cell r="C111" t="str">
            <v>멀티콘센트</v>
          </cell>
          <cell r="D111" t="str">
            <v>접지6구</v>
          </cell>
          <cell r="E111">
            <v>2</v>
          </cell>
          <cell r="F111" t="str">
            <v>EA</v>
          </cell>
          <cell r="G111">
            <v>6800</v>
          </cell>
          <cell r="H111">
            <v>13600</v>
          </cell>
          <cell r="J111">
            <v>0</v>
          </cell>
          <cell r="L111">
            <v>0</v>
          </cell>
          <cell r="M111">
            <v>6800</v>
          </cell>
          <cell r="N111">
            <v>13600</v>
          </cell>
        </row>
        <row r="112">
          <cell r="B112" t="str">
            <v>멀티콘센트접지2구</v>
          </cell>
          <cell r="C112" t="str">
            <v>멀티콘센트</v>
          </cell>
          <cell r="D112" t="str">
            <v>접지2구</v>
          </cell>
          <cell r="E112">
            <v>1</v>
          </cell>
          <cell r="F112" t="str">
            <v>EA</v>
          </cell>
          <cell r="G112">
            <v>4900</v>
          </cell>
          <cell r="H112">
            <v>4900</v>
          </cell>
          <cell r="J112">
            <v>0</v>
          </cell>
          <cell r="L112">
            <v>0</v>
          </cell>
          <cell r="M112">
            <v>4900</v>
          </cell>
          <cell r="N112">
            <v>4900</v>
          </cell>
        </row>
        <row r="113">
          <cell r="B113">
            <v>205</v>
          </cell>
          <cell r="C113" t="str">
            <v>CCTV POLE 설치(토사)</v>
          </cell>
          <cell r="D113" t="str">
            <v>6M, Ø165, 분체도장</v>
          </cell>
          <cell r="E113">
            <v>1</v>
          </cell>
          <cell r="F113" t="str">
            <v>EA</v>
          </cell>
          <cell r="G113">
            <v>1108957</v>
          </cell>
          <cell r="H113">
            <v>1108957</v>
          </cell>
          <cell r="I113">
            <v>298588</v>
          </cell>
          <cell r="J113">
            <v>298588</v>
          </cell>
          <cell r="K113">
            <v>0</v>
          </cell>
          <cell r="L113">
            <v>0</v>
          </cell>
          <cell r="M113">
            <v>1407545</v>
          </cell>
          <cell r="N113">
            <v>1407545</v>
          </cell>
          <cell r="O113" t="str">
            <v>제205호표</v>
          </cell>
        </row>
        <row r="114">
          <cell r="B114">
            <v>221</v>
          </cell>
          <cell r="C114" t="str">
            <v>부착대(ARM)설치(기타)</v>
          </cell>
          <cell r="D114" t="str">
            <v>3M, Ø76, 분체도장</v>
          </cell>
          <cell r="E114">
            <v>1</v>
          </cell>
          <cell r="F114" t="str">
            <v>EA</v>
          </cell>
          <cell r="G114">
            <v>235290</v>
          </cell>
          <cell r="H114">
            <v>235290</v>
          </cell>
          <cell r="I114">
            <v>176341</v>
          </cell>
          <cell r="J114">
            <v>176341</v>
          </cell>
          <cell r="K114">
            <v>0</v>
          </cell>
          <cell r="L114">
            <v>0</v>
          </cell>
          <cell r="M114">
            <v>411631</v>
          </cell>
          <cell r="N114">
            <v>411631</v>
          </cell>
          <cell r="O114" t="str">
            <v>제221호표</v>
          </cell>
        </row>
        <row r="115">
          <cell r="B115">
            <v>237</v>
          </cell>
          <cell r="C115" t="str">
            <v>부착대(ARM)철거</v>
          </cell>
          <cell r="D115" t="str">
            <v>1M</v>
          </cell>
          <cell r="E115">
            <v>1</v>
          </cell>
          <cell r="F115" t="str">
            <v>EA</v>
          </cell>
          <cell r="G115">
            <v>-3183</v>
          </cell>
          <cell r="H115">
            <v>-3183</v>
          </cell>
          <cell r="I115">
            <v>52902</v>
          </cell>
          <cell r="J115">
            <v>52902</v>
          </cell>
          <cell r="K115">
            <v>0</v>
          </cell>
          <cell r="L115">
            <v>0</v>
          </cell>
          <cell r="M115">
            <v>49719</v>
          </cell>
          <cell r="N115">
            <v>49719</v>
          </cell>
          <cell r="O115" t="str">
            <v>제237호표</v>
          </cell>
        </row>
        <row r="116">
          <cell r="B116">
            <v>246</v>
          </cell>
          <cell r="C116" t="str">
            <v>와이어로프 설치</v>
          </cell>
          <cell r="D116" t="str">
            <v>ARM 3M</v>
          </cell>
          <cell r="E116">
            <v>1</v>
          </cell>
          <cell r="F116" t="str">
            <v>식</v>
          </cell>
          <cell r="G116">
            <v>12197</v>
          </cell>
          <cell r="H116">
            <v>12197</v>
          </cell>
          <cell r="I116">
            <v>64103</v>
          </cell>
          <cell r="J116">
            <v>64103</v>
          </cell>
          <cell r="K116">
            <v>0</v>
          </cell>
          <cell r="L116">
            <v>0</v>
          </cell>
          <cell r="M116">
            <v>76300</v>
          </cell>
          <cell r="N116">
            <v>76300</v>
          </cell>
          <cell r="O116" t="str">
            <v>제246호표</v>
          </cell>
        </row>
        <row r="117">
          <cell r="B117">
            <v>249</v>
          </cell>
          <cell r="C117" t="str">
            <v>CCTV POLE 기성기초 설치</v>
          </cell>
          <cell r="D117" t="str">
            <v>1,000 x 1,000 x 1,100(토사)</v>
          </cell>
          <cell r="E117">
            <v>1</v>
          </cell>
          <cell r="F117" t="str">
            <v>개소</v>
          </cell>
          <cell r="G117">
            <v>230730</v>
          </cell>
          <cell r="H117">
            <v>230730</v>
          </cell>
          <cell r="I117">
            <v>43492</v>
          </cell>
          <cell r="J117">
            <v>43492</v>
          </cell>
          <cell r="K117">
            <v>531</v>
          </cell>
          <cell r="L117">
            <v>531</v>
          </cell>
          <cell r="M117">
            <v>274753</v>
          </cell>
          <cell r="N117">
            <v>274753</v>
          </cell>
          <cell r="O117" t="str">
            <v>제249호표</v>
          </cell>
        </row>
        <row r="118">
          <cell r="B118">
            <v>320</v>
          </cell>
          <cell r="C118" t="str">
            <v>전원케이블 포설</v>
          </cell>
          <cell r="D118" t="str">
            <v>F-CV 2.5sq x 2C x 1열</v>
          </cell>
          <cell r="E118">
            <v>2</v>
          </cell>
          <cell r="F118" t="str">
            <v>m</v>
          </cell>
          <cell r="G118">
            <v>1026</v>
          </cell>
          <cell r="H118">
            <v>2052</v>
          </cell>
          <cell r="I118">
            <v>3130</v>
          </cell>
          <cell r="J118">
            <v>6260</v>
          </cell>
          <cell r="K118">
            <v>0</v>
          </cell>
          <cell r="L118">
            <v>0</v>
          </cell>
          <cell r="M118">
            <v>4156</v>
          </cell>
          <cell r="N118">
            <v>8312</v>
          </cell>
          <cell r="O118" t="str">
            <v>제320호표</v>
          </cell>
        </row>
        <row r="119">
          <cell r="B119">
            <v>323</v>
          </cell>
          <cell r="C119" t="str">
            <v>전원케이블 포설</v>
          </cell>
          <cell r="D119" t="str">
            <v>F-CV 4sq x 2C x 1열</v>
          </cell>
          <cell r="E119">
            <v>5.5</v>
          </cell>
          <cell r="F119" t="str">
            <v>m</v>
          </cell>
          <cell r="G119">
            <v>1321</v>
          </cell>
          <cell r="H119">
            <v>7265</v>
          </cell>
          <cell r="I119">
            <v>3577</v>
          </cell>
          <cell r="J119">
            <v>19673</v>
          </cell>
          <cell r="K119">
            <v>0</v>
          </cell>
          <cell r="L119">
            <v>0</v>
          </cell>
          <cell r="M119">
            <v>4897.818181818182</v>
          </cell>
          <cell r="N119">
            <v>26938</v>
          </cell>
          <cell r="O119" t="str">
            <v>제323호표</v>
          </cell>
        </row>
        <row r="120">
          <cell r="B120">
            <v>327</v>
          </cell>
          <cell r="C120" t="str">
            <v>전원케이블 포설</v>
          </cell>
          <cell r="D120" t="str">
            <v>VCT 1.5sq x 2C x 4열</v>
          </cell>
          <cell r="E120">
            <v>6</v>
          </cell>
          <cell r="F120" t="str">
            <v>m</v>
          </cell>
          <cell r="G120">
            <v>2998</v>
          </cell>
          <cell r="H120">
            <v>17988</v>
          </cell>
          <cell r="I120">
            <v>10642</v>
          </cell>
          <cell r="J120">
            <v>63852</v>
          </cell>
          <cell r="K120">
            <v>0</v>
          </cell>
          <cell r="L120">
            <v>0</v>
          </cell>
          <cell r="M120">
            <v>13640</v>
          </cell>
          <cell r="N120">
            <v>81840</v>
          </cell>
          <cell r="O120" t="str">
            <v>제327호표</v>
          </cell>
        </row>
        <row r="121">
          <cell r="B121">
            <v>329</v>
          </cell>
          <cell r="C121" t="str">
            <v>스피커케이블</v>
          </cell>
          <cell r="D121" t="str">
            <v>SW 2300</v>
          </cell>
          <cell r="E121">
            <v>2</v>
          </cell>
          <cell r="F121" t="str">
            <v>m</v>
          </cell>
          <cell r="G121">
            <v>1627</v>
          </cell>
          <cell r="H121">
            <v>3254</v>
          </cell>
          <cell r="I121">
            <v>2805</v>
          </cell>
          <cell r="J121">
            <v>5610</v>
          </cell>
          <cell r="K121">
            <v>0</v>
          </cell>
          <cell r="L121">
            <v>0</v>
          </cell>
          <cell r="M121">
            <v>4432</v>
          </cell>
          <cell r="N121">
            <v>8864</v>
          </cell>
          <cell r="O121" t="str">
            <v>제329호표</v>
          </cell>
        </row>
        <row r="122">
          <cell r="B122">
            <v>330</v>
          </cell>
          <cell r="C122" t="str">
            <v>LAN 케이블 포설</v>
          </cell>
          <cell r="D122" t="str">
            <v>UTP Cat 6 4P x 1열</v>
          </cell>
          <cell r="E122">
            <v>6</v>
          </cell>
          <cell r="F122" t="str">
            <v>m</v>
          </cell>
          <cell r="G122">
            <v>584</v>
          </cell>
          <cell r="H122">
            <v>3504</v>
          </cell>
          <cell r="I122">
            <v>4714</v>
          </cell>
          <cell r="J122">
            <v>28284</v>
          </cell>
          <cell r="K122">
            <v>0</v>
          </cell>
          <cell r="L122">
            <v>0</v>
          </cell>
          <cell r="M122">
            <v>5298</v>
          </cell>
          <cell r="N122">
            <v>31788</v>
          </cell>
          <cell r="O122" t="str">
            <v>제330호표</v>
          </cell>
        </row>
        <row r="123">
          <cell r="B123">
            <v>333</v>
          </cell>
          <cell r="C123" t="str">
            <v>LAN 케이블 포설</v>
          </cell>
          <cell r="D123" t="str">
            <v>UTP Cat 6 4P x 4열</v>
          </cell>
          <cell r="E123">
            <v>6</v>
          </cell>
          <cell r="F123" t="str">
            <v>m</v>
          </cell>
          <cell r="G123">
            <v>2255</v>
          </cell>
          <cell r="H123">
            <v>13530</v>
          </cell>
          <cell r="I123">
            <v>16027</v>
          </cell>
          <cell r="J123">
            <v>96162</v>
          </cell>
          <cell r="K123">
            <v>0</v>
          </cell>
          <cell r="L123">
            <v>0</v>
          </cell>
          <cell r="M123">
            <v>18282</v>
          </cell>
          <cell r="N123">
            <v>109692</v>
          </cell>
          <cell r="O123" t="str">
            <v>제333호표</v>
          </cell>
        </row>
        <row r="124">
          <cell r="B124">
            <v>335</v>
          </cell>
          <cell r="C124" t="str">
            <v>광케이블(옥외) 포설</v>
          </cell>
          <cell r="D124" t="str">
            <v>SM 4C</v>
          </cell>
          <cell r="E124">
            <v>19</v>
          </cell>
          <cell r="F124" t="str">
            <v>m</v>
          </cell>
          <cell r="G124">
            <v>934</v>
          </cell>
          <cell r="H124">
            <v>17746</v>
          </cell>
          <cell r="I124">
            <v>5642</v>
          </cell>
          <cell r="J124">
            <v>107198</v>
          </cell>
          <cell r="K124">
            <v>0</v>
          </cell>
          <cell r="L124">
            <v>0</v>
          </cell>
          <cell r="M124">
            <v>6576</v>
          </cell>
          <cell r="N124">
            <v>124944</v>
          </cell>
          <cell r="O124" t="str">
            <v>제335호표</v>
          </cell>
        </row>
        <row r="125">
          <cell r="B125">
            <v>336</v>
          </cell>
          <cell r="C125" t="str">
            <v>광케이블 성단</v>
          </cell>
          <cell r="D125" t="str">
            <v>12 Core 이하</v>
          </cell>
          <cell r="E125">
            <v>8</v>
          </cell>
          <cell r="F125" t="str">
            <v>Core</v>
          </cell>
          <cell r="G125">
            <v>1978</v>
          </cell>
          <cell r="H125">
            <v>15824</v>
          </cell>
          <cell r="I125">
            <v>65952</v>
          </cell>
          <cell r="J125">
            <v>527616</v>
          </cell>
          <cell r="K125">
            <v>0</v>
          </cell>
          <cell r="L125">
            <v>0</v>
          </cell>
          <cell r="M125">
            <v>67930</v>
          </cell>
          <cell r="N125">
            <v>543440</v>
          </cell>
          <cell r="O125" t="str">
            <v>제336호표</v>
          </cell>
        </row>
        <row r="126">
          <cell r="B126">
            <v>337</v>
          </cell>
          <cell r="C126" t="str">
            <v>옥외용 비닐 절연전선 설치</v>
          </cell>
          <cell r="D126" t="str">
            <v>DV 2.6mm x 2C</v>
          </cell>
          <cell r="E126">
            <v>15</v>
          </cell>
          <cell r="F126" t="str">
            <v>m</v>
          </cell>
          <cell r="G126">
            <v>891</v>
          </cell>
          <cell r="H126">
            <v>13365</v>
          </cell>
          <cell r="I126">
            <v>966</v>
          </cell>
          <cell r="J126">
            <v>14490</v>
          </cell>
          <cell r="K126">
            <v>0</v>
          </cell>
          <cell r="L126">
            <v>0</v>
          </cell>
          <cell r="M126">
            <v>1857</v>
          </cell>
          <cell r="N126">
            <v>27855</v>
          </cell>
          <cell r="O126" t="str">
            <v>제337호표</v>
          </cell>
        </row>
        <row r="127">
          <cell r="B127">
            <v>339</v>
          </cell>
          <cell r="C127" t="str">
            <v>인류애자 설치</v>
          </cell>
          <cell r="D127" t="str">
            <v>대110x95</v>
          </cell>
          <cell r="E127">
            <v>2</v>
          </cell>
          <cell r="F127" t="str">
            <v>개</v>
          </cell>
          <cell r="G127">
            <v>1513</v>
          </cell>
          <cell r="H127">
            <v>3026</v>
          </cell>
          <cell r="I127">
            <v>6446</v>
          </cell>
          <cell r="J127">
            <v>12892</v>
          </cell>
          <cell r="K127">
            <v>0</v>
          </cell>
          <cell r="L127">
            <v>0</v>
          </cell>
          <cell r="M127">
            <v>7959</v>
          </cell>
          <cell r="N127">
            <v>15918</v>
          </cell>
          <cell r="O127" t="str">
            <v>제339호표</v>
          </cell>
        </row>
        <row r="128">
          <cell r="B128">
            <v>340</v>
          </cell>
          <cell r="C128" t="str">
            <v>조가선 설치</v>
          </cell>
          <cell r="D128">
            <v>0</v>
          </cell>
          <cell r="E128">
            <v>15</v>
          </cell>
          <cell r="F128" t="str">
            <v>m</v>
          </cell>
          <cell r="G128">
            <v>1421</v>
          </cell>
          <cell r="H128">
            <v>21315</v>
          </cell>
          <cell r="I128">
            <v>2044</v>
          </cell>
          <cell r="J128">
            <v>30660</v>
          </cell>
          <cell r="K128">
            <v>0</v>
          </cell>
          <cell r="L128">
            <v>0</v>
          </cell>
          <cell r="M128">
            <v>3465</v>
          </cell>
          <cell r="N128">
            <v>51975</v>
          </cell>
          <cell r="O128" t="str">
            <v>제340호표</v>
          </cell>
        </row>
        <row r="129">
          <cell r="B129">
            <v>342</v>
          </cell>
          <cell r="C129" t="str">
            <v>접지용 비닐 절연전선</v>
          </cell>
          <cell r="D129" t="str">
            <v>F-GV 4㎟</v>
          </cell>
          <cell r="E129">
            <v>6</v>
          </cell>
          <cell r="F129" t="str">
            <v>m</v>
          </cell>
          <cell r="G129">
            <v>581</v>
          </cell>
          <cell r="H129">
            <v>3486</v>
          </cell>
          <cell r="I129">
            <v>1273</v>
          </cell>
          <cell r="J129">
            <v>7638</v>
          </cell>
          <cell r="K129">
            <v>0</v>
          </cell>
          <cell r="L129">
            <v>0</v>
          </cell>
          <cell r="M129">
            <v>1854</v>
          </cell>
          <cell r="N129">
            <v>11124</v>
          </cell>
          <cell r="O129" t="str">
            <v>제342호표</v>
          </cell>
        </row>
        <row r="130">
          <cell r="B130">
            <v>343</v>
          </cell>
          <cell r="C130" t="str">
            <v>접지동봉(2본)</v>
          </cell>
          <cell r="D130" t="str">
            <v>Ø14 x 1000mm x 2EA</v>
          </cell>
          <cell r="E130">
            <v>1</v>
          </cell>
          <cell r="F130" t="str">
            <v>개소</v>
          </cell>
          <cell r="G130">
            <v>13223</v>
          </cell>
          <cell r="H130">
            <v>13223</v>
          </cell>
          <cell r="I130">
            <v>60772</v>
          </cell>
          <cell r="J130">
            <v>60772</v>
          </cell>
          <cell r="K130">
            <v>0</v>
          </cell>
          <cell r="L130">
            <v>0</v>
          </cell>
          <cell r="M130">
            <v>73995</v>
          </cell>
          <cell r="N130">
            <v>73995</v>
          </cell>
          <cell r="O130" t="str">
            <v>제343호표</v>
          </cell>
        </row>
        <row r="131">
          <cell r="B131" t="str">
            <v>불법광고물 부착방지시트현장설치도</v>
          </cell>
          <cell r="C131" t="str">
            <v>불법광고물 부착방지시트</v>
          </cell>
          <cell r="D131" t="str">
            <v>현장설치도</v>
          </cell>
          <cell r="E131">
            <v>1.2949999999999999</v>
          </cell>
          <cell r="F131" t="str">
            <v>㎡</v>
          </cell>
          <cell r="G131">
            <v>94480</v>
          </cell>
          <cell r="H131">
            <v>122351</v>
          </cell>
          <cell r="J131">
            <v>0</v>
          </cell>
          <cell r="L131">
            <v>0</v>
          </cell>
          <cell r="M131">
            <v>94479.536679536686</v>
          </cell>
          <cell r="N131">
            <v>122351</v>
          </cell>
        </row>
        <row r="142">
          <cell r="B142">
            <v>3003</v>
          </cell>
          <cell r="D142" t="str">
            <v>계</v>
          </cell>
          <cell r="H142">
            <v>3464113</v>
          </cell>
          <cell r="J142">
            <v>2175153</v>
          </cell>
          <cell r="L142">
            <v>531</v>
          </cell>
          <cell r="N142">
            <v>5639797</v>
          </cell>
        </row>
        <row r="143">
          <cell r="B143">
            <v>2004</v>
          </cell>
          <cell r="C143" t="str">
            <v>2.4 진안동 930-14</v>
          </cell>
        </row>
        <row r="144">
          <cell r="B144">
            <v>104</v>
          </cell>
          <cell r="C144" t="str">
            <v>기존 고정형 카메라 이설설치</v>
          </cell>
          <cell r="D144" t="str">
            <v>2.0 Megapixel, IR일체형</v>
          </cell>
          <cell r="E144">
            <v>1</v>
          </cell>
          <cell r="F144" t="str">
            <v>EA</v>
          </cell>
          <cell r="G144">
            <v>0</v>
          </cell>
          <cell r="H144">
            <v>0</v>
          </cell>
          <cell r="I144">
            <v>186914</v>
          </cell>
          <cell r="J144">
            <v>186914</v>
          </cell>
          <cell r="K144">
            <v>0</v>
          </cell>
          <cell r="L144">
            <v>0</v>
          </cell>
          <cell r="M144">
            <v>186914</v>
          </cell>
          <cell r="N144">
            <v>186914</v>
          </cell>
          <cell r="O144" t="str">
            <v>제104호표</v>
          </cell>
        </row>
        <row r="145">
          <cell r="B145">
            <v>105</v>
          </cell>
          <cell r="C145" t="str">
            <v>스피드 돔 카메라 고정용 브래킷 설치</v>
          </cell>
          <cell r="D145" t="str">
            <v>제작사양</v>
          </cell>
          <cell r="E145">
            <v>1</v>
          </cell>
          <cell r="F145" t="str">
            <v>EA</v>
          </cell>
          <cell r="G145">
            <v>51213</v>
          </cell>
          <cell r="H145">
            <v>51213</v>
          </cell>
          <cell r="I145">
            <v>40461</v>
          </cell>
          <cell r="J145">
            <v>40461</v>
          </cell>
          <cell r="K145">
            <v>0</v>
          </cell>
          <cell r="L145">
            <v>0</v>
          </cell>
          <cell r="M145">
            <v>91674</v>
          </cell>
          <cell r="N145">
            <v>91674</v>
          </cell>
          <cell r="O145" t="str">
            <v>제105호표</v>
          </cell>
        </row>
        <row r="146">
          <cell r="B146">
            <v>107</v>
          </cell>
          <cell r="C146" t="str">
            <v>고정형 카메라 브래킷 설치</v>
          </cell>
          <cell r="D146" t="str">
            <v>제작사양</v>
          </cell>
          <cell r="E146">
            <v>1</v>
          </cell>
          <cell r="F146" t="str">
            <v>EA</v>
          </cell>
          <cell r="G146">
            <v>81213</v>
          </cell>
          <cell r="H146">
            <v>81213</v>
          </cell>
          <cell r="I146">
            <v>40461</v>
          </cell>
          <cell r="J146">
            <v>40461</v>
          </cell>
          <cell r="K146">
            <v>0</v>
          </cell>
          <cell r="L146">
            <v>0</v>
          </cell>
          <cell r="M146">
            <v>121674</v>
          </cell>
          <cell r="N146">
            <v>121674</v>
          </cell>
          <cell r="O146" t="str">
            <v>제107호표</v>
          </cell>
        </row>
        <row r="147">
          <cell r="B147">
            <v>108</v>
          </cell>
          <cell r="C147" t="str">
            <v>스피커 설치</v>
          </cell>
          <cell r="D147" t="str">
            <v>20W, 8Ω</v>
          </cell>
          <cell r="E147">
            <v>1</v>
          </cell>
          <cell r="F147" t="str">
            <v>개</v>
          </cell>
          <cell r="G147">
            <v>101213</v>
          </cell>
          <cell r="H147">
            <v>101213</v>
          </cell>
          <cell r="I147">
            <v>40461</v>
          </cell>
          <cell r="J147">
            <v>40461</v>
          </cell>
          <cell r="K147">
            <v>0</v>
          </cell>
          <cell r="M147">
            <v>141674</v>
          </cell>
          <cell r="N147">
            <v>141674</v>
          </cell>
          <cell r="O147" t="str">
            <v>제108호표</v>
          </cell>
        </row>
        <row r="148">
          <cell r="B148">
            <v>109</v>
          </cell>
          <cell r="C148" t="str">
            <v>경광등 설치</v>
          </cell>
          <cell r="D148" t="str">
            <v>크세논램프 5W, ABS</v>
          </cell>
          <cell r="E148">
            <v>1</v>
          </cell>
          <cell r="F148" t="str">
            <v>개</v>
          </cell>
          <cell r="G148">
            <v>50300</v>
          </cell>
          <cell r="H148">
            <v>50300</v>
          </cell>
          <cell r="I148">
            <v>10018</v>
          </cell>
          <cell r="J148">
            <v>10018</v>
          </cell>
          <cell r="K148">
            <v>0</v>
          </cell>
          <cell r="L148">
            <v>0</v>
          </cell>
          <cell r="M148">
            <v>60318</v>
          </cell>
          <cell r="N148">
            <v>60318</v>
          </cell>
          <cell r="O148" t="str">
            <v>제109호표</v>
          </cell>
        </row>
        <row r="149">
          <cell r="B149">
            <v>110</v>
          </cell>
          <cell r="C149" t="str">
            <v>안내판 설치</v>
          </cell>
          <cell r="D149" t="str">
            <v>폴 or 부착대(ARM)부착형</v>
          </cell>
          <cell r="E149">
            <v>1</v>
          </cell>
          <cell r="F149" t="str">
            <v>개</v>
          </cell>
          <cell r="G149">
            <v>75910</v>
          </cell>
          <cell r="H149">
            <v>75910</v>
          </cell>
          <cell r="I149">
            <v>30345</v>
          </cell>
          <cell r="J149">
            <v>30345</v>
          </cell>
          <cell r="K149">
            <v>0</v>
          </cell>
          <cell r="L149">
            <v>0</v>
          </cell>
          <cell r="M149">
            <v>106255</v>
          </cell>
          <cell r="N149">
            <v>106255</v>
          </cell>
          <cell r="O149" t="str">
            <v>제110호표</v>
          </cell>
        </row>
        <row r="150">
          <cell r="B150">
            <v>111</v>
          </cell>
          <cell r="C150" t="str">
            <v>안내판(함체부착용) 설치</v>
          </cell>
          <cell r="D150" t="str">
            <v>접착식(400x350x3t)</v>
          </cell>
          <cell r="E150">
            <v>1</v>
          </cell>
          <cell r="F150" t="str">
            <v>EA</v>
          </cell>
          <cell r="G150">
            <v>50227</v>
          </cell>
          <cell r="H150">
            <v>50227</v>
          </cell>
          <cell r="I150">
            <v>7585</v>
          </cell>
          <cell r="J150">
            <v>7585</v>
          </cell>
          <cell r="K150">
            <v>0</v>
          </cell>
          <cell r="L150">
            <v>0</v>
          </cell>
          <cell r="M150">
            <v>57812</v>
          </cell>
          <cell r="N150">
            <v>57812</v>
          </cell>
          <cell r="O150" t="str">
            <v>제111호표</v>
          </cell>
        </row>
        <row r="151">
          <cell r="B151">
            <v>112</v>
          </cell>
          <cell r="C151" t="str">
            <v>계량기함 설치</v>
          </cell>
          <cell r="D151" t="str">
            <v>PVC</v>
          </cell>
          <cell r="E151">
            <v>1</v>
          </cell>
          <cell r="F151" t="str">
            <v>개</v>
          </cell>
          <cell r="G151">
            <v>13112</v>
          </cell>
          <cell r="H151">
            <v>13112</v>
          </cell>
          <cell r="I151">
            <v>22071</v>
          </cell>
          <cell r="J151">
            <v>22071</v>
          </cell>
          <cell r="K151">
            <v>0</v>
          </cell>
          <cell r="L151">
            <v>0</v>
          </cell>
          <cell r="M151">
            <v>35183</v>
          </cell>
          <cell r="N151">
            <v>35183</v>
          </cell>
          <cell r="O151" t="str">
            <v>제112호표</v>
          </cell>
        </row>
        <row r="152">
          <cell r="B152">
            <v>113</v>
          </cell>
          <cell r="C152" t="str">
            <v>함체(분체도장)</v>
          </cell>
          <cell r="D152" t="str">
            <v>SUS 400x700x370, 이중구조</v>
          </cell>
          <cell r="E152">
            <v>1</v>
          </cell>
          <cell r="F152" t="str">
            <v>EA</v>
          </cell>
          <cell r="G152">
            <v>850809</v>
          </cell>
          <cell r="H152">
            <v>850809</v>
          </cell>
          <cell r="I152">
            <v>26974</v>
          </cell>
          <cell r="J152">
            <v>26974</v>
          </cell>
          <cell r="K152">
            <v>0</v>
          </cell>
          <cell r="L152">
            <v>0</v>
          </cell>
          <cell r="M152">
            <v>877783</v>
          </cell>
          <cell r="N152">
            <v>877783</v>
          </cell>
          <cell r="O152" t="str">
            <v>제113호표</v>
          </cell>
        </row>
        <row r="153">
          <cell r="B153">
            <v>123</v>
          </cell>
          <cell r="C153" t="str">
            <v>함체 철거</v>
          </cell>
          <cell r="D153">
            <v>0</v>
          </cell>
          <cell r="E153">
            <v>1</v>
          </cell>
          <cell r="F153" t="str">
            <v>EA</v>
          </cell>
          <cell r="G153">
            <v>242</v>
          </cell>
          <cell r="H153">
            <v>242</v>
          </cell>
          <cell r="I153">
            <v>8092</v>
          </cell>
          <cell r="J153">
            <v>8092</v>
          </cell>
          <cell r="K153">
            <v>0</v>
          </cell>
          <cell r="L153">
            <v>0</v>
          </cell>
          <cell r="M153">
            <v>8334</v>
          </cell>
          <cell r="N153">
            <v>8334</v>
          </cell>
          <cell r="O153" t="str">
            <v>제123호표</v>
          </cell>
        </row>
        <row r="154">
          <cell r="B154">
            <v>116</v>
          </cell>
          <cell r="C154" t="str">
            <v>F/O PATCH CORD</v>
          </cell>
          <cell r="D154" t="str">
            <v>SC to SC</v>
          </cell>
          <cell r="E154">
            <v>1</v>
          </cell>
          <cell r="F154" t="str">
            <v>EA</v>
          </cell>
          <cell r="G154">
            <v>48377</v>
          </cell>
          <cell r="H154">
            <v>48377</v>
          </cell>
          <cell r="I154">
            <v>12570</v>
          </cell>
          <cell r="J154">
            <v>12570</v>
          </cell>
          <cell r="K154">
            <v>0</v>
          </cell>
          <cell r="L154">
            <v>0</v>
          </cell>
          <cell r="M154">
            <v>60947</v>
          </cell>
          <cell r="N154">
            <v>60947</v>
          </cell>
          <cell r="O154" t="str">
            <v>제116호표</v>
          </cell>
        </row>
        <row r="155">
          <cell r="B155">
            <v>120</v>
          </cell>
          <cell r="C155" t="str">
            <v>누전차단기 설치</v>
          </cell>
          <cell r="D155" t="str">
            <v>ELB 2P 30/20AT</v>
          </cell>
          <cell r="E155">
            <v>1</v>
          </cell>
          <cell r="F155" t="str">
            <v>EA</v>
          </cell>
          <cell r="G155">
            <v>14346</v>
          </cell>
          <cell r="H155">
            <v>14346</v>
          </cell>
          <cell r="I155">
            <v>28226</v>
          </cell>
          <cell r="J155">
            <v>28226</v>
          </cell>
          <cell r="K155">
            <v>0</v>
          </cell>
          <cell r="L155">
            <v>0</v>
          </cell>
          <cell r="M155">
            <v>42572</v>
          </cell>
          <cell r="N155">
            <v>42572</v>
          </cell>
          <cell r="O155" t="str">
            <v>제120호표</v>
          </cell>
        </row>
        <row r="156">
          <cell r="B156">
            <v>121</v>
          </cell>
          <cell r="C156" t="str">
            <v>써지보호기(전원) 설치</v>
          </cell>
          <cell r="D156" t="str">
            <v>40KA</v>
          </cell>
          <cell r="E156">
            <v>1</v>
          </cell>
          <cell r="F156" t="str">
            <v>EA</v>
          </cell>
          <cell r="G156">
            <v>91154</v>
          </cell>
          <cell r="H156">
            <v>91154</v>
          </cell>
          <cell r="I156">
            <v>38471</v>
          </cell>
          <cell r="J156">
            <v>38471</v>
          </cell>
          <cell r="K156">
            <v>0</v>
          </cell>
          <cell r="L156">
            <v>0</v>
          </cell>
          <cell r="M156">
            <v>129625</v>
          </cell>
          <cell r="N156">
            <v>129625</v>
          </cell>
          <cell r="O156" t="str">
            <v>제121호표</v>
          </cell>
        </row>
        <row r="157">
          <cell r="B157">
            <v>122</v>
          </cell>
          <cell r="C157" t="str">
            <v>써지보호기(데이터) 설치</v>
          </cell>
          <cell r="D157" t="str">
            <v>12V, 25VPK</v>
          </cell>
          <cell r="E157">
            <v>1</v>
          </cell>
          <cell r="F157" t="str">
            <v>EA</v>
          </cell>
          <cell r="G157">
            <v>150880</v>
          </cell>
          <cell r="H157">
            <v>150880</v>
          </cell>
          <cell r="I157">
            <v>29359</v>
          </cell>
          <cell r="J157">
            <v>29359</v>
          </cell>
          <cell r="K157">
            <v>0</v>
          </cell>
          <cell r="L157">
            <v>0</v>
          </cell>
          <cell r="M157">
            <v>180239</v>
          </cell>
          <cell r="N157">
            <v>180239</v>
          </cell>
          <cell r="O157" t="str">
            <v>제122호표</v>
          </cell>
        </row>
        <row r="158">
          <cell r="B158" t="str">
            <v>멀티콘센트접지6구</v>
          </cell>
          <cell r="C158" t="str">
            <v>멀티콘센트</v>
          </cell>
          <cell r="D158" t="str">
            <v>접지6구</v>
          </cell>
          <cell r="E158">
            <v>2</v>
          </cell>
          <cell r="F158" t="str">
            <v>EA</v>
          </cell>
          <cell r="G158">
            <v>6800</v>
          </cell>
          <cell r="H158">
            <v>13600</v>
          </cell>
          <cell r="J158">
            <v>0</v>
          </cell>
          <cell r="L158">
            <v>0</v>
          </cell>
          <cell r="M158">
            <v>6800</v>
          </cell>
          <cell r="N158">
            <v>13600</v>
          </cell>
        </row>
        <row r="159">
          <cell r="B159" t="str">
            <v>멀티콘센트접지2구</v>
          </cell>
          <cell r="C159" t="str">
            <v>멀티콘센트</v>
          </cell>
          <cell r="D159" t="str">
            <v>접지2구</v>
          </cell>
          <cell r="E159">
            <v>1</v>
          </cell>
          <cell r="F159" t="str">
            <v>EA</v>
          </cell>
          <cell r="G159">
            <v>4900</v>
          </cell>
          <cell r="H159">
            <v>4900</v>
          </cell>
          <cell r="J159">
            <v>0</v>
          </cell>
          <cell r="L159">
            <v>0</v>
          </cell>
          <cell r="M159">
            <v>4900</v>
          </cell>
          <cell r="N159">
            <v>4900</v>
          </cell>
        </row>
        <row r="160">
          <cell r="B160">
            <v>229</v>
          </cell>
          <cell r="C160" t="str">
            <v>전주부착형 부착대(ARM)설치(기타)</v>
          </cell>
          <cell r="D160" t="str">
            <v>1.5M, Ø76, 분체도장</v>
          </cell>
          <cell r="E160">
            <v>1</v>
          </cell>
          <cell r="F160" t="str">
            <v>EA</v>
          </cell>
          <cell r="G160">
            <v>205290</v>
          </cell>
          <cell r="H160">
            <v>205290</v>
          </cell>
          <cell r="I160">
            <v>176341</v>
          </cell>
          <cell r="J160">
            <v>176341</v>
          </cell>
          <cell r="K160">
            <v>0</v>
          </cell>
          <cell r="L160">
            <v>0</v>
          </cell>
          <cell r="M160">
            <v>381631</v>
          </cell>
          <cell r="N160">
            <v>381631</v>
          </cell>
          <cell r="O160" t="str">
            <v>제229호표</v>
          </cell>
        </row>
        <row r="161">
          <cell r="B161">
            <v>239</v>
          </cell>
          <cell r="C161" t="str">
            <v>전주부착형 부착대(ARM)철거</v>
          </cell>
          <cell r="D161" t="str">
            <v>1M</v>
          </cell>
          <cell r="E161">
            <v>1</v>
          </cell>
          <cell r="F161" t="str">
            <v>EA</v>
          </cell>
          <cell r="G161">
            <v>-3183</v>
          </cell>
          <cell r="H161">
            <v>-3183</v>
          </cell>
          <cell r="I161">
            <v>52902</v>
          </cell>
          <cell r="J161">
            <v>52902</v>
          </cell>
          <cell r="K161">
            <v>0</v>
          </cell>
          <cell r="L161">
            <v>0</v>
          </cell>
          <cell r="M161">
            <v>49719</v>
          </cell>
          <cell r="N161">
            <v>49719</v>
          </cell>
          <cell r="O161" t="str">
            <v>제239호표</v>
          </cell>
        </row>
        <row r="162">
          <cell r="B162">
            <v>304</v>
          </cell>
          <cell r="C162" t="str">
            <v>전선관(지중)</v>
          </cell>
          <cell r="D162" t="str">
            <v>HI 16C</v>
          </cell>
          <cell r="E162">
            <v>2.5</v>
          </cell>
          <cell r="F162" t="str">
            <v>m</v>
          </cell>
          <cell r="G162">
            <v>453</v>
          </cell>
          <cell r="H162">
            <v>1132</v>
          </cell>
          <cell r="I162">
            <v>6161</v>
          </cell>
          <cell r="J162">
            <v>15402</v>
          </cell>
          <cell r="K162">
            <v>0</v>
          </cell>
          <cell r="L162">
            <v>0</v>
          </cell>
          <cell r="M162">
            <v>6613.6</v>
          </cell>
          <cell r="N162">
            <v>16534</v>
          </cell>
          <cell r="O162" t="str">
            <v>제304호표</v>
          </cell>
        </row>
        <row r="163">
          <cell r="B163">
            <v>305</v>
          </cell>
          <cell r="C163" t="str">
            <v>전선관(노출)</v>
          </cell>
          <cell r="D163" t="str">
            <v>FLEX 16C(고장력 방수형)</v>
          </cell>
          <cell r="E163">
            <v>3</v>
          </cell>
          <cell r="F163" t="str">
            <v>m</v>
          </cell>
          <cell r="G163">
            <v>1106</v>
          </cell>
          <cell r="H163">
            <v>3318</v>
          </cell>
          <cell r="I163">
            <v>10579</v>
          </cell>
          <cell r="J163">
            <v>31737</v>
          </cell>
          <cell r="K163">
            <v>0</v>
          </cell>
          <cell r="L163">
            <v>0</v>
          </cell>
          <cell r="M163">
            <v>11685</v>
          </cell>
          <cell r="N163">
            <v>35055</v>
          </cell>
          <cell r="O163" t="str">
            <v>제305호표</v>
          </cell>
        </row>
        <row r="164">
          <cell r="B164">
            <v>307</v>
          </cell>
          <cell r="C164" t="str">
            <v>전선관(노출)</v>
          </cell>
          <cell r="D164" t="str">
            <v>FLEX 28C(고장력 방수형)</v>
          </cell>
          <cell r="E164">
            <v>9.5</v>
          </cell>
          <cell r="F164" t="str">
            <v>m</v>
          </cell>
          <cell r="G164">
            <v>1852</v>
          </cell>
          <cell r="H164">
            <v>17594</v>
          </cell>
          <cell r="I164">
            <v>17312</v>
          </cell>
          <cell r="J164">
            <v>164464</v>
          </cell>
          <cell r="K164">
            <v>0</v>
          </cell>
          <cell r="L164">
            <v>0</v>
          </cell>
          <cell r="M164">
            <v>19164</v>
          </cell>
          <cell r="N164">
            <v>182058</v>
          </cell>
          <cell r="O164" t="str">
            <v>제307호표</v>
          </cell>
        </row>
        <row r="165">
          <cell r="B165">
            <v>308</v>
          </cell>
          <cell r="C165" t="str">
            <v>전선관(노출)</v>
          </cell>
          <cell r="D165" t="str">
            <v>FLEX 36C(고장력 방수형)</v>
          </cell>
          <cell r="E165">
            <v>3</v>
          </cell>
          <cell r="F165" t="str">
            <v>m</v>
          </cell>
          <cell r="G165">
            <v>2873</v>
          </cell>
          <cell r="H165">
            <v>8619</v>
          </cell>
          <cell r="I165">
            <v>20919</v>
          </cell>
          <cell r="J165">
            <v>62757</v>
          </cell>
          <cell r="K165">
            <v>0</v>
          </cell>
          <cell r="L165">
            <v>0</v>
          </cell>
          <cell r="M165">
            <v>23792</v>
          </cell>
          <cell r="N165">
            <v>71376</v>
          </cell>
          <cell r="O165" t="str">
            <v>제308호표</v>
          </cell>
        </row>
        <row r="166">
          <cell r="B166" t="str">
            <v>전선관 커넥터FLEX 16C(방수형)</v>
          </cell>
          <cell r="C166" t="str">
            <v>전선관 커넥터</v>
          </cell>
          <cell r="D166" t="str">
            <v>FLEX 16C(방수형)</v>
          </cell>
          <cell r="E166">
            <v>4</v>
          </cell>
          <cell r="F166" t="str">
            <v>EA</v>
          </cell>
          <cell r="G166">
            <v>567</v>
          </cell>
          <cell r="H166">
            <v>2268</v>
          </cell>
          <cell r="J166">
            <v>0</v>
          </cell>
          <cell r="L166">
            <v>0</v>
          </cell>
          <cell r="M166">
            <v>567</v>
          </cell>
          <cell r="N166">
            <v>2268</v>
          </cell>
        </row>
        <row r="167">
          <cell r="B167" t="str">
            <v>전선관 커넥터FLEX 28C(방수형)</v>
          </cell>
          <cell r="C167" t="str">
            <v>전선관 커넥터</v>
          </cell>
          <cell r="D167" t="str">
            <v>FLEX 28C(방수형)</v>
          </cell>
          <cell r="E167">
            <v>4</v>
          </cell>
          <cell r="F167" t="str">
            <v>EA</v>
          </cell>
          <cell r="G167">
            <v>1000</v>
          </cell>
          <cell r="H167">
            <v>4000</v>
          </cell>
          <cell r="J167">
            <v>0</v>
          </cell>
          <cell r="L167">
            <v>0</v>
          </cell>
          <cell r="M167">
            <v>1000</v>
          </cell>
          <cell r="N167">
            <v>4000</v>
          </cell>
        </row>
        <row r="168">
          <cell r="B168" t="str">
            <v>전선관 커넥터FLEX 36C(방수형)</v>
          </cell>
          <cell r="C168" t="str">
            <v>전선관 커넥터</v>
          </cell>
          <cell r="D168" t="str">
            <v>FLEX 36C(방수형)</v>
          </cell>
          <cell r="E168">
            <v>2</v>
          </cell>
          <cell r="F168" t="str">
            <v>EA</v>
          </cell>
          <cell r="G168">
            <v>1300</v>
          </cell>
          <cell r="H168">
            <v>2600</v>
          </cell>
          <cell r="J168">
            <v>0</v>
          </cell>
          <cell r="L168">
            <v>0</v>
          </cell>
          <cell r="M168">
            <v>1300</v>
          </cell>
          <cell r="N168">
            <v>2600</v>
          </cell>
        </row>
        <row r="169">
          <cell r="B169">
            <v>320</v>
          </cell>
          <cell r="C169" t="str">
            <v>전원케이블 포설</v>
          </cell>
          <cell r="D169" t="str">
            <v>F-CV 2.5sq x 2C x 1열</v>
          </cell>
          <cell r="E169">
            <v>2</v>
          </cell>
          <cell r="F169" t="str">
            <v>m</v>
          </cell>
          <cell r="G169">
            <v>1026</v>
          </cell>
          <cell r="H169">
            <v>2052</v>
          </cell>
          <cell r="I169">
            <v>3130</v>
          </cell>
          <cell r="J169">
            <v>6260</v>
          </cell>
          <cell r="K169">
            <v>0</v>
          </cell>
          <cell r="L169">
            <v>0</v>
          </cell>
          <cell r="M169">
            <v>4156</v>
          </cell>
          <cell r="N169">
            <v>8312</v>
          </cell>
          <cell r="O169" t="str">
            <v>제320호표</v>
          </cell>
        </row>
        <row r="170">
          <cell r="B170">
            <v>323</v>
          </cell>
          <cell r="C170" t="str">
            <v>전원케이블 포설</v>
          </cell>
          <cell r="D170" t="str">
            <v>F-CV 4sq x 2C x 1열</v>
          </cell>
          <cell r="E170">
            <v>10</v>
          </cell>
          <cell r="F170" t="str">
            <v>m</v>
          </cell>
          <cell r="G170">
            <v>1321</v>
          </cell>
          <cell r="H170">
            <v>13210</v>
          </cell>
          <cell r="I170">
            <v>3577</v>
          </cell>
          <cell r="J170">
            <v>35770</v>
          </cell>
          <cell r="K170">
            <v>0</v>
          </cell>
          <cell r="L170">
            <v>0</v>
          </cell>
          <cell r="M170">
            <v>4898</v>
          </cell>
          <cell r="N170">
            <v>48980</v>
          </cell>
          <cell r="O170" t="str">
            <v>제323호표</v>
          </cell>
        </row>
        <row r="171">
          <cell r="B171">
            <v>327</v>
          </cell>
          <cell r="C171" t="str">
            <v>전원케이블 포설</v>
          </cell>
          <cell r="D171" t="str">
            <v>VCT 1.5sq x 2C x 4열</v>
          </cell>
          <cell r="E171">
            <v>5</v>
          </cell>
          <cell r="F171" t="str">
            <v>m</v>
          </cell>
          <cell r="G171">
            <v>2998</v>
          </cell>
          <cell r="H171">
            <v>14990</v>
          </cell>
          <cell r="I171">
            <v>10642</v>
          </cell>
          <cell r="J171">
            <v>53210</v>
          </cell>
          <cell r="K171">
            <v>0</v>
          </cell>
          <cell r="L171">
            <v>0</v>
          </cell>
          <cell r="M171">
            <v>13640</v>
          </cell>
          <cell r="N171">
            <v>68200</v>
          </cell>
          <cell r="O171" t="str">
            <v>제327호표</v>
          </cell>
        </row>
        <row r="172">
          <cell r="B172">
            <v>329</v>
          </cell>
          <cell r="C172" t="str">
            <v>스피커케이블</v>
          </cell>
          <cell r="D172" t="str">
            <v>SW 2300</v>
          </cell>
          <cell r="E172">
            <v>2</v>
          </cell>
          <cell r="F172" t="str">
            <v>m</v>
          </cell>
          <cell r="G172">
            <v>1627</v>
          </cell>
          <cell r="H172">
            <v>3254</v>
          </cell>
          <cell r="I172">
            <v>2805</v>
          </cell>
          <cell r="J172">
            <v>5610</v>
          </cell>
          <cell r="K172">
            <v>0</v>
          </cell>
          <cell r="L172">
            <v>0</v>
          </cell>
          <cell r="M172">
            <v>4432</v>
          </cell>
          <cell r="N172">
            <v>8864</v>
          </cell>
          <cell r="O172" t="str">
            <v>제329호표</v>
          </cell>
        </row>
        <row r="173">
          <cell r="B173">
            <v>330</v>
          </cell>
          <cell r="C173" t="str">
            <v>LAN 케이블 포설</v>
          </cell>
          <cell r="D173" t="str">
            <v>UTP Cat 6 4P x 1열</v>
          </cell>
          <cell r="E173">
            <v>6.5</v>
          </cell>
          <cell r="F173" t="str">
            <v>m</v>
          </cell>
          <cell r="G173">
            <v>584</v>
          </cell>
          <cell r="H173">
            <v>3796</v>
          </cell>
          <cell r="I173">
            <v>4714</v>
          </cell>
          <cell r="J173">
            <v>30641</v>
          </cell>
          <cell r="K173">
            <v>0</v>
          </cell>
          <cell r="L173">
            <v>0</v>
          </cell>
          <cell r="M173">
            <v>5298</v>
          </cell>
          <cell r="N173">
            <v>34437</v>
          </cell>
          <cell r="O173" t="str">
            <v>제330호표</v>
          </cell>
        </row>
        <row r="174">
          <cell r="B174">
            <v>333</v>
          </cell>
          <cell r="C174" t="str">
            <v>LAN 케이블 포설</v>
          </cell>
          <cell r="D174" t="str">
            <v>UTP Cat 6 4P x 4열</v>
          </cell>
          <cell r="E174">
            <v>5</v>
          </cell>
          <cell r="F174" t="str">
            <v>m</v>
          </cell>
          <cell r="G174">
            <v>2255</v>
          </cell>
          <cell r="H174">
            <v>11275</v>
          </cell>
          <cell r="I174">
            <v>16027</v>
          </cell>
          <cell r="J174">
            <v>80135</v>
          </cell>
          <cell r="K174">
            <v>0</v>
          </cell>
          <cell r="L174">
            <v>0</v>
          </cell>
          <cell r="M174">
            <v>18282</v>
          </cell>
          <cell r="N174">
            <v>91410</v>
          </cell>
          <cell r="O174" t="str">
            <v>제333호표</v>
          </cell>
        </row>
        <row r="175">
          <cell r="B175">
            <v>342</v>
          </cell>
          <cell r="C175" t="str">
            <v>접지용 비닐 절연전선</v>
          </cell>
          <cell r="D175" t="str">
            <v>F-GV 4㎟</v>
          </cell>
          <cell r="E175">
            <v>4.5</v>
          </cell>
          <cell r="F175" t="str">
            <v>m</v>
          </cell>
          <cell r="G175">
            <v>581</v>
          </cell>
          <cell r="H175">
            <v>2614</v>
          </cell>
          <cell r="I175">
            <v>1273</v>
          </cell>
          <cell r="J175">
            <v>5728</v>
          </cell>
          <cell r="K175">
            <v>0</v>
          </cell>
          <cell r="L175">
            <v>0</v>
          </cell>
          <cell r="M175">
            <v>1853.7777777777778</v>
          </cell>
          <cell r="N175">
            <v>8342</v>
          </cell>
          <cell r="O175" t="str">
            <v>제342호표</v>
          </cell>
        </row>
        <row r="176">
          <cell r="B176">
            <v>343</v>
          </cell>
          <cell r="C176" t="str">
            <v>접지동봉(2본)</v>
          </cell>
          <cell r="D176" t="str">
            <v>Ø14 x 1000mm x 2EA</v>
          </cell>
          <cell r="E176">
            <v>1</v>
          </cell>
          <cell r="F176" t="str">
            <v>개소</v>
          </cell>
          <cell r="G176">
            <v>13223</v>
          </cell>
          <cell r="H176">
            <v>13223</v>
          </cell>
          <cell r="I176">
            <v>60772</v>
          </cell>
          <cell r="J176">
            <v>60772</v>
          </cell>
          <cell r="K176">
            <v>0</v>
          </cell>
          <cell r="L176">
            <v>0</v>
          </cell>
          <cell r="M176">
            <v>73995</v>
          </cell>
          <cell r="N176">
            <v>73995</v>
          </cell>
          <cell r="O176" t="str">
            <v>제343호표</v>
          </cell>
        </row>
        <row r="177">
          <cell r="B177" t="str">
            <v>필름밴드1,500mm</v>
          </cell>
          <cell r="C177" t="str">
            <v>필름밴드</v>
          </cell>
          <cell r="D177" t="str">
            <v>1,500mm</v>
          </cell>
          <cell r="E177">
            <v>10</v>
          </cell>
          <cell r="F177" t="str">
            <v>개</v>
          </cell>
          <cell r="G177">
            <v>2400</v>
          </cell>
          <cell r="H177">
            <v>24000</v>
          </cell>
          <cell r="J177">
            <v>0</v>
          </cell>
          <cell r="L177">
            <v>0</v>
          </cell>
          <cell r="M177">
            <v>2400</v>
          </cell>
          <cell r="N177">
            <v>24000</v>
          </cell>
        </row>
        <row r="188">
          <cell r="B188">
            <v>3004</v>
          </cell>
          <cell r="D188" t="str">
            <v>계</v>
          </cell>
          <cell r="H188">
            <v>1927548</v>
          </cell>
          <cell r="J188">
            <v>1303737</v>
          </cell>
          <cell r="L188">
            <v>0</v>
          </cell>
          <cell r="N188">
            <v>3231285</v>
          </cell>
        </row>
        <row r="189">
          <cell r="B189">
            <v>2005</v>
          </cell>
          <cell r="C189" t="str">
            <v>2.5 진안동 930-16</v>
          </cell>
        </row>
        <row r="190">
          <cell r="B190">
            <v>104</v>
          </cell>
          <cell r="C190" t="str">
            <v>기존 고정형 카메라 이설설치</v>
          </cell>
          <cell r="D190" t="str">
            <v>2.0 Megapixel, IR일체형</v>
          </cell>
          <cell r="E190">
            <v>1</v>
          </cell>
          <cell r="F190" t="str">
            <v>EA</v>
          </cell>
          <cell r="G190">
            <v>0</v>
          </cell>
          <cell r="H190">
            <v>0</v>
          </cell>
          <cell r="I190">
            <v>186914</v>
          </cell>
          <cell r="J190">
            <v>186914</v>
          </cell>
          <cell r="K190">
            <v>0</v>
          </cell>
          <cell r="L190">
            <v>0</v>
          </cell>
          <cell r="M190">
            <v>186914</v>
          </cell>
          <cell r="N190">
            <v>186914</v>
          </cell>
          <cell r="O190" t="str">
            <v>제104호표</v>
          </cell>
        </row>
        <row r="191">
          <cell r="B191">
            <v>105</v>
          </cell>
          <cell r="C191" t="str">
            <v>스피드 돔 카메라 고정용 브래킷 설치</v>
          </cell>
          <cell r="D191" t="str">
            <v>제작사양</v>
          </cell>
          <cell r="E191">
            <v>1</v>
          </cell>
          <cell r="F191" t="str">
            <v>EA</v>
          </cell>
          <cell r="G191">
            <v>51213</v>
          </cell>
          <cell r="H191">
            <v>51213</v>
          </cell>
          <cell r="I191">
            <v>40461</v>
          </cell>
          <cell r="J191">
            <v>40461</v>
          </cell>
          <cell r="K191">
            <v>0</v>
          </cell>
          <cell r="L191">
            <v>0</v>
          </cell>
          <cell r="M191">
            <v>91674</v>
          </cell>
          <cell r="N191">
            <v>91674</v>
          </cell>
          <cell r="O191" t="str">
            <v>제105호표</v>
          </cell>
        </row>
        <row r="192">
          <cell r="B192">
            <v>107</v>
          </cell>
          <cell r="C192" t="str">
            <v>고정형 카메라 브래킷 설치</v>
          </cell>
          <cell r="D192" t="str">
            <v>제작사양</v>
          </cell>
          <cell r="E192">
            <v>1</v>
          </cell>
          <cell r="F192" t="str">
            <v>EA</v>
          </cell>
          <cell r="G192">
            <v>81213</v>
          </cell>
          <cell r="H192">
            <v>81213</v>
          </cell>
          <cell r="I192">
            <v>40461</v>
          </cell>
          <cell r="J192">
            <v>40461</v>
          </cell>
          <cell r="K192">
            <v>0</v>
          </cell>
          <cell r="L192">
            <v>0</v>
          </cell>
          <cell r="M192">
            <v>121674</v>
          </cell>
          <cell r="N192">
            <v>121674</v>
          </cell>
          <cell r="O192" t="str">
            <v>제107호표</v>
          </cell>
        </row>
        <row r="193">
          <cell r="B193">
            <v>108</v>
          </cell>
          <cell r="C193" t="str">
            <v>스피커 설치</v>
          </cell>
          <cell r="D193" t="str">
            <v>20W, 8Ω</v>
          </cell>
          <cell r="E193">
            <v>1</v>
          </cell>
          <cell r="F193" t="str">
            <v>개</v>
          </cell>
          <cell r="G193">
            <v>101213</v>
          </cell>
          <cell r="H193">
            <v>101213</v>
          </cell>
          <cell r="I193">
            <v>40461</v>
          </cell>
          <cell r="J193">
            <v>40461</v>
          </cell>
          <cell r="K193">
            <v>0</v>
          </cell>
          <cell r="M193">
            <v>141674</v>
          </cell>
          <cell r="N193">
            <v>141674</v>
          </cell>
          <cell r="O193" t="str">
            <v>제108호표</v>
          </cell>
        </row>
        <row r="194">
          <cell r="B194">
            <v>109</v>
          </cell>
          <cell r="C194" t="str">
            <v>경광등 설치</v>
          </cell>
          <cell r="D194" t="str">
            <v>크세논램프 5W, ABS</v>
          </cell>
          <cell r="E194">
            <v>1</v>
          </cell>
          <cell r="F194" t="str">
            <v>개</v>
          </cell>
          <cell r="G194">
            <v>50300</v>
          </cell>
          <cell r="H194">
            <v>50300</v>
          </cell>
          <cell r="I194">
            <v>10018</v>
          </cell>
          <cell r="J194">
            <v>10018</v>
          </cell>
          <cell r="K194">
            <v>0</v>
          </cell>
          <cell r="L194">
            <v>0</v>
          </cell>
          <cell r="M194">
            <v>60318</v>
          </cell>
          <cell r="N194">
            <v>60318</v>
          </cell>
          <cell r="O194" t="str">
            <v>제109호표</v>
          </cell>
        </row>
        <row r="195">
          <cell r="B195">
            <v>110</v>
          </cell>
          <cell r="C195" t="str">
            <v>안내판 설치</v>
          </cell>
          <cell r="D195" t="str">
            <v>폴 or 부착대(ARM)부착형</v>
          </cell>
          <cell r="E195">
            <v>1</v>
          </cell>
          <cell r="F195" t="str">
            <v>개</v>
          </cell>
          <cell r="G195">
            <v>75910</v>
          </cell>
          <cell r="H195">
            <v>75910</v>
          </cell>
          <cell r="I195">
            <v>30345</v>
          </cell>
          <cell r="J195">
            <v>30345</v>
          </cell>
          <cell r="K195">
            <v>0</v>
          </cell>
          <cell r="L195">
            <v>0</v>
          </cell>
          <cell r="M195">
            <v>106255</v>
          </cell>
          <cell r="N195">
            <v>106255</v>
          </cell>
          <cell r="O195" t="str">
            <v>제110호표</v>
          </cell>
        </row>
        <row r="196">
          <cell r="B196">
            <v>111</v>
          </cell>
          <cell r="C196" t="str">
            <v>안내판(함체부착용) 설치</v>
          </cell>
          <cell r="D196" t="str">
            <v>접착식(400x350x3t)</v>
          </cell>
          <cell r="E196">
            <v>1</v>
          </cell>
          <cell r="F196" t="str">
            <v>EA</v>
          </cell>
          <cell r="G196">
            <v>50227</v>
          </cell>
          <cell r="H196">
            <v>50227</v>
          </cell>
          <cell r="I196">
            <v>7585</v>
          </cell>
          <cell r="J196">
            <v>7585</v>
          </cell>
          <cell r="K196">
            <v>0</v>
          </cell>
          <cell r="L196">
            <v>0</v>
          </cell>
          <cell r="M196">
            <v>57812</v>
          </cell>
          <cell r="N196">
            <v>57812</v>
          </cell>
          <cell r="O196" t="str">
            <v>제111호표</v>
          </cell>
        </row>
        <row r="197">
          <cell r="B197">
            <v>112</v>
          </cell>
          <cell r="C197" t="str">
            <v>계량기함 설치</v>
          </cell>
          <cell r="D197" t="str">
            <v>PVC</v>
          </cell>
          <cell r="E197">
            <v>1</v>
          </cell>
          <cell r="F197" t="str">
            <v>개</v>
          </cell>
          <cell r="G197">
            <v>13112</v>
          </cell>
          <cell r="H197">
            <v>13112</v>
          </cell>
          <cell r="I197">
            <v>22071</v>
          </cell>
          <cell r="J197">
            <v>22071</v>
          </cell>
          <cell r="K197">
            <v>0</v>
          </cell>
          <cell r="L197">
            <v>0</v>
          </cell>
          <cell r="M197">
            <v>35183</v>
          </cell>
          <cell r="N197">
            <v>35183</v>
          </cell>
          <cell r="O197" t="str">
            <v>제112호표</v>
          </cell>
        </row>
        <row r="198">
          <cell r="B198">
            <v>113</v>
          </cell>
          <cell r="C198" t="str">
            <v>함체(분체도장)</v>
          </cell>
          <cell r="D198" t="str">
            <v>SUS 400x700x370, 이중구조</v>
          </cell>
          <cell r="E198">
            <v>1</v>
          </cell>
          <cell r="F198" t="str">
            <v>EA</v>
          </cell>
          <cell r="G198">
            <v>850809</v>
          </cell>
          <cell r="H198">
            <v>850809</v>
          </cell>
          <cell r="I198">
            <v>26974</v>
          </cell>
          <cell r="J198">
            <v>26974</v>
          </cell>
          <cell r="K198">
            <v>0</v>
          </cell>
          <cell r="L198">
            <v>0</v>
          </cell>
          <cell r="M198">
            <v>877783</v>
          </cell>
          <cell r="N198">
            <v>877783</v>
          </cell>
          <cell r="O198" t="str">
            <v>제113호표</v>
          </cell>
        </row>
        <row r="199">
          <cell r="B199">
            <v>123</v>
          </cell>
          <cell r="C199" t="str">
            <v>함체 철거</v>
          </cell>
          <cell r="D199">
            <v>0</v>
          </cell>
          <cell r="E199">
            <v>1</v>
          </cell>
          <cell r="F199" t="str">
            <v>EA</v>
          </cell>
          <cell r="G199">
            <v>242</v>
          </cell>
          <cell r="H199">
            <v>242</v>
          </cell>
          <cell r="I199">
            <v>8092</v>
          </cell>
          <cell r="J199">
            <v>8092</v>
          </cell>
          <cell r="K199">
            <v>0</v>
          </cell>
          <cell r="L199">
            <v>0</v>
          </cell>
          <cell r="M199">
            <v>8334</v>
          </cell>
          <cell r="N199">
            <v>8334</v>
          </cell>
          <cell r="O199" t="str">
            <v>제123호표</v>
          </cell>
        </row>
        <row r="200">
          <cell r="B200">
            <v>116</v>
          </cell>
          <cell r="C200" t="str">
            <v>F/O PATCH CORD</v>
          </cell>
          <cell r="D200" t="str">
            <v>SC to SC</v>
          </cell>
          <cell r="E200">
            <v>1</v>
          </cell>
          <cell r="F200" t="str">
            <v>EA</v>
          </cell>
          <cell r="G200">
            <v>48377</v>
          </cell>
          <cell r="H200">
            <v>48377</v>
          </cell>
          <cell r="I200">
            <v>12570</v>
          </cell>
          <cell r="J200">
            <v>12570</v>
          </cell>
          <cell r="K200">
            <v>0</v>
          </cell>
          <cell r="L200">
            <v>0</v>
          </cell>
          <cell r="M200">
            <v>60947</v>
          </cell>
          <cell r="N200">
            <v>60947</v>
          </cell>
          <cell r="O200" t="str">
            <v>제116호표</v>
          </cell>
        </row>
        <row r="201">
          <cell r="B201">
            <v>120</v>
          </cell>
          <cell r="C201" t="str">
            <v>누전차단기 설치</v>
          </cell>
          <cell r="D201" t="str">
            <v>ELB 2P 30/20AT</v>
          </cell>
          <cell r="E201">
            <v>1</v>
          </cell>
          <cell r="F201" t="str">
            <v>EA</v>
          </cell>
          <cell r="G201">
            <v>14346</v>
          </cell>
          <cell r="H201">
            <v>14346</v>
          </cell>
          <cell r="I201">
            <v>28226</v>
          </cell>
          <cell r="J201">
            <v>28226</v>
          </cell>
          <cell r="K201">
            <v>0</v>
          </cell>
          <cell r="L201">
            <v>0</v>
          </cell>
          <cell r="M201">
            <v>42572</v>
          </cell>
          <cell r="N201">
            <v>42572</v>
          </cell>
          <cell r="O201" t="str">
            <v>제120호표</v>
          </cell>
        </row>
        <row r="202">
          <cell r="B202">
            <v>121</v>
          </cell>
          <cell r="C202" t="str">
            <v>써지보호기(전원) 설치</v>
          </cell>
          <cell r="D202" t="str">
            <v>40KA</v>
          </cell>
          <cell r="E202">
            <v>1</v>
          </cell>
          <cell r="F202" t="str">
            <v>EA</v>
          </cell>
          <cell r="G202">
            <v>91154</v>
          </cell>
          <cell r="H202">
            <v>91154</v>
          </cell>
          <cell r="I202">
            <v>38471</v>
          </cell>
          <cell r="J202">
            <v>38471</v>
          </cell>
          <cell r="K202">
            <v>0</v>
          </cell>
          <cell r="L202">
            <v>0</v>
          </cell>
          <cell r="M202">
            <v>129625</v>
          </cell>
          <cell r="N202">
            <v>129625</v>
          </cell>
          <cell r="O202" t="str">
            <v>제121호표</v>
          </cell>
        </row>
        <row r="203">
          <cell r="B203">
            <v>122</v>
          </cell>
          <cell r="C203" t="str">
            <v>써지보호기(데이터) 설치</v>
          </cell>
          <cell r="D203" t="str">
            <v>12V, 25VPK</v>
          </cell>
          <cell r="E203">
            <v>1</v>
          </cell>
          <cell r="F203" t="str">
            <v>EA</v>
          </cell>
          <cell r="G203">
            <v>150880</v>
          </cell>
          <cell r="H203">
            <v>150880</v>
          </cell>
          <cell r="I203">
            <v>29359</v>
          </cell>
          <cell r="J203">
            <v>29359</v>
          </cell>
          <cell r="K203">
            <v>0</v>
          </cell>
          <cell r="L203">
            <v>0</v>
          </cell>
          <cell r="M203">
            <v>180239</v>
          </cell>
          <cell r="N203">
            <v>180239</v>
          </cell>
          <cell r="O203" t="str">
            <v>제122호표</v>
          </cell>
        </row>
        <row r="204">
          <cell r="B204" t="str">
            <v>멀티콘센트접지6구</v>
          </cell>
          <cell r="C204" t="str">
            <v>멀티콘센트</v>
          </cell>
          <cell r="D204" t="str">
            <v>접지6구</v>
          </cell>
          <cell r="E204">
            <v>2</v>
          </cell>
          <cell r="F204" t="str">
            <v>EA</v>
          </cell>
          <cell r="G204">
            <v>6800</v>
          </cell>
          <cell r="H204">
            <v>13600</v>
          </cell>
          <cell r="J204">
            <v>0</v>
          </cell>
          <cell r="L204">
            <v>0</v>
          </cell>
          <cell r="M204">
            <v>6800</v>
          </cell>
          <cell r="N204">
            <v>13600</v>
          </cell>
        </row>
        <row r="205">
          <cell r="B205" t="str">
            <v>멀티콘센트접지2구</v>
          </cell>
          <cell r="C205" t="str">
            <v>멀티콘센트</v>
          </cell>
          <cell r="D205" t="str">
            <v>접지2구</v>
          </cell>
          <cell r="E205">
            <v>1</v>
          </cell>
          <cell r="F205" t="str">
            <v>EA</v>
          </cell>
          <cell r="G205">
            <v>4900</v>
          </cell>
          <cell r="H205">
            <v>4900</v>
          </cell>
          <cell r="J205">
            <v>0</v>
          </cell>
          <cell r="L205">
            <v>0</v>
          </cell>
          <cell r="M205">
            <v>4900</v>
          </cell>
          <cell r="N205">
            <v>4900</v>
          </cell>
        </row>
        <row r="206">
          <cell r="B206">
            <v>229</v>
          </cell>
          <cell r="C206" t="str">
            <v>전주부착형 부착대(ARM)설치(기타)</v>
          </cell>
          <cell r="D206" t="str">
            <v>1.5M, Ø76, 분체도장</v>
          </cell>
          <cell r="E206">
            <v>1</v>
          </cell>
          <cell r="F206" t="str">
            <v>EA</v>
          </cell>
          <cell r="G206">
            <v>205290</v>
          </cell>
          <cell r="H206">
            <v>205290</v>
          </cell>
          <cell r="I206">
            <v>176341</v>
          </cell>
          <cell r="J206">
            <v>176341</v>
          </cell>
          <cell r="K206">
            <v>0</v>
          </cell>
          <cell r="L206">
            <v>0</v>
          </cell>
          <cell r="M206">
            <v>381631</v>
          </cell>
          <cell r="N206">
            <v>381631</v>
          </cell>
          <cell r="O206" t="str">
            <v>제229호표</v>
          </cell>
        </row>
        <row r="207">
          <cell r="B207">
            <v>239</v>
          </cell>
          <cell r="C207" t="str">
            <v>전주부착형 부착대(ARM)철거</v>
          </cell>
          <cell r="D207" t="str">
            <v>1M</v>
          </cell>
          <cell r="E207">
            <v>1</v>
          </cell>
          <cell r="F207" t="str">
            <v>EA</v>
          </cell>
          <cell r="G207">
            <v>-3183</v>
          </cell>
          <cell r="H207">
            <v>-3183</v>
          </cell>
          <cell r="I207">
            <v>52902</v>
          </cell>
          <cell r="J207">
            <v>52902</v>
          </cell>
          <cell r="K207">
            <v>0</v>
          </cell>
          <cell r="L207">
            <v>0</v>
          </cell>
          <cell r="M207">
            <v>49719</v>
          </cell>
          <cell r="N207">
            <v>49719</v>
          </cell>
          <cell r="O207" t="str">
            <v>제239호표</v>
          </cell>
        </row>
        <row r="208">
          <cell r="B208">
            <v>304</v>
          </cell>
          <cell r="C208" t="str">
            <v>전선관(지중)</v>
          </cell>
          <cell r="D208" t="str">
            <v>HI 16C</v>
          </cell>
          <cell r="E208">
            <v>2.5</v>
          </cell>
          <cell r="F208" t="str">
            <v>m</v>
          </cell>
          <cell r="G208">
            <v>453</v>
          </cell>
          <cell r="H208">
            <v>1132</v>
          </cell>
          <cell r="I208">
            <v>6161</v>
          </cell>
          <cell r="J208">
            <v>15402</v>
          </cell>
          <cell r="K208">
            <v>0</v>
          </cell>
          <cell r="L208">
            <v>0</v>
          </cell>
          <cell r="M208">
            <v>6613.6</v>
          </cell>
          <cell r="N208">
            <v>16534</v>
          </cell>
          <cell r="O208" t="str">
            <v>제304호표</v>
          </cell>
        </row>
        <row r="209">
          <cell r="B209">
            <v>305</v>
          </cell>
          <cell r="C209" t="str">
            <v>전선관(노출)</v>
          </cell>
          <cell r="D209" t="str">
            <v>FLEX 16C(고장력 방수형)</v>
          </cell>
          <cell r="E209">
            <v>3</v>
          </cell>
          <cell r="F209" t="str">
            <v>m</v>
          </cell>
          <cell r="G209">
            <v>1106</v>
          </cell>
          <cell r="H209">
            <v>3318</v>
          </cell>
          <cell r="I209">
            <v>10579</v>
          </cell>
          <cell r="J209">
            <v>31737</v>
          </cell>
          <cell r="K209">
            <v>0</v>
          </cell>
          <cell r="L209">
            <v>0</v>
          </cell>
          <cell r="M209">
            <v>11685</v>
          </cell>
          <cell r="N209">
            <v>35055</v>
          </cell>
          <cell r="O209" t="str">
            <v>제305호표</v>
          </cell>
        </row>
        <row r="210">
          <cell r="B210">
            <v>307</v>
          </cell>
          <cell r="C210" t="str">
            <v>전선관(노출)</v>
          </cell>
          <cell r="D210" t="str">
            <v>FLEX 28C(고장력 방수형)</v>
          </cell>
          <cell r="E210">
            <v>9.5</v>
          </cell>
          <cell r="F210" t="str">
            <v>m</v>
          </cell>
          <cell r="G210">
            <v>1852</v>
          </cell>
          <cell r="H210">
            <v>17594</v>
          </cell>
          <cell r="I210">
            <v>17312</v>
          </cell>
          <cell r="J210">
            <v>164464</v>
          </cell>
          <cell r="K210">
            <v>0</v>
          </cell>
          <cell r="L210">
            <v>0</v>
          </cell>
          <cell r="M210">
            <v>19164</v>
          </cell>
          <cell r="N210">
            <v>182058</v>
          </cell>
          <cell r="O210" t="str">
            <v>제307호표</v>
          </cell>
        </row>
        <row r="211">
          <cell r="B211">
            <v>308</v>
          </cell>
          <cell r="C211" t="str">
            <v>전선관(노출)</v>
          </cell>
          <cell r="D211" t="str">
            <v>FLEX 36C(고장력 방수형)</v>
          </cell>
          <cell r="E211">
            <v>3</v>
          </cell>
          <cell r="F211" t="str">
            <v>m</v>
          </cell>
          <cell r="G211">
            <v>2873</v>
          </cell>
          <cell r="H211">
            <v>8619</v>
          </cell>
          <cell r="I211">
            <v>20919</v>
          </cell>
          <cell r="J211">
            <v>62757</v>
          </cell>
          <cell r="K211">
            <v>0</v>
          </cell>
          <cell r="L211">
            <v>0</v>
          </cell>
          <cell r="M211">
            <v>23792</v>
          </cell>
          <cell r="N211">
            <v>71376</v>
          </cell>
          <cell r="O211" t="str">
            <v>제308호표</v>
          </cell>
        </row>
        <row r="212">
          <cell r="B212" t="str">
            <v>전선관 커넥터FLEX 16C(방수형)</v>
          </cell>
          <cell r="C212" t="str">
            <v>전선관 커넥터</v>
          </cell>
          <cell r="D212" t="str">
            <v>FLEX 16C(방수형)</v>
          </cell>
          <cell r="E212">
            <v>4</v>
          </cell>
          <cell r="F212" t="str">
            <v>EA</v>
          </cell>
          <cell r="G212">
            <v>567</v>
          </cell>
          <cell r="H212">
            <v>2268</v>
          </cell>
          <cell r="J212">
            <v>0</v>
          </cell>
          <cell r="L212">
            <v>0</v>
          </cell>
          <cell r="M212">
            <v>567</v>
          </cell>
          <cell r="N212">
            <v>2268</v>
          </cell>
        </row>
        <row r="213">
          <cell r="B213" t="str">
            <v>전선관 커넥터FLEX 28C(방수형)</v>
          </cell>
          <cell r="C213" t="str">
            <v>전선관 커넥터</v>
          </cell>
          <cell r="D213" t="str">
            <v>FLEX 28C(방수형)</v>
          </cell>
          <cell r="E213">
            <v>4</v>
          </cell>
          <cell r="F213" t="str">
            <v>EA</v>
          </cell>
          <cell r="G213">
            <v>1000</v>
          </cell>
          <cell r="H213">
            <v>4000</v>
          </cell>
          <cell r="J213">
            <v>0</v>
          </cell>
          <cell r="L213">
            <v>0</v>
          </cell>
          <cell r="M213">
            <v>1000</v>
          </cell>
          <cell r="N213">
            <v>4000</v>
          </cell>
        </row>
        <row r="214">
          <cell r="B214" t="str">
            <v>전선관 커넥터FLEX 36C(방수형)</v>
          </cell>
          <cell r="C214" t="str">
            <v>전선관 커넥터</v>
          </cell>
          <cell r="D214" t="str">
            <v>FLEX 36C(방수형)</v>
          </cell>
          <cell r="E214">
            <v>2</v>
          </cell>
          <cell r="F214" t="str">
            <v>EA</v>
          </cell>
          <cell r="G214">
            <v>1300</v>
          </cell>
          <cell r="H214">
            <v>2600</v>
          </cell>
          <cell r="J214">
            <v>0</v>
          </cell>
          <cell r="L214">
            <v>0</v>
          </cell>
          <cell r="M214">
            <v>1300</v>
          </cell>
          <cell r="N214">
            <v>2600</v>
          </cell>
        </row>
        <row r="215">
          <cell r="B215">
            <v>320</v>
          </cell>
          <cell r="C215" t="str">
            <v>전원케이블 포설</v>
          </cell>
          <cell r="D215" t="str">
            <v>F-CV 2.5sq x 2C x 1열</v>
          </cell>
          <cell r="E215">
            <v>2</v>
          </cell>
          <cell r="F215" t="str">
            <v>m</v>
          </cell>
          <cell r="G215">
            <v>1026</v>
          </cell>
          <cell r="H215">
            <v>2052</v>
          </cell>
          <cell r="I215">
            <v>3130</v>
          </cell>
          <cell r="J215">
            <v>6260</v>
          </cell>
          <cell r="K215">
            <v>0</v>
          </cell>
          <cell r="L215">
            <v>0</v>
          </cell>
          <cell r="M215">
            <v>4156</v>
          </cell>
          <cell r="N215">
            <v>8312</v>
          </cell>
          <cell r="O215" t="str">
            <v>제320호표</v>
          </cell>
        </row>
        <row r="216">
          <cell r="B216">
            <v>323</v>
          </cell>
          <cell r="C216" t="str">
            <v>전원케이블 포설</v>
          </cell>
          <cell r="D216" t="str">
            <v>F-CV 4sq x 2C x 1열</v>
          </cell>
          <cell r="E216">
            <v>10</v>
          </cell>
          <cell r="F216" t="str">
            <v>m</v>
          </cell>
          <cell r="G216">
            <v>1321</v>
          </cell>
          <cell r="H216">
            <v>13210</v>
          </cell>
          <cell r="I216">
            <v>3577</v>
          </cell>
          <cell r="J216">
            <v>35770</v>
          </cell>
          <cell r="K216">
            <v>0</v>
          </cell>
          <cell r="L216">
            <v>0</v>
          </cell>
          <cell r="M216">
            <v>4898</v>
          </cell>
          <cell r="N216">
            <v>48980</v>
          </cell>
          <cell r="O216" t="str">
            <v>제323호표</v>
          </cell>
        </row>
        <row r="217">
          <cell r="B217">
            <v>326</v>
          </cell>
          <cell r="C217" t="str">
            <v>전원케이블 포설</v>
          </cell>
          <cell r="D217" t="str">
            <v>VCT 1.5sq x 2C x 3열</v>
          </cell>
          <cell r="E217">
            <v>5</v>
          </cell>
          <cell r="F217" t="str">
            <v>m</v>
          </cell>
          <cell r="G217">
            <v>2253</v>
          </cell>
          <cell r="H217">
            <v>11265</v>
          </cell>
          <cell r="I217">
            <v>8138</v>
          </cell>
          <cell r="J217">
            <v>40690</v>
          </cell>
          <cell r="K217">
            <v>0</v>
          </cell>
          <cell r="L217">
            <v>0</v>
          </cell>
          <cell r="M217">
            <v>10391</v>
          </cell>
          <cell r="N217">
            <v>51955</v>
          </cell>
          <cell r="O217" t="str">
            <v>제326호표</v>
          </cell>
        </row>
        <row r="218">
          <cell r="B218">
            <v>329</v>
          </cell>
          <cell r="C218" t="str">
            <v>스피커케이블</v>
          </cell>
          <cell r="D218" t="str">
            <v>SW 2300</v>
          </cell>
          <cell r="E218">
            <v>2</v>
          </cell>
          <cell r="F218" t="str">
            <v>m</v>
          </cell>
          <cell r="G218">
            <v>1627</v>
          </cell>
          <cell r="H218">
            <v>3254</v>
          </cell>
          <cell r="I218">
            <v>2805</v>
          </cell>
          <cell r="J218">
            <v>5610</v>
          </cell>
          <cell r="K218">
            <v>0</v>
          </cell>
          <cell r="L218">
            <v>0</v>
          </cell>
          <cell r="M218">
            <v>4432</v>
          </cell>
          <cell r="N218">
            <v>8864</v>
          </cell>
          <cell r="O218" t="str">
            <v>제329호표</v>
          </cell>
        </row>
        <row r="219">
          <cell r="B219">
            <v>330</v>
          </cell>
          <cell r="C219" t="str">
            <v>LAN 케이블 포설</v>
          </cell>
          <cell r="D219" t="str">
            <v>UTP Cat 6 4P x 1열</v>
          </cell>
          <cell r="E219">
            <v>6.5</v>
          </cell>
          <cell r="F219" t="str">
            <v>m</v>
          </cell>
          <cell r="G219">
            <v>584</v>
          </cell>
          <cell r="H219">
            <v>3796</v>
          </cell>
          <cell r="I219">
            <v>4714</v>
          </cell>
          <cell r="J219">
            <v>30641</v>
          </cell>
          <cell r="K219">
            <v>0</v>
          </cell>
          <cell r="L219">
            <v>0</v>
          </cell>
          <cell r="M219">
            <v>5298</v>
          </cell>
          <cell r="N219">
            <v>34437</v>
          </cell>
          <cell r="O219" t="str">
            <v>제330호표</v>
          </cell>
        </row>
        <row r="220">
          <cell r="B220">
            <v>332</v>
          </cell>
          <cell r="C220" t="str">
            <v>LAN 케이블 포설</v>
          </cell>
          <cell r="D220" t="str">
            <v>UTP Cat 6 4P x 3열</v>
          </cell>
          <cell r="E220">
            <v>5</v>
          </cell>
          <cell r="F220" t="str">
            <v>m</v>
          </cell>
          <cell r="G220">
            <v>1699</v>
          </cell>
          <cell r="H220">
            <v>8495</v>
          </cell>
          <cell r="I220">
            <v>12256</v>
          </cell>
          <cell r="J220">
            <v>61280</v>
          </cell>
          <cell r="K220">
            <v>0</v>
          </cell>
          <cell r="L220">
            <v>0</v>
          </cell>
          <cell r="M220">
            <v>13955</v>
          </cell>
          <cell r="N220">
            <v>69775</v>
          </cell>
          <cell r="O220" t="str">
            <v>제332호표</v>
          </cell>
        </row>
        <row r="221">
          <cell r="B221">
            <v>342</v>
          </cell>
          <cell r="C221" t="str">
            <v>접지용 비닐 절연전선</v>
          </cell>
          <cell r="D221" t="str">
            <v>F-GV 4㎟</v>
          </cell>
          <cell r="E221">
            <v>4.5</v>
          </cell>
          <cell r="F221" t="str">
            <v>m</v>
          </cell>
          <cell r="G221">
            <v>581</v>
          </cell>
          <cell r="H221">
            <v>2614</v>
          </cell>
          <cell r="I221">
            <v>1273</v>
          </cell>
          <cell r="J221">
            <v>5728</v>
          </cell>
          <cell r="K221">
            <v>0</v>
          </cell>
          <cell r="L221">
            <v>0</v>
          </cell>
          <cell r="M221">
            <v>1853.7777777777778</v>
          </cell>
          <cell r="N221">
            <v>8342</v>
          </cell>
          <cell r="O221" t="str">
            <v>제342호표</v>
          </cell>
        </row>
        <row r="222">
          <cell r="B222">
            <v>343</v>
          </cell>
          <cell r="C222" t="str">
            <v>접지동봉(2본)</v>
          </cell>
          <cell r="D222" t="str">
            <v>Ø14 x 1000mm x 2EA</v>
          </cell>
          <cell r="E222">
            <v>1</v>
          </cell>
          <cell r="F222" t="str">
            <v>개소</v>
          </cell>
          <cell r="G222">
            <v>13223</v>
          </cell>
          <cell r="H222">
            <v>13223</v>
          </cell>
          <cell r="I222">
            <v>60772</v>
          </cell>
          <cell r="J222">
            <v>60772</v>
          </cell>
          <cell r="K222">
            <v>0</v>
          </cell>
          <cell r="L222">
            <v>0</v>
          </cell>
          <cell r="M222">
            <v>73995</v>
          </cell>
          <cell r="N222">
            <v>73995</v>
          </cell>
          <cell r="O222" t="str">
            <v>제343호표</v>
          </cell>
        </row>
        <row r="223">
          <cell r="B223" t="str">
            <v>필름밴드1,500mm</v>
          </cell>
          <cell r="C223" t="str">
            <v>필름밴드</v>
          </cell>
          <cell r="D223" t="str">
            <v>1,500mm</v>
          </cell>
          <cell r="E223">
            <v>10</v>
          </cell>
          <cell r="F223" t="str">
            <v>개</v>
          </cell>
          <cell r="G223">
            <v>2400</v>
          </cell>
          <cell r="H223">
            <v>24000</v>
          </cell>
          <cell r="J223">
            <v>0</v>
          </cell>
          <cell r="L223">
            <v>0</v>
          </cell>
          <cell r="M223">
            <v>2400</v>
          </cell>
          <cell r="N223">
            <v>24000</v>
          </cell>
        </row>
        <row r="234">
          <cell r="B234">
            <v>3005</v>
          </cell>
          <cell r="D234" t="str">
            <v>계</v>
          </cell>
          <cell r="H234">
            <v>1921043</v>
          </cell>
          <cell r="J234">
            <v>1272362</v>
          </cell>
          <cell r="L234">
            <v>0</v>
          </cell>
          <cell r="N234">
            <v>3193405</v>
          </cell>
        </row>
        <row r="235">
          <cell r="B235">
            <v>2006</v>
          </cell>
          <cell r="C235" t="str">
            <v>2.6 진안동 899</v>
          </cell>
        </row>
        <row r="236">
          <cell r="B236">
            <v>105</v>
          </cell>
          <cell r="C236" t="str">
            <v>스피드 돔 카메라 고정용 브래킷 설치</v>
          </cell>
          <cell r="D236" t="str">
            <v>제작사양</v>
          </cell>
          <cell r="E236">
            <v>1</v>
          </cell>
          <cell r="F236" t="str">
            <v>EA</v>
          </cell>
          <cell r="G236">
            <v>51213</v>
          </cell>
          <cell r="H236">
            <v>51213</v>
          </cell>
          <cell r="I236">
            <v>40461</v>
          </cell>
          <cell r="J236">
            <v>40461</v>
          </cell>
          <cell r="K236">
            <v>0</v>
          </cell>
          <cell r="L236">
            <v>0</v>
          </cell>
          <cell r="M236">
            <v>91674</v>
          </cell>
          <cell r="N236">
            <v>91674</v>
          </cell>
          <cell r="O236" t="str">
            <v>제105호표</v>
          </cell>
        </row>
        <row r="237">
          <cell r="B237">
            <v>107</v>
          </cell>
          <cell r="C237" t="str">
            <v>고정형 카메라 브래킷 설치</v>
          </cell>
          <cell r="D237" t="str">
            <v>제작사양</v>
          </cell>
          <cell r="E237">
            <v>1</v>
          </cell>
          <cell r="F237" t="str">
            <v>EA</v>
          </cell>
          <cell r="G237">
            <v>81213</v>
          </cell>
          <cell r="H237">
            <v>81213</v>
          </cell>
          <cell r="I237">
            <v>40461</v>
          </cell>
          <cell r="J237">
            <v>40461</v>
          </cell>
          <cell r="K237">
            <v>0</v>
          </cell>
          <cell r="L237">
            <v>0</v>
          </cell>
          <cell r="M237">
            <v>121674</v>
          </cell>
          <cell r="N237">
            <v>121674</v>
          </cell>
          <cell r="O237" t="str">
            <v>제107호표</v>
          </cell>
        </row>
        <row r="238">
          <cell r="B238">
            <v>108</v>
          </cell>
          <cell r="C238" t="str">
            <v>스피커 설치</v>
          </cell>
          <cell r="D238" t="str">
            <v>20W, 8Ω</v>
          </cell>
          <cell r="E238">
            <v>1</v>
          </cell>
          <cell r="F238" t="str">
            <v>개</v>
          </cell>
          <cell r="G238">
            <v>101213</v>
          </cell>
          <cell r="H238">
            <v>101213</v>
          </cell>
          <cell r="I238">
            <v>40461</v>
          </cell>
          <cell r="J238">
            <v>40461</v>
          </cell>
          <cell r="K238">
            <v>0</v>
          </cell>
          <cell r="M238">
            <v>141674</v>
          </cell>
          <cell r="N238">
            <v>141674</v>
          </cell>
          <cell r="O238" t="str">
            <v>제108호표</v>
          </cell>
        </row>
        <row r="239">
          <cell r="B239">
            <v>109</v>
          </cell>
          <cell r="C239" t="str">
            <v>경광등 설치</v>
          </cell>
          <cell r="D239" t="str">
            <v>크세논램프 5W, ABS</v>
          </cell>
          <cell r="E239">
            <v>1</v>
          </cell>
          <cell r="F239" t="str">
            <v>개</v>
          </cell>
          <cell r="G239">
            <v>50300</v>
          </cell>
          <cell r="H239">
            <v>50300</v>
          </cell>
          <cell r="I239">
            <v>10018</v>
          </cell>
          <cell r="J239">
            <v>10018</v>
          </cell>
          <cell r="K239">
            <v>0</v>
          </cell>
          <cell r="L239">
            <v>0</v>
          </cell>
          <cell r="M239">
            <v>60318</v>
          </cell>
          <cell r="N239">
            <v>60318</v>
          </cell>
          <cell r="O239" t="str">
            <v>제109호표</v>
          </cell>
        </row>
        <row r="240">
          <cell r="B240">
            <v>110</v>
          </cell>
          <cell r="C240" t="str">
            <v>안내판 설치</v>
          </cell>
          <cell r="D240" t="str">
            <v>폴 or 부착대(ARM)부착형</v>
          </cell>
          <cell r="E240">
            <v>2</v>
          </cell>
          <cell r="F240" t="str">
            <v>개</v>
          </cell>
          <cell r="G240">
            <v>75910</v>
          </cell>
          <cell r="H240">
            <v>151820</v>
          </cell>
          <cell r="I240">
            <v>30345</v>
          </cell>
          <cell r="J240">
            <v>60690</v>
          </cell>
          <cell r="K240">
            <v>0</v>
          </cell>
          <cell r="L240">
            <v>0</v>
          </cell>
          <cell r="M240">
            <v>106255</v>
          </cell>
          <cell r="N240">
            <v>212510</v>
          </cell>
          <cell r="O240" t="str">
            <v>제110호표</v>
          </cell>
        </row>
        <row r="241">
          <cell r="B241">
            <v>111</v>
          </cell>
          <cell r="C241" t="str">
            <v>안내판(함체부착용) 설치</v>
          </cell>
          <cell r="D241" t="str">
            <v>접착식(400x350x3t)</v>
          </cell>
          <cell r="E241">
            <v>1</v>
          </cell>
          <cell r="F241" t="str">
            <v>EA</v>
          </cell>
          <cell r="G241">
            <v>50227</v>
          </cell>
          <cell r="H241">
            <v>50227</v>
          </cell>
          <cell r="I241">
            <v>7585</v>
          </cell>
          <cell r="J241">
            <v>7585</v>
          </cell>
          <cell r="K241">
            <v>0</v>
          </cell>
          <cell r="L241">
            <v>0</v>
          </cell>
          <cell r="M241">
            <v>57812</v>
          </cell>
          <cell r="N241">
            <v>57812</v>
          </cell>
          <cell r="O241" t="str">
            <v>제111호표</v>
          </cell>
        </row>
        <row r="242">
          <cell r="B242">
            <v>112</v>
          </cell>
          <cell r="C242" t="str">
            <v>계량기함 설치</v>
          </cell>
          <cell r="D242" t="str">
            <v>PVC</v>
          </cell>
          <cell r="E242">
            <v>1</v>
          </cell>
          <cell r="F242" t="str">
            <v>개</v>
          </cell>
          <cell r="G242">
            <v>13112</v>
          </cell>
          <cell r="H242">
            <v>13112</v>
          </cell>
          <cell r="I242">
            <v>22071</v>
          </cell>
          <cell r="J242">
            <v>22071</v>
          </cell>
          <cell r="K242">
            <v>0</v>
          </cell>
          <cell r="L242">
            <v>0</v>
          </cell>
          <cell r="M242">
            <v>35183</v>
          </cell>
          <cell r="N242">
            <v>35183</v>
          </cell>
          <cell r="O242" t="str">
            <v>제112호표</v>
          </cell>
        </row>
        <row r="243">
          <cell r="B243">
            <v>113</v>
          </cell>
          <cell r="C243" t="str">
            <v>함체(분체도장)</v>
          </cell>
          <cell r="D243" t="str">
            <v>SUS 400x700x370, 이중구조</v>
          </cell>
          <cell r="E243">
            <v>1</v>
          </cell>
          <cell r="F243" t="str">
            <v>EA</v>
          </cell>
          <cell r="G243">
            <v>850809</v>
          </cell>
          <cell r="H243">
            <v>850809</v>
          </cell>
          <cell r="I243">
            <v>26974</v>
          </cell>
          <cell r="J243">
            <v>26974</v>
          </cell>
          <cell r="K243">
            <v>0</v>
          </cell>
          <cell r="L243">
            <v>0</v>
          </cell>
          <cell r="M243">
            <v>877783</v>
          </cell>
          <cell r="N243">
            <v>877783</v>
          </cell>
          <cell r="O243" t="str">
            <v>제113호표</v>
          </cell>
        </row>
        <row r="244">
          <cell r="B244">
            <v>116</v>
          </cell>
          <cell r="C244" t="str">
            <v>F/O PATCH CORD</v>
          </cell>
          <cell r="D244" t="str">
            <v>SC to SC</v>
          </cell>
          <cell r="E244">
            <v>1</v>
          </cell>
          <cell r="F244" t="str">
            <v>EA</v>
          </cell>
          <cell r="G244">
            <v>48377</v>
          </cell>
          <cell r="H244">
            <v>48377</v>
          </cell>
          <cell r="I244">
            <v>12570</v>
          </cell>
          <cell r="J244">
            <v>12570</v>
          </cell>
          <cell r="K244">
            <v>0</v>
          </cell>
          <cell r="L244">
            <v>0</v>
          </cell>
          <cell r="M244">
            <v>60947</v>
          </cell>
          <cell r="N244">
            <v>60947</v>
          </cell>
          <cell r="O244" t="str">
            <v>제116호표</v>
          </cell>
        </row>
        <row r="245">
          <cell r="B245">
            <v>120</v>
          </cell>
          <cell r="C245" t="str">
            <v>누전차단기 설치</v>
          </cell>
          <cell r="D245" t="str">
            <v>ELB 2P 30/20AT</v>
          </cell>
          <cell r="E245">
            <v>1</v>
          </cell>
          <cell r="F245" t="str">
            <v>EA</v>
          </cell>
          <cell r="G245">
            <v>14346</v>
          </cell>
          <cell r="H245">
            <v>14346</v>
          </cell>
          <cell r="I245">
            <v>28226</v>
          </cell>
          <cell r="J245">
            <v>28226</v>
          </cell>
          <cell r="K245">
            <v>0</v>
          </cell>
          <cell r="L245">
            <v>0</v>
          </cell>
          <cell r="M245">
            <v>42572</v>
          </cell>
          <cell r="N245">
            <v>42572</v>
          </cell>
          <cell r="O245" t="str">
            <v>제120호표</v>
          </cell>
        </row>
        <row r="246">
          <cell r="B246">
            <v>121</v>
          </cell>
          <cell r="C246" t="str">
            <v>써지보호기(전원) 설치</v>
          </cell>
          <cell r="D246" t="str">
            <v>40KA</v>
          </cell>
          <cell r="E246">
            <v>1</v>
          </cell>
          <cell r="F246" t="str">
            <v>EA</v>
          </cell>
          <cell r="G246">
            <v>91154</v>
          </cell>
          <cell r="H246">
            <v>91154</v>
          </cell>
          <cell r="I246">
            <v>38471</v>
          </cell>
          <cell r="J246">
            <v>38471</v>
          </cell>
          <cell r="K246">
            <v>0</v>
          </cell>
          <cell r="L246">
            <v>0</v>
          </cell>
          <cell r="M246">
            <v>129625</v>
          </cell>
          <cell r="N246">
            <v>129625</v>
          </cell>
          <cell r="O246" t="str">
            <v>제121호표</v>
          </cell>
        </row>
        <row r="247">
          <cell r="B247">
            <v>122</v>
          </cell>
          <cell r="C247" t="str">
            <v>써지보호기(데이터) 설치</v>
          </cell>
          <cell r="D247" t="str">
            <v>12V, 25VPK</v>
          </cell>
          <cell r="E247">
            <v>1</v>
          </cell>
          <cell r="F247" t="str">
            <v>EA</v>
          </cell>
          <cell r="G247">
            <v>150880</v>
          </cell>
          <cell r="H247">
            <v>150880</v>
          </cell>
          <cell r="I247">
            <v>29359</v>
          </cell>
          <cell r="J247">
            <v>29359</v>
          </cell>
          <cell r="K247">
            <v>0</v>
          </cell>
          <cell r="L247">
            <v>0</v>
          </cell>
          <cell r="M247">
            <v>180239</v>
          </cell>
          <cell r="N247">
            <v>180239</v>
          </cell>
          <cell r="O247" t="str">
            <v>제122호표</v>
          </cell>
        </row>
        <row r="248">
          <cell r="B248" t="str">
            <v>멀티콘센트접지6구</v>
          </cell>
          <cell r="C248" t="str">
            <v>멀티콘센트</v>
          </cell>
          <cell r="D248" t="str">
            <v>접지6구</v>
          </cell>
          <cell r="E248">
            <v>2</v>
          </cell>
          <cell r="F248" t="str">
            <v>EA</v>
          </cell>
          <cell r="G248">
            <v>6800</v>
          </cell>
          <cell r="H248">
            <v>13600</v>
          </cell>
          <cell r="J248">
            <v>0</v>
          </cell>
          <cell r="L248">
            <v>0</v>
          </cell>
          <cell r="M248">
            <v>6800</v>
          </cell>
          <cell r="N248">
            <v>13600</v>
          </cell>
        </row>
        <row r="249">
          <cell r="B249" t="str">
            <v>멀티콘센트접지2구</v>
          </cell>
          <cell r="C249" t="str">
            <v>멀티콘센트</v>
          </cell>
          <cell r="D249" t="str">
            <v>접지2구</v>
          </cell>
          <cell r="E249">
            <v>1</v>
          </cell>
          <cell r="F249" t="str">
            <v>EA</v>
          </cell>
          <cell r="G249">
            <v>4900</v>
          </cell>
          <cell r="H249">
            <v>4900</v>
          </cell>
          <cell r="J249">
            <v>0</v>
          </cell>
          <cell r="L249">
            <v>0</v>
          </cell>
          <cell r="M249">
            <v>4900</v>
          </cell>
          <cell r="N249">
            <v>4900</v>
          </cell>
        </row>
        <row r="250">
          <cell r="B250">
            <v>208</v>
          </cell>
          <cell r="C250" t="str">
            <v>CCTV POLE 설치(투스콘)</v>
          </cell>
          <cell r="D250" t="str">
            <v>6M, Ø165, 분체도장</v>
          </cell>
          <cell r="E250">
            <v>1</v>
          </cell>
          <cell r="F250" t="str">
            <v>EA</v>
          </cell>
          <cell r="G250">
            <v>1109675</v>
          </cell>
          <cell r="H250">
            <v>1109675</v>
          </cell>
          <cell r="I250">
            <v>322509</v>
          </cell>
          <cell r="J250">
            <v>322509</v>
          </cell>
          <cell r="K250">
            <v>0</v>
          </cell>
          <cell r="L250">
            <v>0</v>
          </cell>
          <cell r="M250">
            <v>1432184</v>
          </cell>
          <cell r="N250">
            <v>1432184</v>
          </cell>
          <cell r="O250" t="str">
            <v>제208호표</v>
          </cell>
        </row>
        <row r="251">
          <cell r="B251">
            <v>224</v>
          </cell>
          <cell r="C251" t="str">
            <v>부착대(ARM)설치(도로)</v>
          </cell>
          <cell r="D251" t="str">
            <v>4M, Ø76, 분체도장</v>
          </cell>
          <cell r="E251">
            <v>1</v>
          </cell>
          <cell r="F251" t="str">
            <v>EA</v>
          </cell>
          <cell r="G251">
            <v>245290</v>
          </cell>
          <cell r="H251">
            <v>245290</v>
          </cell>
          <cell r="I251">
            <v>235406</v>
          </cell>
          <cell r="J251">
            <v>235406</v>
          </cell>
          <cell r="K251">
            <v>0</v>
          </cell>
          <cell r="L251">
            <v>0</v>
          </cell>
          <cell r="M251">
            <v>480696</v>
          </cell>
          <cell r="N251">
            <v>480696</v>
          </cell>
          <cell r="O251" t="str">
            <v>제224호표</v>
          </cell>
        </row>
        <row r="252">
          <cell r="B252">
            <v>247</v>
          </cell>
          <cell r="C252" t="str">
            <v>와이어로프 설치</v>
          </cell>
          <cell r="D252" t="str">
            <v>ARM 4M</v>
          </cell>
          <cell r="E252">
            <v>1</v>
          </cell>
          <cell r="F252" t="str">
            <v>식</v>
          </cell>
          <cell r="G252">
            <v>13588</v>
          </cell>
          <cell r="H252">
            <v>13588</v>
          </cell>
          <cell r="I252">
            <v>66149</v>
          </cell>
          <cell r="J252">
            <v>66149</v>
          </cell>
          <cell r="K252">
            <v>0</v>
          </cell>
          <cell r="L252">
            <v>0</v>
          </cell>
          <cell r="M252">
            <v>79737</v>
          </cell>
          <cell r="N252">
            <v>79737</v>
          </cell>
          <cell r="O252" t="str">
            <v>제247호표</v>
          </cell>
        </row>
        <row r="253">
          <cell r="B253">
            <v>253</v>
          </cell>
          <cell r="C253" t="str">
            <v>CCTV POLE 기성기초 설치</v>
          </cell>
          <cell r="D253" t="str">
            <v>1,000 x 1,000 x 1,100(투스콘)</v>
          </cell>
          <cell r="E253">
            <v>1</v>
          </cell>
          <cell r="F253" t="str">
            <v>개소</v>
          </cell>
          <cell r="G253">
            <v>241386</v>
          </cell>
          <cell r="H253">
            <v>241386</v>
          </cell>
          <cell r="I253">
            <v>53391</v>
          </cell>
          <cell r="J253">
            <v>53391</v>
          </cell>
          <cell r="K253">
            <v>1221</v>
          </cell>
          <cell r="L253">
            <v>1221</v>
          </cell>
          <cell r="M253">
            <v>295998</v>
          </cell>
          <cell r="N253">
            <v>295998</v>
          </cell>
          <cell r="O253" t="str">
            <v>제253호표</v>
          </cell>
        </row>
        <row r="254">
          <cell r="B254">
            <v>320</v>
          </cell>
          <cell r="C254" t="str">
            <v>전원케이블 포설</v>
          </cell>
          <cell r="D254" t="str">
            <v>F-CV 2.5sq x 2C x 1열</v>
          </cell>
          <cell r="E254">
            <v>2</v>
          </cell>
          <cell r="F254" t="str">
            <v>m</v>
          </cell>
          <cell r="G254">
            <v>1026</v>
          </cell>
          <cell r="H254">
            <v>2052</v>
          </cell>
          <cell r="I254">
            <v>3130</v>
          </cell>
          <cell r="J254">
            <v>6260</v>
          </cell>
          <cell r="K254">
            <v>0</v>
          </cell>
          <cell r="L254">
            <v>0</v>
          </cell>
          <cell r="M254">
            <v>4156</v>
          </cell>
          <cell r="N254">
            <v>8312</v>
          </cell>
          <cell r="O254" t="str">
            <v>제320호표</v>
          </cell>
        </row>
        <row r="255">
          <cell r="B255">
            <v>323</v>
          </cell>
          <cell r="C255" t="str">
            <v>전원케이블 포설</v>
          </cell>
          <cell r="D255" t="str">
            <v>F-CV 4sq x 2C x 1열</v>
          </cell>
          <cell r="E255">
            <v>5.5</v>
          </cell>
          <cell r="F255" t="str">
            <v>m</v>
          </cell>
          <cell r="G255">
            <v>1321</v>
          </cell>
          <cell r="H255">
            <v>7265</v>
          </cell>
          <cell r="I255">
            <v>3577</v>
          </cell>
          <cell r="J255">
            <v>19673</v>
          </cell>
          <cell r="K255">
            <v>0</v>
          </cell>
          <cell r="L255">
            <v>0</v>
          </cell>
          <cell r="M255">
            <v>4897.818181818182</v>
          </cell>
          <cell r="N255">
            <v>26938</v>
          </cell>
          <cell r="O255" t="str">
            <v>제323호표</v>
          </cell>
        </row>
        <row r="256">
          <cell r="B256">
            <v>328</v>
          </cell>
          <cell r="C256" t="str">
            <v>전원케이블 포설</v>
          </cell>
          <cell r="D256" t="str">
            <v>VCT 1.5sq x 2C x 5열</v>
          </cell>
          <cell r="E256">
            <v>7</v>
          </cell>
          <cell r="F256" t="str">
            <v>m</v>
          </cell>
          <cell r="G256">
            <v>3742</v>
          </cell>
          <cell r="H256">
            <v>26194</v>
          </cell>
          <cell r="I256">
            <v>13146</v>
          </cell>
          <cell r="J256">
            <v>92022</v>
          </cell>
          <cell r="K256">
            <v>0</v>
          </cell>
          <cell r="L256">
            <v>0</v>
          </cell>
          <cell r="M256">
            <v>16888</v>
          </cell>
          <cell r="N256">
            <v>118216</v>
          </cell>
          <cell r="O256" t="str">
            <v>제328호표</v>
          </cell>
        </row>
        <row r="257">
          <cell r="B257">
            <v>329</v>
          </cell>
          <cell r="C257" t="str">
            <v>스피커케이블</v>
          </cell>
          <cell r="D257" t="str">
            <v>SW 2300</v>
          </cell>
          <cell r="E257">
            <v>2</v>
          </cell>
          <cell r="F257" t="str">
            <v>m</v>
          </cell>
          <cell r="G257">
            <v>1627</v>
          </cell>
          <cell r="H257">
            <v>3254</v>
          </cell>
          <cell r="I257">
            <v>2805</v>
          </cell>
          <cell r="J257">
            <v>5610</v>
          </cell>
          <cell r="K257">
            <v>0</v>
          </cell>
          <cell r="L257">
            <v>0</v>
          </cell>
          <cell r="M257">
            <v>4432</v>
          </cell>
          <cell r="N257">
            <v>8864</v>
          </cell>
          <cell r="O257" t="str">
            <v>제329호표</v>
          </cell>
        </row>
        <row r="258">
          <cell r="B258">
            <v>330</v>
          </cell>
          <cell r="C258" t="str">
            <v>LAN 케이블 포설</v>
          </cell>
          <cell r="D258" t="str">
            <v>UTP Cat 6 4P x 1열</v>
          </cell>
          <cell r="E258">
            <v>6</v>
          </cell>
          <cell r="F258" t="str">
            <v>m</v>
          </cell>
          <cell r="G258">
            <v>584</v>
          </cell>
          <cell r="H258">
            <v>3504</v>
          </cell>
          <cell r="I258">
            <v>4714</v>
          </cell>
          <cell r="J258">
            <v>28284</v>
          </cell>
          <cell r="K258">
            <v>0</v>
          </cell>
          <cell r="L258">
            <v>0</v>
          </cell>
          <cell r="M258">
            <v>5298</v>
          </cell>
          <cell r="N258">
            <v>31788</v>
          </cell>
          <cell r="O258" t="str">
            <v>제330호표</v>
          </cell>
        </row>
        <row r="259">
          <cell r="B259">
            <v>334</v>
          </cell>
          <cell r="C259" t="str">
            <v>LAN 케이블 포설</v>
          </cell>
          <cell r="D259" t="str">
            <v>UTP Cat 6 4P x 5열</v>
          </cell>
          <cell r="E259">
            <v>7</v>
          </cell>
          <cell r="F259" t="str">
            <v>m</v>
          </cell>
          <cell r="G259">
            <v>2813</v>
          </cell>
          <cell r="H259">
            <v>19691</v>
          </cell>
          <cell r="I259">
            <v>19798</v>
          </cell>
          <cell r="J259">
            <v>138586</v>
          </cell>
          <cell r="K259">
            <v>0</v>
          </cell>
          <cell r="L259">
            <v>0</v>
          </cell>
          <cell r="M259">
            <v>22611</v>
          </cell>
          <cell r="N259">
            <v>158277</v>
          </cell>
          <cell r="O259" t="str">
            <v>제334호표</v>
          </cell>
        </row>
        <row r="260">
          <cell r="B260">
            <v>335</v>
          </cell>
          <cell r="C260" t="str">
            <v>광케이블(옥외) 포설</v>
          </cell>
          <cell r="D260" t="str">
            <v>SM 4C</v>
          </cell>
          <cell r="E260">
            <v>64</v>
          </cell>
          <cell r="F260" t="str">
            <v>m</v>
          </cell>
          <cell r="G260">
            <v>934</v>
          </cell>
          <cell r="H260">
            <v>59776</v>
          </cell>
          <cell r="I260">
            <v>5642</v>
          </cell>
          <cell r="J260">
            <v>361088</v>
          </cell>
          <cell r="K260">
            <v>0</v>
          </cell>
          <cell r="L260">
            <v>0</v>
          </cell>
          <cell r="M260">
            <v>6576</v>
          </cell>
          <cell r="N260">
            <v>420864</v>
          </cell>
          <cell r="O260" t="str">
            <v>제335호표</v>
          </cell>
        </row>
        <row r="261">
          <cell r="B261">
            <v>336</v>
          </cell>
          <cell r="C261" t="str">
            <v>광케이블 성단</v>
          </cell>
          <cell r="D261" t="str">
            <v>12 Core 이하</v>
          </cell>
          <cell r="E261">
            <v>8</v>
          </cell>
          <cell r="F261" t="str">
            <v>Core</v>
          </cell>
          <cell r="G261">
            <v>1978</v>
          </cell>
          <cell r="H261">
            <v>15824</v>
          </cell>
          <cell r="I261">
            <v>65952</v>
          </cell>
          <cell r="J261">
            <v>527616</v>
          </cell>
          <cell r="K261">
            <v>0</v>
          </cell>
          <cell r="L261">
            <v>0</v>
          </cell>
          <cell r="M261">
            <v>67930</v>
          </cell>
          <cell r="N261">
            <v>543440</v>
          </cell>
          <cell r="O261" t="str">
            <v>제336호표</v>
          </cell>
        </row>
        <row r="262">
          <cell r="B262">
            <v>337</v>
          </cell>
          <cell r="C262" t="str">
            <v>옥외용 비닐 절연전선 설치</v>
          </cell>
          <cell r="D262" t="str">
            <v>DV 2.6mm x 2C</v>
          </cell>
          <cell r="E262">
            <v>10</v>
          </cell>
          <cell r="F262" t="str">
            <v>m</v>
          </cell>
          <cell r="G262">
            <v>891</v>
          </cell>
          <cell r="H262">
            <v>8910</v>
          </cell>
          <cell r="I262">
            <v>966</v>
          </cell>
          <cell r="J262">
            <v>9660</v>
          </cell>
          <cell r="K262">
            <v>0</v>
          </cell>
          <cell r="L262">
            <v>0</v>
          </cell>
          <cell r="M262">
            <v>1857</v>
          </cell>
          <cell r="N262">
            <v>18570</v>
          </cell>
          <cell r="O262" t="str">
            <v>제337호표</v>
          </cell>
        </row>
        <row r="263">
          <cell r="B263">
            <v>339</v>
          </cell>
          <cell r="C263" t="str">
            <v>인류애자 설치</v>
          </cell>
          <cell r="D263" t="str">
            <v>대110x95</v>
          </cell>
          <cell r="E263">
            <v>6</v>
          </cell>
          <cell r="F263" t="str">
            <v>개</v>
          </cell>
          <cell r="G263">
            <v>1513</v>
          </cell>
          <cell r="H263">
            <v>9078</v>
          </cell>
          <cell r="I263">
            <v>6446</v>
          </cell>
          <cell r="J263">
            <v>38676</v>
          </cell>
          <cell r="K263">
            <v>0</v>
          </cell>
          <cell r="L263">
            <v>0</v>
          </cell>
          <cell r="M263">
            <v>7959</v>
          </cell>
          <cell r="N263">
            <v>47754</v>
          </cell>
          <cell r="O263" t="str">
            <v>제339호표</v>
          </cell>
        </row>
        <row r="264">
          <cell r="B264" t="str">
            <v>지선밴드2방3호</v>
          </cell>
          <cell r="C264" t="str">
            <v>지선밴드</v>
          </cell>
          <cell r="D264" t="str">
            <v>2방3호</v>
          </cell>
          <cell r="E264">
            <v>2</v>
          </cell>
          <cell r="F264" t="str">
            <v>EA</v>
          </cell>
          <cell r="G264">
            <v>6300</v>
          </cell>
          <cell r="H264">
            <v>12600</v>
          </cell>
          <cell r="J264">
            <v>0</v>
          </cell>
          <cell r="L264">
            <v>0</v>
          </cell>
          <cell r="M264">
            <v>6300</v>
          </cell>
          <cell r="N264">
            <v>12600</v>
          </cell>
        </row>
        <row r="265">
          <cell r="B265">
            <v>340</v>
          </cell>
          <cell r="C265" t="str">
            <v>조가선 설치</v>
          </cell>
          <cell r="D265">
            <v>0</v>
          </cell>
          <cell r="E265">
            <v>60</v>
          </cell>
          <cell r="F265" t="str">
            <v>m</v>
          </cell>
          <cell r="G265">
            <v>1421</v>
          </cell>
          <cell r="H265">
            <v>85260</v>
          </cell>
          <cell r="I265">
            <v>2044</v>
          </cell>
          <cell r="J265">
            <v>122640</v>
          </cell>
          <cell r="K265">
            <v>0</v>
          </cell>
          <cell r="L265">
            <v>0</v>
          </cell>
          <cell r="M265">
            <v>3465</v>
          </cell>
          <cell r="N265">
            <v>207900</v>
          </cell>
          <cell r="O265" t="str">
            <v>제340호표</v>
          </cell>
        </row>
        <row r="266">
          <cell r="B266">
            <v>342</v>
          </cell>
          <cell r="C266" t="str">
            <v>접지용 비닐 절연전선</v>
          </cell>
          <cell r="D266" t="str">
            <v>F-GV 4㎟</v>
          </cell>
          <cell r="E266">
            <v>6</v>
          </cell>
          <cell r="F266" t="str">
            <v>m</v>
          </cell>
          <cell r="G266">
            <v>581</v>
          </cell>
          <cell r="H266">
            <v>3486</v>
          </cell>
          <cell r="I266">
            <v>1273</v>
          </cell>
          <cell r="J266">
            <v>7638</v>
          </cell>
          <cell r="K266">
            <v>0</v>
          </cell>
          <cell r="L266">
            <v>0</v>
          </cell>
          <cell r="M266">
            <v>1854</v>
          </cell>
          <cell r="N266">
            <v>11124</v>
          </cell>
          <cell r="O266" t="str">
            <v>제342호표</v>
          </cell>
        </row>
        <row r="267">
          <cell r="B267">
            <v>343</v>
          </cell>
          <cell r="C267" t="str">
            <v>접지동봉(2본)</v>
          </cell>
          <cell r="D267" t="str">
            <v>Ø14 x 1000mm x 2EA</v>
          </cell>
          <cell r="E267">
            <v>1</v>
          </cell>
          <cell r="F267" t="str">
            <v>개소</v>
          </cell>
          <cell r="G267">
            <v>13223</v>
          </cell>
          <cell r="H267">
            <v>13223</v>
          </cell>
          <cell r="I267">
            <v>60772</v>
          </cell>
          <cell r="J267">
            <v>60772</v>
          </cell>
          <cell r="K267">
            <v>0</v>
          </cell>
          <cell r="L267">
            <v>0</v>
          </cell>
          <cell r="M267">
            <v>73995</v>
          </cell>
          <cell r="N267">
            <v>73995</v>
          </cell>
          <cell r="O267" t="str">
            <v>제343호표</v>
          </cell>
        </row>
        <row r="268">
          <cell r="B268" t="str">
            <v>불법광고물 부착방지시트현장설치도</v>
          </cell>
          <cell r="C268" t="str">
            <v>불법광고물 부착방지시트</v>
          </cell>
          <cell r="D268" t="str">
            <v>현장설치도</v>
          </cell>
          <cell r="E268">
            <v>1.2949999999999999</v>
          </cell>
          <cell r="F268" t="str">
            <v>㎡</v>
          </cell>
          <cell r="G268">
            <v>94480</v>
          </cell>
          <cell r="H268">
            <v>122351</v>
          </cell>
          <cell r="J268">
            <v>0</v>
          </cell>
          <cell r="L268">
            <v>0</v>
          </cell>
          <cell r="M268">
            <v>94479.536679536686</v>
          </cell>
          <cell r="N268">
            <v>122351</v>
          </cell>
        </row>
        <row r="280">
          <cell r="B280">
            <v>3006</v>
          </cell>
          <cell r="D280" t="str">
            <v>계</v>
          </cell>
          <cell r="H280">
            <v>3675571</v>
          </cell>
          <cell r="J280">
            <v>2453327</v>
          </cell>
          <cell r="L280">
            <v>1221</v>
          </cell>
          <cell r="N280">
            <v>6130119</v>
          </cell>
        </row>
        <row r="281">
          <cell r="B281">
            <v>2007</v>
          </cell>
          <cell r="C281" t="str">
            <v>2.7 반송동 132-7</v>
          </cell>
        </row>
        <row r="282">
          <cell r="B282">
            <v>101</v>
          </cell>
          <cell r="C282" t="str">
            <v>스피드 돔 카메라 이설설치</v>
          </cell>
          <cell r="D282" t="str">
            <v>2.0 Megapixel</v>
          </cell>
          <cell r="E282">
            <v>1</v>
          </cell>
          <cell r="F282" t="str">
            <v>EA</v>
          </cell>
          <cell r="G282">
            <v>0</v>
          </cell>
          <cell r="H282">
            <v>0</v>
          </cell>
          <cell r="I282">
            <v>233642</v>
          </cell>
          <cell r="J282">
            <v>233642</v>
          </cell>
          <cell r="K282">
            <v>0</v>
          </cell>
          <cell r="L282">
            <v>0</v>
          </cell>
          <cell r="M282">
            <v>233642</v>
          </cell>
          <cell r="N282">
            <v>233642</v>
          </cell>
          <cell r="O282" t="str">
            <v>제101호표</v>
          </cell>
        </row>
        <row r="283">
          <cell r="B283">
            <v>105</v>
          </cell>
          <cell r="C283" t="str">
            <v>스피드 돔 카메라 고정용 브래킷 설치</v>
          </cell>
          <cell r="D283" t="str">
            <v>제작사양</v>
          </cell>
          <cell r="E283">
            <v>1</v>
          </cell>
          <cell r="F283" t="str">
            <v>EA</v>
          </cell>
          <cell r="G283">
            <v>51213</v>
          </cell>
          <cell r="H283">
            <v>51213</v>
          </cell>
          <cell r="I283">
            <v>40461</v>
          </cell>
          <cell r="J283">
            <v>40461</v>
          </cell>
          <cell r="K283">
            <v>0</v>
          </cell>
          <cell r="L283">
            <v>0</v>
          </cell>
          <cell r="M283">
            <v>91674</v>
          </cell>
          <cell r="N283">
            <v>91674</v>
          </cell>
          <cell r="O283" t="str">
            <v>제105호표</v>
          </cell>
        </row>
        <row r="284">
          <cell r="B284">
            <v>107</v>
          </cell>
          <cell r="C284" t="str">
            <v>고정형 카메라 브래킷 설치</v>
          </cell>
          <cell r="D284" t="str">
            <v>제작사양</v>
          </cell>
          <cell r="E284">
            <v>2</v>
          </cell>
          <cell r="F284" t="str">
            <v>EA</v>
          </cell>
          <cell r="G284">
            <v>81213</v>
          </cell>
          <cell r="H284">
            <v>162426</v>
          </cell>
          <cell r="I284">
            <v>40461</v>
          </cell>
          <cell r="J284">
            <v>80922</v>
          </cell>
          <cell r="K284">
            <v>0</v>
          </cell>
          <cell r="L284">
            <v>0</v>
          </cell>
          <cell r="M284">
            <v>121674</v>
          </cell>
          <cell r="N284">
            <v>243348</v>
          </cell>
          <cell r="O284" t="str">
            <v>제107호표</v>
          </cell>
        </row>
        <row r="285">
          <cell r="B285">
            <v>108</v>
          </cell>
          <cell r="C285" t="str">
            <v>스피커 설치</v>
          </cell>
          <cell r="D285" t="str">
            <v>20W, 8Ω</v>
          </cell>
          <cell r="E285">
            <v>2</v>
          </cell>
          <cell r="F285" t="str">
            <v>개</v>
          </cell>
          <cell r="G285">
            <v>101213</v>
          </cell>
          <cell r="H285">
            <v>202426</v>
          </cell>
          <cell r="I285">
            <v>40461</v>
          </cell>
          <cell r="J285">
            <v>80922</v>
          </cell>
          <cell r="K285">
            <v>0</v>
          </cell>
          <cell r="L285">
            <v>0</v>
          </cell>
          <cell r="M285">
            <v>141674</v>
          </cell>
          <cell r="N285">
            <v>283348</v>
          </cell>
          <cell r="O285" t="str">
            <v>제108호표</v>
          </cell>
        </row>
        <row r="286">
          <cell r="B286">
            <v>109</v>
          </cell>
          <cell r="C286" t="str">
            <v>경광등 설치</v>
          </cell>
          <cell r="D286" t="str">
            <v>크세논램프 5W, ABS</v>
          </cell>
          <cell r="E286">
            <v>2</v>
          </cell>
          <cell r="F286" t="str">
            <v>개</v>
          </cell>
          <cell r="G286">
            <v>50300</v>
          </cell>
          <cell r="H286">
            <v>100600</v>
          </cell>
          <cell r="I286">
            <v>10018</v>
          </cell>
          <cell r="J286">
            <v>20036</v>
          </cell>
          <cell r="K286">
            <v>0</v>
          </cell>
          <cell r="L286">
            <v>0</v>
          </cell>
          <cell r="M286">
            <v>60318</v>
          </cell>
          <cell r="N286">
            <v>120636</v>
          </cell>
          <cell r="O286" t="str">
            <v>제109호표</v>
          </cell>
        </row>
        <row r="287">
          <cell r="B287">
            <v>110</v>
          </cell>
          <cell r="C287" t="str">
            <v>안내판 설치</v>
          </cell>
          <cell r="D287" t="str">
            <v>폴 or 부착대(ARM)부착형</v>
          </cell>
          <cell r="E287">
            <v>2</v>
          </cell>
          <cell r="F287" t="str">
            <v>개</v>
          </cell>
          <cell r="G287">
            <v>75910</v>
          </cell>
          <cell r="H287">
            <v>151820</v>
          </cell>
          <cell r="I287">
            <v>30345</v>
          </cell>
          <cell r="J287">
            <v>60690</v>
          </cell>
          <cell r="K287">
            <v>0</v>
          </cell>
          <cell r="L287">
            <v>0</v>
          </cell>
          <cell r="M287">
            <v>106255</v>
          </cell>
          <cell r="N287">
            <v>212510</v>
          </cell>
          <cell r="O287" t="str">
            <v>제110호표</v>
          </cell>
        </row>
        <row r="288">
          <cell r="B288">
            <v>111</v>
          </cell>
          <cell r="C288" t="str">
            <v>안내판(함체부착용) 설치</v>
          </cell>
          <cell r="D288" t="str">
            <v>접착식(400x350x3t)</v>
          </cell>
          <cell r="E288">
            <v>2</v>
          </cell>
          <cell r="F288" t="str">
            <v>EA</v>
          </cell>
          <cell r="G288">
            <v>50227</v>
          </cell>
          <cell r="H288">
            <v>100454</v>
          </cell>
          <cell r="I288">
            <v>7585</v>
          </cell>
          <cell r="J288">
            <v>15170</v>
          </cell>
          <cell r="K288">
            <v>0</v>
          </cell>
          <cell r="L288">
            <v>0</v>
          </cell>
          <cell r="M288">
            <v>57812</v>
          </cell>
          <cell r="N288">
            <v>115624</v>
          </cell>
          <cell r="O288" t="str">
            <v>제111호표</v>
          </cell>
        </row>
        <row r="289">
          <cell r="B289">
            <v>112</v>
          </cell>
          <cell r="C289" t="str">
            <v>계량기함 설치</v>
          </cell>
          <cell r="D289" t="str">
            <v>PVC</v>
          </cell>
          <cell r="E289">
            <v>1</v>
          </cell>
          <cell r="F289" t="str">
            <v>개</v>
          </cell>
          <cell r="G289">
            <v>13112</v>
          </cell>
          <cell r="H289">
            <v>13112</v>
          </cell>
          <cell r="I289">
            <v>22071</v>
          </cell>
          <cell r="J289">
            <v>22071</v>
          </cell>
          <cell r="K289">
            <v>0</v>
          </cell>
          <cell r="L289">
            <v>0</v>
          </cell>
          <cell r="M289">
            <v>35183</v>
          </cell>
          <cell r="N289">
            <v>35183</v>
          </cell>
          <cell r="O289" t="str">
            <v>제112호표</v>
          </cell>
        </row>
        <row r="290">
          <cell r="B290">
            <v>113</v>
          </cell>
          <cell r="C290" t="str">
            <v>함체(분체도장)</v>
          </cell>
          <cell r="D290" t="str">
            <v>SUS 400x700x370, 이중구조</v>
          </cell>
          <cell r="E290">
            <v>2</v>
          </cell>
          <cell r="F290" t="str">
            <v>EA</v>
          </cell>
          <cell r="G290">
            <v>850809</v>
          </cell>
          <cell r="H290">
            <v>1701618</v>
          </cell>
          <cell r="I290">
            <v>26974</v>
          </cell>
          <cell r="J290">
            <v>53948</v>
          </cell>
          <cell r="K290">
            <v>0</v>
          </cell>
          <cell r="L290">
            <v>0</v>
          </cell>
          <cell r="M290">
            <v>877783</v>
          </cell>
          <cell r="N290">
            <v>1755566</v>
          </cell>
          <cell r="O290" t="str">
            <v>제113호표</v>
          </cell>
        </row>
        <row r="291">
          <cell r="B291">
            <v>116</v>
          </cell>
          <cell r="C291" t="str">
            <v>F/O PATCH CORD</v>
          </cell>
          <cell r="D291" t="str">
            <v>SC to SC</v>
          </cell>
          <cell r="E291">
            <v>2</v>
          </cell>
          <cell r="F291" t="str">
            <v>EA</v>
          </cell>
          <cell r="G291">
            <v>48377</v>
          </cell>
          <cell r="H291">
            <v>96754</v>
          </cell>
          <cell r="I291">
            <v>12570</v>
          </cell>
          <cell r="J291">
            <v>25140</v>
          </cell>
          <cell r="K291">
            <v>0</v>
          </cell>
          <cell r="L291">
            <v>0</v>
          </cell>
          <cell r="M291">
            <v>60947</v>
          </cell>
          <cell r="N291">
            <v>121894</v>
          </cell>
          <cell r="O291" t="str">
            <v>제116호표</v>
          </cell>
        </row>
        <row r="292">
          <cell r="B292">
            <v>123</v>
          </cell>
          <cell r="C292" t="str">
            <v>함체 철거</v>
          </cell>
          <cell r="D292">
            <v>0</v>
          </cell>
          <cell r="E292">
            <v>1</v>
          </cell>
          <cell r="F292" t="str">
            <v>EA</v>
          </cell>
          <cell r="G292">
            <v>242</v>
          </cell>
          <cell r="H292">
            <v>242</v>
          </cell>
          <cell r="I292">
            <v>8092</v>
          </cell>
          <cell r="J292">
            <v>8092</v>
          </cell>
          <cell r="K292">
            <v>0</v>
          </cell>
          <cell r="L292">
            <v>0</v>
          </cell>
          <cell r="M292">
            <v>8334</v>
          </cell>
          <cell r="N292">
            <v>8334</v>
          </cell>
          <cell r="O292" t="str">
            <v>제123호표</v>
          </cell>
        </row>
        <row r="293">
          <cell r="B293">
            <v>120</v>
          </cell>
          <cell r="C293" t="str">
            <v>누전차단기 설치</v>
          </cell>
          <cell r="D293" t="str">
            <v>ELB 2P 30/20AT</v>
          </cell>
          <cell r="E293">
            <v>2</v>
          </cell>
          <cell r="F293" t="str">
            <v>EA</v>
          </cell>
          <cell r="G293">
            <v>14346</v>
          </cell>
          <cell r="H293">
            <v>28692</v>
          </cell>
          <cell r="I293">
            <v>28226</v>
          </cell>
          <cell r="J293">
            <v>56452</v>
          </cell>
          <cell r="K293">
            <v>0</v>
          </cell>
          <cell r="L293">
            <v>0</v>
          </cell>
          <cell r="M293">
            <v>42572</v>
          </cell>
          <cell r="N293">
            <v>85144</v>
          </cell>
          <cell r="O293" t="str">
            <v>제120호표</v>
          </cell>
        </row>
        <row r="294">
          <cell r="B294">
            <v>121</v>
          </cell>
          <cell r="C294" t="str">
            <v>써지보호기(전원) 설치</v>
          </cell>
          <cell r="D294" t="str">
            <v>40KA</v>
          </cell>
          <cell r="E294">
            <v>2</v>
          </cell>
          <cell r="F294" t="str">
            <v>EA</v>
          </cell>
          <cell r="G294">
            <v>91154</v>
          </cell>
          <cell r="H294">
            <v>182308</v>
          </cell>
          <cell r="I294">
            <v>38471</v>
          </cell>
          <cell r="J294">
            <v>76942</v>
          </cell>
          <cell r="K294">
            <v>0</v>
          </cell>
          <cell r="L294">
            <v>0</v>
          </cell>
          <cell r="M294">
            <v>129625</v>
          </cell>
          <cell r="N294">
            <v>259250</v>
          </cell>
          <cell r="O294" t="str">
            <v>제121호표</v>
          </cell>
        </row>
        <row r="295">
          <cell r="B295">
            <v>122</v>
          </cell>
          <cell r="C295" t="str">
            <v>써지보호기(데이터) 설치</v>
          </cell>
          <cell r="D295" t="str">
            <v>12V, 25VPK</v>
          </cell>
          <cell r="E295">
            <v>2</v>
          </cell>
          <cell r="F295" t="str">
            <v>EA</v>
          </cell>
          <cell r="G295">
            <v>150880</v>
          </cell>
          <cell r="H295">
            <v>301760</v>
          </cell>
          <cell r="I295">
            <v>29359</v>
          </cell>
          <cell r="J295">
            <v>58718</v>
          </cell>
          <cell r="K295">
            <v>0</v>
          </cell>
          <cell r="L295">
            <v>0</v>
          </cell>
          <cell r="M295">
            <v>180239</v>
          </cell>
          <cell r="N295">
            <v>360478</v>
          </cell>
          <cell r="O295" t="str">
            <v>제122호표</v>
          </cell>
        </row>
        <row r="296">
          <cell r="B296" t="str">
            <v>멀티콘센트접지6구</v>
          </cell>
          <cell r="C296" t="str">
            <v>멀티콘센트</v>
          </cell>
          <cell r="D296" t="str">
            <v>접지6구</v>
          </cell>
          <cell r="E296">
            <v>4</v>
          </cell>
          <cell r="F296" t="str">
            <v>EA</v>
          </cell>
          <cell r="G296">
            <v>6800</v>
          </cell>
          <cell r="H296">
            <v>27200</v>
          </cell>
          <cell r="J296">
            <v>0</v>
          </cell>
          <cell r="L296">
            <v>0</v>
          </cell>
          <cell r="M296">
            <v>6800</v>
          </cell>
          <cell r="N296">
            <v>27200</v>
          </cell>
        </row>
        <row r="297">
          <cell r="B297" t="str">
            <v>멀티콘센트접지2구</v>
          </cell>
          <cell r="C297" t="str">
            <v>멀티콘센트</v>
          </cell>
          <cell r="D297" t="str">
            <v>접지2구</v>
          </cell>
          <cell r="E297">
            <v>2</v>
          </cell>
          <cell r="F297" t="str">
            <v>EA</v>
          </cell>
          <cell r="G297">
            <v>4900</v>
          </cell>
          <cell r="H297">
            <v>9800</v>
          </cell>
          <cell r="J297">
            <v>0</v>
          </cell>
          <cell r="L297">
            <v>0</v>
          </cell>
          <cell r="M297">
            <v>4900</v>
          </cell>
          <cell r="N297">
            <v>9800</v>
          </cell>
        </row>
        <row r="298">
          <cell r="B298">
            <v>200</v>
          </cell>
          <cell r="C298" t="str">
            <v>CCTV POLE 설치(토사)</v>
          </cell>
          <cell r="D298" t="str">
            <v>4.5M, Ø165, 분체도장</v>
          </cell>
          <cell r="E298">
            <v>1</v>
          </cell>
          <cell r="F298" t="str">
            <v>EA</v>
          </cell>
          <cell r="G298">
            <v>908082</v>
          </cell>
          <cell r="H298">
            <v>908082</v>
          </cell>
          <cell r="I298">
            <v>269411</v>
          </cell>
          <cell r="J298">
            <v>269411</v>
          </cell>
          <cell r="K298">
            <v>0</v>
          </cell>
          <cell r="L298">
            <v>0</v>
          </cell>
          <cell r="M298">
            <v>1177493</v>
          </cell>
          <cell r="N298">
            <v>1177493</v>
          </cell>
          <cell r="O298" t="str">
            <v>제200호표</v>
          </cell>
        </row>
        <row r="299">
          <cell r="B299">
            <v>206</v>
          </cell>
          <cell r="C299" t="str">
            <v>CCTV POLE 설치(보도블럭)</v>
          </cell>
          <cell r="D299" t="str">
            <v>6M, Ø165, 분체도장</v>
          </cell>
          <cell r="E299">
            <v>1</v>
          </cell>
          <cell r="F299" t="str">
            <v>EA</v>
          </cell>
          <cell r="G299">
            <v>1109675</v>
          </cell>
          <cell r="H299">
            <v>1109675</v>
          </cell>
          <cell r="I299">
            <v>322509</v>
          </cell>
          <cell r="J299">
            <v>322509</v>
          </cell>
          <cell r="K299">
            <v>0</v>
          </cell>
          <cell r="L299">
            <v>0</v>
          </cell>
          <cell r="M299">
            <v>1432184</v>
          </cell>
          <cell r="N299">
            <v>1432184</v>
          </cell>
          <cell r="O299" t="str">
            <v>제206호표</v>
          </cell>
        </row>
        <row r="300">
          <cell r="B300">
            <v>214</v>
          </cell>
          <cell r="C300" t="str">
            <v>CCTV POLE 철거</v>
          </cell>
          <cell r="D300" t="str">
            <v>4M</v>
          </cell>
          <cell r="E300">
            <v>1</v>
          </cell>
          <cell r="F300" t="str">
            <v>EA</v>
          </cell>
          <cell r="G300">
            <v>-144276</v>
          </cell>
          <cell r="H300">
            <v>-144276</v>
          </cell>
          <cell r="I300">
            <v>80823</v>
          </cell>
          <cell r="J300">
            <v>80823</v>
          </cell>
          <cell r="K300">
            <v>0</v>
          </cell>
          <cell r="L300">
            <v>0</v>
          </cell>
          <cell r="M300">
            <v>-63453</v>
          </cell>
          <cell r="N300">
            <v>-63453</v>
          </cell>
          <cell r="O300" t="str">
            <v>제214호표</v>
          </cell>
        </row>
        <row r="301">
          <cell r="B301">
            <v>221</v>
          </cell>
          <cell r="C301" t="str">
            <v>부착대(ARM)설치(기타)</v>
          </cell>
          <cell r="D301" t="str">
            <v>3M, Ø76, 분체도장</v>
          </cell>
          <cell r="E301">
            <v>1</v>
          </cell>
          <cell r="F301" t="str">
            <v>EA</v>
          </cell>
          <cell r="G301">
            <v>235290</v>
          </cell>
          <cell r="H301">
            <v>235290</v>
          </cell>
          <cell r="I301">
            <v>176341</v>
          </cell>
          <cell r="J301">
            <v>176341</v>
          </cell>
          <cell r="K301">
            <v>0</v>
          </cell>
          <cell r="L301">
            <v>0</v>
          </cell>
          <cell r="M301">
            <v>411631</v>
          </cell>
          <cell r="N301">
            <v>411631</v>
          </cell>
          <cell r="O301" t="str">
            <v>제221호표</v>
          </cell>
        </row>
        <row r="302">
          <cell r="B302">
            <v>222</v>
          </cell>
          <cell r="C302" t="str">
            <v>부착대(ARM)설치(도로)</v>
          </cell>
          <cell r="D302" t="str">
            <v>3M, Ø76, 분체도장</v>
          </cell>
          <cell r="E302">
            <v>1</v>
          </cell>
          <cell r="F302" t="str">
            <v>EA</v>
          </cell>
          <cell r="G302">
            <v>235290</v>
          </cell>
          <cell r="H302">
            <v>235290</v>
          </cell>
          <cell r="I302">
            <v>235406</v>
          </cell>
          <cell r="J302">
            <v>235406</v>
          </cell>
          <cell r="K302">
            <v>0</v>
          </cell>
          <cell r="L302">
            <v>0</v>
          </cell>
          <cell r="M302">
            <v>470696</v>
          </cell>
          <cell r="N302">
            <v>470696</v>
          </cell>
          <cell r="O302" t="str">
            <v>제222호표</v>
          </cell>
        </row>
        <row r="303">
          <cell r="B303">
            <v>237</v>
          </cell>
          <cell r="C303" t="str">
            <v>부착대(ARM)철거</v>
          </cell>
          <cell r="D303" t="str">
            <v>1M</v>
          </cell>
          <cell r="E303">
            <v>1</v>
          </cell>
          <cell r="F303" t="str">
            <v>EA</v>
          </cell>
          <cell r="G303">
            <v>-3183</v>
          </cell>
          <cell r="H303">
            <v>-3183</v>
          </cell>
          <cell r="I303">
            <v>52902</v>
          </cell>
          <cell r="J303">
            <v>52902</v>
          </cell>
          <cell r="K303">
            <v>0</v>
          </cell>
          <cell r="L303">
            <v>0</v>
          </cell>
          <cell r="M303">
            <v>49719</v>
          </cell>
          <cell r="N303">
            <v>49719</v>
          </cell>
          <cell r="O303" t="str">
            <v>제237호표</v>
          </cell>
        </row>
        <row r="304">
          <cell r="B304">
            <v>246</v>
          </cell>
          <cell r="C304" t="str">
            <v>와이어로프 설치</v>
          </cell>
          <cell r="D304" t="str">
            <v>ARM 3M</v>
          </cell>
          <cell r="E304">
            <v>2</v>
          </cell>
          <cell r="F304" t="str">
            <v>식</v>
          </cell>
          <cell r="G304">
            <v>12197</v>
          </cell>
          <cell r="H304">
            <v>24394</v>
          </cell>
          <cell r="I304">
            <v>64103</v>
          </cell>
          <cell r="J304">
            <v>128206</v>
          </cell>
          <cell r="K304">
            <v>0</v>
          </cell>
          <cell r="L304">
            <v>0</v>
          </cell>
          <cell r="M304">
            <v>76300</v>
          </cell>
          <cell r="N304">
            <v>152600</v>
          </cell>
          <cell r="O304" t="str">
            <v>제246호표</v>
          </cell>
        </row>
        <row r="305">
          <cell r="B305">
            <v>249</v>
          </cell>
          <cell r="C305" t="str">
            <v>CCTV POLE 기성기초 설치</v>
          </cell>
          <cell r="D305" t="str">
            <v>1,000 x 1,000 x 1,100(토사)</v>
          </cell>
          <cell r="E305">
            <v>1</v>
          </cell>
          <cell r="F305" t="str">
            <v>개소</v>
          </cell>
          <cell r="G305">
            <v>230730</v>
          </cell>
          <cell r="H305">
            <v>230730</v>
          </cell>
          <cell r="I305">
            <v>43492</v>
          </cell>
          <cell r="J305">
            <v>43492</v>
          </cell>
          <cell r="K305">
            <v>531</v>
          </cell>
          <cell r="L305">
            <v>531</v>
          </cell>
          <cell r="M305">
            <v>274753</v>
          </cell>
          <cell r="N305">
            <v>274753</v>
          </cell>
          <cell r="O305" t="str">
            <v>제249호표</v>
          </cell>
        </row>
        <row r="306">
          <cell r="B306">
            <v>251</v>
          </cell>
          <cell r="C306" t="str">
            <v>CCTV POLE 기성기초 설치</v>
          </cell>
          <cell r="D306" t="str">
            <v>1,000 x 1,000 x 1,100(보도블럭 기존위치)</v>
          </cell>
          <cell r="E306">
            <v>1</v>
          </cell>
          <cell r="F306" t="str">
            <v>개소</v>
          </cell>
          <cell r="G306">
            <v>238394</v>
          </cell>
          <cell r="H306">
            <v>238394</v>
          </cell>
          <cell r="I306">
            <v>69498</v>
          </cell>
          <cell r="J306">
            <v>69498</v>
          </cell>
          <cell r="K306">
            <v>3541</v>
          </cell>
          <cell r="L306">
            <v>3541</v>
          </cell>
          <cell r="M306">
            <v>311433</v>
          </cell>
          <cell r="N306">
            <v>311433</v>
          </cell>
          <cell r="O306" t="str">
            <v>제251호표</v>
          </cell>
        </row>
        <row r="307">
          <cell r="B307">
            <v>256</v>
          </cell>
          <cell r="C307" t="str">
            <v>CCTV POLE 기초 철거</v>
          </cell>
          <cell r="D307" t="str">
            <v>800 x 1,000 x 1,000(보도블럭)</v>
          </cell>
          <cell r="E307">
            <v>1</v>
          </cell>
          <cell r="F307" t="str">
            <v>개소</v>
          </cell>
          <cell r="G307">
            <v>66689</v>
          </cell>
          <cell r="H307">
            <v>66689</v>
          </cell>
          <cell r="I307">
            <v>44817</v>
          </cell>
          <cell r="J307">
            <v>44817</v>
          </cell>
          <cell r="K307">
            <v>7591</v>
          </cell>
          <cell r="L307">
            <v>7591</v>
          </cell>
          <cell r="M307">
            <v>119097</v>
          </cell>
          <cell r="N307">
            <v>119097</v>
          </cell>
          <cell r="O307" t="str">
            <v>제256호표</v>
          </cell>
        </row>
        <row r="308">
          <cell r="B308">
            <v>301</v>
          </cell>
          <cell r="C308" t="str">
            <v>전선관(지중)</v>
          </cell>
          <cell r="D308" t="str">
            <v>PE 22C</v>
          </cell>
          <cell r="E308">
            <v>47</v>
          </cell>
          <cell r="F308" t="str">
            <v>m</v>
          </cell>
          <cell r="G308">
            <v>381</v>
          </cell>
          <cell r="H308">
            <v>17907</v>
          </cell>
          <cell r="I308">
            <v>3586</v>
          </cell>
          <cell r="J308">
            <v>168542</v>
          </cell>
          <cell r="K308">
            <v>0</v>
          </cell>
          <cell r="L308">
            <v>0</v>
          </cell>
          <cell r="M308">
            <v>3967</v>
          </cell>
          <cell r="N308">
            <v>186449</v>
          </cell>
          <cell r="O308" t="str">
            <v>제301호표</v>
          </cell>
        </row>
        <row r="309">
          <cell r="B309">
            <v>302</v>
          </cell>
          <cell r="C309" t="str">
            <v>전선관(지중)</v>
          </cell>
          <cell r="D309" t="str">
            <v>PE 28C</v>
          </cell>
          <cell r="E309">
            <v>47</v>
          </cell>
          <cell r="F309" t="str">
            <v>m</v>
          </cell>
          <cell r="G309">
            <v>517</v>
          </cell>
          <cell r="H309">
            <v>24299</v>
          </cell>
          <cell r="I309">
            <v>3586</v>
          </cell>
          <cell r="J309">
            <v>168542</v>
          </cell>
          <cell r="K309">
            <v>0</v>
          </cell>
          <cell r="L309">
            <v>0</v>
          </cell>
          <cell r="M309">
            <v>4103</v>
          </cell>
          <cell r="N309">
            <v>192841</v>
          </cell>
          <cell r="O309" t="str">
            <v>제302호표</v>
          </cell>
        </row>
        <row r="310">
          <cell r="B310">
            <v>320</v>
          </cell>
          <cell r="C310" t="str">
            <v>전원케이블 포설</v>
          </cell>
          <cell r="D310" t="str">
            <v>F-CV 2.5sq x 2C x 1열</v>
          </cell>
          <cell r="E310">
            <v>4</v>
          </cell>
          <cell r="F310" t="str">
            <v>m</v>
          </cell>
          <cell r="G310">
            <v>1026</v>
          </cell>
          <cell r="H310">
            <v>4104</v>
          </cell>
          <cell r="I310">
            <v>3130</v>
          </cell>
          <cell r="J310">
            <v>12520</v>
          </cell>
          <cell r="K310">
            <v>0</v>
          </cell>
          <cell r="L310">
            <v>0</v>
          </cell>
          <cell r="M310">
            <v>4156</v>
          </cell>
          <cell r="N310">
            <v>16624</v>
          </cell>
          <cell r="O310" t="str">
            <v>제320호표</v>
          </cell>
        </row>
        <row r="311">
          <cell r="B311">
            <v>323</v>
          </cell>
          <cell r="C311" t="str">
            <v>전원케이블 포설</v>
          </cell>
          <cell r="D311" t="str">
            <v>F-CV 4sq x 2C x 1열</v>
          </cell>
          <cell r="E311">
            <v>54</v>
          </cell>
          <cell r="F311" t="str">
            <v>m</v>
          </cell>
          <cell r="G311">
            <v>1321</v>
          </cell>
          <cell r="H311">
            <v>71334</v>
          </cell>
          <cell r="I311">
            <v>3577</v>
          </cell>
          <cell r="J311">
            <v>193158</v>
          </cell>
          <cell r="K311">
            <v>0</v>
          </cell>
          <cell r="L311">
            <v>0</v>
          </cell>
          <cell r="M311">
            <v>4898</v>
          </cell>
          <cell r="N311">
            <v>264492</v>
          </cell>
          <cell r="O311" t="str">
            <v>제323호표</v>
          </cell>
        </row>
        <row r="312">
          <cell r="B312">
            <v>327</v>
          </cell>
          <cell r="C312" t="str">
            <v>전원케이블 포설</v>
          </cell>
          <cell r="D312" t="str">
            <v>VCT 1.5sq x 2C x 4열</v>
          </cell>
          <cell r="E312">
            <v>5</v>
          </cell>
          <cell r="F312" t="str">
            <v>m</v>
          </cell>
          <cell r="G312">
            <v>2998</v>
          </cell>
          <cell r="H312">
            <v>14990</v>
          </cell>
          <cell r="I312">
            <v>10642</v>
          </cell>
          <cell r="J312">
            <v>53210</v>
          </cell>
          <cell r="K312">
            <v>0</v>
          </cell>
          <cell r="L312">
            <v>0</v>
          </cell>
          <cell r="M312">
            <v>13640</v>
          </cell>
          <cell r="N312">
            <v>68200</v>
          </cell>
          <cell r="O312" t="str">
            <v>제327호표</v>
          </cell>
        </row>
        <row r="313">
          <cell r="B313">
            <v>328</v>
          </cell>
          <cell r="C313" t="str">
            <v>전원케이블 포설</v>
          </cell>
          <cell r="D313" t="str">
            <v>VCT 1.5sq x 2C x 5열</v>
          </cell>
          <cell r="E313">
            <v>6</v>
          </cell>
          <cell r="F313" t="str">
            <v>m</v>
          </cell>
          <cell r="G313">
            <v>3742</v>
          </cell>
          <cell r="H313">
            <v>22452</v>
          </cell>
          <cell r="I313">
            <v>13146</v>
          </cell>
          <cell r="J313">
            <v>78876</v>
          </cell>
          <cell r="K313">
            <v>0</v>
          </cell>
          <cell r="L313">
            <v>0</v>
          </cell>
          <cell r="M313">
            <v>16888</v>
          </cell>
          <cell r="N313">
            <v>101328</v>
          </cell>
          <cell r="O313" t="str">
            <v>제328호표</v>
          </cell>
        </row>
        <row r="314">
          <cell r="B314">
            <v>329</v>
          </cell>
          <cell r="C314" t="str">
            <v>스피커케이블</v>
          </cell>
          <cell r="D314" t="str">
            <v>SW 2300</v>
          </cell>
          <cell r="E314">
            <v>3.5</v>
          </cell>
          <cell r="F314" t="str">
            <v>m</v>
          </cell>
          <cell r="G314">
            <v>1627</v>
          </cell>
          <cell r="H314">
            <v>5694</v>
          </cell>
          <cell r="I314">
            <v>2805</v>
          </cell>
          <cell r="J314">
            <v>9817</v>
          </cell>
          <cell r="K314">
            <v>0</v>
          </cell>
          <cell r="L314">
            <v>0</v>
          </cell>
          <cell r="M314">
            <v>4431.7142857142853</v>
          </cell>
          <cell r="N314">
            <v>15511</v>
          </cell>
          <cell r="O314" t="str">
            <v>제329호표</v>
          </cell>
        </row>
        <row r="315">
          <cell r="B315">
            <v>330</v>
          </cell>
          <cell r="C315" t="str">
            <v>LAN 케이블 포설</v>
          </cell>
          <cell r="D315" t="str">
            <v>UTP Cat 6 4P x 1열</v>
          </cell>
          <cell r="E315">
            <v>10.5</v>
          </cell>
          <cell r="F315" t="str">
            <v>m</v>
          </cell>
          <cell r="G315">
            <v>584</v>
          </cell>
          <cell r="H315">
            <v>6132</v>
          </cell>
          <cell r="I315">
            <v>4714</v>
          </cell>
          <cell r="J315">
            <v>49497</v>
          </cell>
          <cell r="K315">
            <v>0</v>
          </cell>
          <cell r="L315">
            <v>0</v>
          </cell>
          <cell r="M315">
            <v>5298</v>
          </cell>
          <cell r="N315">
            <v>55629</v>
          </cell>
          <cell r="O315" t="str">
            <v>제330호표</v>
          </cell>
        </row>
        <row r="316">
          <cell r="B316">
            <v>333</v>
          </cell>
          <cell r="C316" t="str">
            <v>LAN 케이블 포설</v>
          </cell>
          <cell r="D316" t="str">
            <v>UTP Cat 6 4P x 4열</v>
          </cell>
          <cell r="E316">
            <v>5</v>
          </cell>
          <cell r="F316" t="str">
            <v>m</v>
          </cell>
          <cell r="G316">
            <v>2255</v>
          </cell>
          <cell r="H316">
            <v>11275</v>
          </cell>
          <cell r="I316">
            <v>16027</v>
          </cell>
          <cell r="J316">
            <v>80135</v>
          </cell>
          <cell r="K316">
            <v>0</v>
          </cell>
          <cell r="L316">
            <v>0</v>
          </cell>
          <cell r="M316">
            <v>18282</v>
          </cell>
          <cell r="N316">
            <v>91410</v>
          </cell>
          <cell r="O316" t="str">
            <v>제333호표</v>
          </cell>
        </row>
        <row r="317">
          <cell r="B317">
            <v>334</v>
          </cell>
          <cell r="C317" t="str">
            <v>LAN 케이블 포설</v>
          </cell>
          <cell r="D317" t="str">
            <v>UTP Cat 6 4P x 5열</v>
          </cell>
          <cell r="E317">
            <v>6</v>
          </cell>
          <cell r="F317" t="str">
            <v>m</v>
          </cell>
          <cell r="G317">
            <v>2813</v>
          </cell>
          <cell r="H317">
            <v>16878</v>
          </cell>
          <cell r="I317">
            <v>19798</v>
          </cell>
          <cell r="J317">
            <v>118788</v>
          </cell>
          <cell r="K317">
            <v>0</v>
          </cell>
          <cell r="L317">
            <v>0</v>
          </cell>
          <cell r="M317">
            <v>22611</v>
          </cell>
          <cell r="N317">
            <v>135666</v>
          </cell>
          <cell r="O317" t="str">
            <v>제334호표</v>
          </cell>
        </row>
        <row r="318">
          <cell r="B318">
            <v>335</v>
          </cell>
          <cell r="C318" t="str">
            <v>광케이블(옥외) 포설</v>
          </cell>
          <cell r="D318" t="str">
            <v>SM 4C</v>
          </cell>
          <cell r="E318">
            <v>54</v>
          </cell>
          <cell r="F318" t="str">
            <v>m</v>
          </cell>
          <cell r="G318">
            <v>934</v>
          </cell>
          <cell r="H318">
            <v>50436</v>
          </cell>
          <cell r="I318">
            <v>5642</v>
          </cell>
          <cell r="J318">
            <v>304668</v>
          </cell>
          <cell r="K318">
            <v>0</v>
          </cell>
          <cell r="L318">
            <v>0</v>
          </cell>
          <cell r="M318">
            <v>6576</v>
          </cell>
          <cell r="N318">
            <v>355104</v>
          </cell>
          <cell r="O318" t="str">
            <v>제335호표</v>
          </cell>
        </row>
        <row r="319">
          <cell r="B319">
            <v>336</v>
          </cell>
          <cell r="C319" t="str">
            <v>광케이블 성단</v>
          </cell>
          <cell r="D319" t="str">
            <v>12 Core 이하</v>
          </cell>
          <cell r="E319">
            <v>8</v>
          </cell>
          <cell r="F319" t="str">
            <v>Core</v>
          </cell>
          <cell r="G319">
            <v>1978</v>
          </cell>
          <cell r="H319">
            <v>15824</v>
          </cell>
          <cell r="I319">
            <v>65952</v>
          </cell>
          <cell r="J319">
            <v>527616</v>
          </cell>
          <cell r="K319">
            <v>0</v>
          </cell>
          <cell r="L319">
            <v>0</v>
          </cell>
          <cell r="M319">
            <v>67930</v>
          </cell>
          <cell r="N319">
            <v>543440</v>
          </cell>
          <cell r="O319" t="str">
            <v>제336호표</v>
          </cell>
        </row>
        <row r="320">
          <cell r="B320">
            <v>342</v>
          </cell>
          <cell r="C320" t="str">
            <v>접지용 비닐 절연전선</v>
          </cell>
          <cell r="D320" t="str">
            <v>F-GV 4㎟</v>
          </cell>
          <cell r="E320">
            <v>12</v>
          </cell>
          <cell r="F320" t="str">
            <v>m</v>
          </cell>
          <cell r="G320">
            <v>581</v>
          </cell>
          <cell r="H320">
            <v>6972</v>
          </cell>
          <cell r="I320">
            <v>1273</v>
          </cell>
          <cell r="J320">
            <v>15276</v>
          </cell>
          <cell r="K320">
            <v>0</v>
          </cell>
          <cell r="L320">
            <v>0</v>
          </cell>
          <cell r="M320">
            <v>1854</v>
          </cell>
          <cell r="N320">
            <v>22248</v>
          </cell>
          <cell r="O320" t="str">
            <v>제342호표</v>
          </cell>
        </row>
        <row r="321">
          <cell r="B321">
            <v>343</v>
          </cell>
          <cell r="C321" t="str">
            <v>접지동봉(2본)</v>
          </cell>
          <cell r="D321" t="str">
            <v>Ø14 x 1000mm x 2EA</v>
          </cell>
          <cell r="E321">
            <v>2</v>
          </cell>
          <cell r="F321" t="str">
            <v>개소</v>
          </cell>
          <cell r="G321">
            <v>13223</v>
          </cell>
          <cell r="H321">
            <v>26446</v>
          </cell>
          <cell r="I321">
            <v>60772</v>
          </cell>
          <cell r="J321">
            <v>121544</v>
          </cell>
          <cell r="K321">
            <v>0</v>
          </cell>
          <cell r="L321">
            <v>0</v>
          </cell>
          <cell r="M321">
            <v>73995</v>
          </cell>
          <cell r="N321">
            <v>147990</v>
          </cell>
          <cell r="O321" t="str">
            <v>제343호표</v>
          </cell>
        </row>
        <row r="322">
          <cell r="B322">
            <v>348</v>
          </cell>
          <cell r="C322" t="str">
            <v>경고테이프</v>
          </cell>
          <cell r="D322" t="str">
            <v>200x250</v>
          </cell>
          <cell r="E322">
            <v>45</v>
          </cell>
          <cell r="F322" t="str">
            <v>m</v>
          </cell>
          <cell r="G322">
            <v>191</v>
          </cell>
          <cell r="H322">
            <v>8595</v>
          </cell>
          <cell r="I322">
            <v>236</v>
          </cell>
          <cell r="J322">
            <v>10620</v>
          </cell>
          <cell r="K322">
            <v>0</v>
          </cell>
          <cell r="L322">
            <v>0</v>
          </cell>
          <cell r="M322">
            <v>427</v>
          </cell>
          <cell r="N322">
            <v>19215</v>
          </cell>
          <cell r="O322" t="str">
            <v>제348호표</v>
          </cell>
        </row>
        <row r="323">
          <cell r="B323">
            <v>350</v>
          </cell>
          <cell r="C323" t="str">
            <v>관로터파기 및 되메우기</v>
          </cell>
          <cell r="D323" t="str">
            <v>보도블럭</v>
          </cell>
          <cell r="E323">
            <v>45</v>
          </cell>
          <cell r="F323" t="str">
            <v>m</v>
          </cell>
          <cell r="G323">
            <v>10045</v>
          </cell>
          <cell r="H323">
            <v>452025</v>
          </cell>
          <cell r="I323">
            <v>6259</v>
          </cell>
          <cell r="J323">
            <v>281655</v>
          </cell>
          <cell r="K323">
            <v>681</v>
          </cell>
          <cell r="L323">
            <v>30645</v>
          </cell>
          <cell r="M323">
            <v>16985</v>
          </cell>
          <cell r="N323">
            <v>764325</v>
          </cell>
          <cell r="O323" t="str">
            <v>제350호표</v>
          </cell>
        </row>
        <row r="324">
          <cell r="B324" t="str">
            <v>불법광고물 부착방지시트현장설치도</v>
          </cell>
          <cell r="C324" t="str">
            <v>불법광고물 부착방지시트</v>
          </cell>
          <cell r="D324" t="str">
            <v>현장설치도</v>
          </cell>
          <cell r="E324">
            <v>2.59</v>
          </cell>
          <cell r="F324" t="str">
            <v>㎡</v>
          </cell>
          <cell r="G324">
            <v>94480</v>
          </cell>
          <cell r="H324">
            <v>244703</v>
          </cell>
          <cell r="J324">
            <v>0</v>
          </cell>
          <cell r="L324">
            <v>0</v>
          </cell>
          <cell r="M324">
            <v>94479.922779922781</v>
          </cell>
          <cell r="N324">
            <v>244703</v>
          </cell>
        </row>
        <row r="326">
          <cell r="B326">
            <v>3007</v>
          </cell>
          <cell r="D326" t="str">
            <v>계</v>
          </cell>
          <cell r="H326">
            <v>7031576</v>
          </cell>
          <cell r="J326">
            <v>4451075</v>
          </cell>
          <cell r="L326">
            <v>42308</v>
          </cell>
          <cell r="N326">
            <v>11524959</v>
          </cell>
        </row>
        <row r="327">
          <cell r="B327">
            <v>2008</v>
          </cell>
          <cell r="C327" t="str">
            <v>2.8 팔탄면 월문리 192</v>
          </cell>
        </row>
        <row r="328">
          <cell r="B328">
            <v>107</v>
          </cell>
          <cell r="C328" t="str">
            <v>고정형 카메라 브래킷 설치</v>
          </cell>
          <cell r="D328" t="str">
            <v>제작사양</v>
          </cell>
          <cell r="E328">
            <v>1</v>
          </cell>
          <cell r="F328" t="str">
            <v>EA</v>
          </cell>
          <cell r="G328">
            <v>81213</v>
          </cell>
          <cell r="H328">
            <v>81213</v>
          </cell>
          <cell r="I328">
            <v>40461</v>
          </cell>
          <cell r="J328">
            <v>40461</v>
          </cell>
          <cell r="K328">
            <v>0</v>
          </cell>
          <cell r="L328">
            <v>0</v>
          </cell>
          <cell r="M328">
            <v>121674</v>
          </cell>
          <cell r="N328">
            <v>121674</v>
          </cell>
          <cell r="O328" t="str">
            <v>제107호표</v>
          </cell>
        </row>
        <row r="329">
          <cell r="B329">
            <v>119</v>
          </cell>
          <cell r="C329" t="str">
            <v>HUB</v>
          </cell>
          <cell r="D329" t="str">
            <v>4Port</v>
          </cell>
          <cell r="E329">
            <v>1</v>
          </cell>
          <cell r="F329" t="str">
            <v>EA</v>
          </cell>
          <cell r="G329">
            <v>80900</v>
          </cell>
          <cell r="H329">
            <v>80900</v>
          </cell>
          <cell r="I329">
            <v>82210</v>
          </cell>
          <cell r="J329">
            <v>82210</v>
          </cell>
          <cell r="K329">
            <v>0</v>
          </cell>
          <cell r="L329">
            <v>0</v>
          </cell>
          <cell r="M329">
            <v>163110</v>
          </cell>
          <cell r="N329">
            <v>163110</v>
          </cell>
          <cell r="O329" t="str">
            <v>제119호표</v>
          </cell>
        </row>
        <row r="330">
          <cell r="B330" t="str">
            <v>멀티콘센트접지4구</v>
          </cell>
          <cell r="C330" t="str">
            <v>멀티콘센트</v>
          </cell>
          <cell r="D330" t="str">
            <v>접지4구</v>
          </cell>
          <cell r="E330">
            <v>1</v>
          </cell>
          <cell r="F330" t="str">
            <v>EA</v>
          </cell>
          <cell r="G330">
            <v>6000</v>
          </cell>
          <cell r="H330">
            <v>6000</v>
          </cell>
          <cell r="J330">
            <v>0</v>
          </cell>
          <cell r="L330">
            <v>0</v>
          </cell>
          <cell r="M330">
            <v>6000</v>
          </cell>
          <cell r="N330">
            <v>6000</v>
          </cell>
        </row>
        <row r="331">
          <cell r="B331">
            <v>326</v>
          </cell>
          <cell r="C331" t="str">
            <v>전원케이블 포설</v>
          </cell>
          <cell r="D331" t="str">
            <v>VCT 1.5sq x 2C x 3열</v>
          </cell>
          <cell r="E331">
            <v>5</v>
          </cell>
          <cell r="F331" t="str">
            <v>m</v>
          </cell>
          <cell r="G331">
            <v>2253</v>
          </cell>
          <cell r="H331">
            <v>11265</v>
          </cell>
          <cell r="I331">
            <v>8138</v>
          </cell>
          <cell r="J331">
            <v>40690</v>
          </cell>
          <cell r="K331">
            <v>0</v>
          </cell>
          <cell r="L331">
            <v>0</v>
          </cell>
          <cell r="M331">
            <v>10391</v>
          </cell>
          <cell r="N331">
            <v>51955</v>
          </cell>
          <cell r="O331" t="str">
            <v>제326호표</v>
          </cell>
        </row>
        <row r="332">
          <cell r="B332">
            <v>332</v>
          </cell>
          <cell r="C332" t="str">
            <v>LAN 케이블 포설</v>
          </cell>
          <cell r="D332" t="str">
            <v>UTP Cat 6 4P x 3열</v>
          </cell>
          <cell r="E332">
            <v>5</v>
          </cell>
          <cell r="F332" t="str">
            <v>m</v>
          </cell>
          <cell r="G332">
            <v>1699</v>
          </cell>
          <cell r="H332">
            <v>8495</v>
          </cell>
          <cell r="I332">
            <v>12256</v>
          </cell>
          <cell r="J332">
            <v>61280</v>
          </cell>
          <cell r="K332">
            <v>0</v>
          </cell>
          <cell r="L332">
            <v>0</v>
          </cell>
          <cell r="M332">
            <v>13955</v>
          </cell>
          <cell r="N332">
            <v>69775</v>
          </cell>
          <cell r="O332" t="str">
            <v>제332호표</v>
          </cell>
        </row>
        <row r="349">
          <cell r="B349">
            <v>3008</v>
          </cell>
          <cell r="D349" t="str">
            <v>계</v>
          </cell>
          <cell r="H349">
            <v>187873</v>
          </cell>
          <cell r="J349">
            <v>224641</v>
          </cell>
          <cell r="L349">
            <v>0</v>
          </cell>
          <cell r="N349">
            <v>412514</v>
          </cell>
        </row>
        <row r="350">
          <cell r="B350">
            <v>2009</v>
          </cell>
          <cell r="C350" t="str">
            <v>2.9 병점동 426-4</v>
          </cell>
        </row>
        <row r="351">
          <cell r="B351">
            <v>111</v>
          </cell>
          <cell r="C351" t="str">
            <v>안내판(함체부착용) 설치</v>
          </cell>
          <cell r="D351" t="str">
            <v>접착식(400x350x3t)</v>
          </cell>
          <cell r="E351">
            <v>1</v>
          </cell>
          <cell r="F351" t="str">
            <v>EA</v>
          </cell>
          <cell r="G351">
            <v>50227</v>
          </cell>
          <cell r="H351">
            <v>50227</v>
          </cell>
          <cell r="I351">
            <v>7585</v>
          </cell>
          <cell r="J351">
            <v>7585</v>
          </cell>
          <cell r="K351">
            <v>0</v>
          </cell>
          <cell r="L351">
            <v>0</v>
          </cell>
          <cell r="M351">
            <v>57812</v>
          </cell>
          <cell r="N351">
            <v>57812</v>
          </cell>
          <cell r="O351" t="str">
            <v>제111호표</v>
          </cell>
        </row>
        <row r="352">
          <cell r="B352">
            <v>114</v>
          </cell>
          <cell r="C352" t="str">
            <v>함체(분체도장)</v>
          </cell>
          <cell r="D352" t="str">
            <v>SUS 300x400x360, 1.2t</v>
          </cell>
          <cell r="E352">
            <v>1</v>
          </cell>
          <cell r="F352" t="str">
            <v>EA</v>
          </cell>
          <cell r="G352">
            <v>300809</v>
          </cell>
          <cell r="H352">
            <v>300809</v>
          </cell>
          <cell r="I352">
            <v>26974</v>
          </cell>
          <cell r="J352">
            <v>26974</v>
          </cell>
          <cell r="K352">
            <v>0</v>
          </cell>
          <cell r="L352">
            <v>0</v>
          </cell>
          <cell r="M352">
            <v>327783</v>
          </cell>
          <cell r="N352">
            <v>327783</v>
          </cell>
          <cell r="O352" t="str">
            <v>제114호표</v>
          </cell>
        </row>
        <row r="353">
          <cell r="B353">
            <v>119</v>
          </cell>
          <cell r="C353" t="str">
            <v>HUB</v>
          </cell>
          <cell r="D353" t="str">
            <v>4Port</v>
          </cell>
          <cell r="E353">
            <v>2</v>
          </cell>
          <cell r="F353" t="str">
            <v>EA</v>
          </cell>
          <cell r="G353">
            <v>80900</v>
          </cell>
          <cell r="H353">
            <v>161800</v>
          </cell>
          <cell r="I353">
            <v>82210</v>
          </cell>
          <cell r="J353">
            <v>164420</v>
          </cell>
          <cell r="K353">
            <v>0</v>
          </cell>
          <cell r="L353">
            <v>0</v>
          </cell>
          <cell r="M353">
            <v>163110</v>
          </cell>
          <cell r="N353">
            <v>326220</v>
          </cell>
          <cell r="O353" t="str">
            <v>제119호표</v>
          </cell>
        </row>
        <row r="354">
          <cell r="B354" t="str">
            <v>멀티콘센트접지4구</v>
          </cell>
          <cell r="C354" t="str">
            <v>멀티콘센트</v>
          </cell>
          <cell r="D354" t="str">
            <v>접지4구</v>
          </cell>
          <cell r="E354">
            <v>1</v>
          </cell>
          <cell r="F354" t="str">
            <v>EA</v>
          </cell>
          <cell r="G354">
            <v>6000</v>
          </cell>
          <cell r="H354">
            <v>6000</v>
          </cell>
          <cell r="J354">
            <v>0</v>
          </cell>
          <cell r="L354">
            <v>0</v>
          </cell>
          <cell r="M354">
            <v>6000</v>
          </cell>
          <cell r="N354">
            <v>6000</v>
          </cell>
        </row>
        <row r="355">
          <cell r="B355" t="str">
            <v>멀티콘센트접지2구</v>
          </cell>
          <cell r="C355" t="str">
            <v>멀티콘센트</v>
          </cell>
          <cell r="D355" t="str">
            <v>접지2구</v>
          </cell>
          <cell r="E355">
            <v>1</v>
          </cell>
          <cell r="F355" t="str">
            <v>EA</v>
          </cell>
          <cell r="G355">
            <v>4900</v>
          </cell>
          <cell r="H355">
            <v>4900</v>
          </cell>
          <cell r="J355">
            <v>0</v>
          </cell>
          <cell r="L355">
            <v>0</v>
          </cell>
          <cell r="M355">
            <v>4900</v>
          </cell>
          <cell r="N355">
            <v>4900</v>
          </cell>
        </row>
        <row r="356">
          <cell r="B356">
            <v>322</v>
          </cell>
          <cell r="C356" t="str">
            <v>전원케이블 포설</v>
          </cell>
          <cell r="D356" t="str">
            <v>F-CV 2.5sq x 3C x 1열</v>
          </cell>
          <cell r="E356">
            <v>14.5</v>
          </cell>
          <cell r="F356" t="str">
            <v>m</v>
          </cell>
          <cell r="G356">
            <v>1570</v>
          </cell>
          <cell r="H356">
            <v>22765</v>
          </cell>
          <cell r="I356">
            <v>4248</v>
          </cell>
          <cell r="J356">
            <v>61596</v>
          </cell>
          <cell r="K356">
            <v>0</v>
          </cell>
          <cell r="L356">
            <v>0</v>
          </cell>
          <cell r="M356">
            <v>5818</v>
          </cell>
          <cell r="N356">
            <v>84361</v>
          </cell>
          <cell r="O356" t="str">
            <v>제322호표</v>
          </cell>
        </row>
        <row r="357">
          <cell r="B357">
            <v>326</v>
          </cell>
          <cell r="C357" t="str">
            <v>전원케이블 포설</v>
          </cell>
          <cell r="D357" t="str">
            <v>VCT 1.5sq x 2C x 3열</v>
          </cell>
          <cell r="E357">
            <v>0.5</v>
          </cell>
          <cell r="F357" t="str">
            <v>m</v>
          </cell>
          <cell r="G357">
            <v>2253</v>
          </cell>
          <cell r="H357">
            <v>1126</v>
          </cell>
          <cell r="I357">
            <v>8138</v>
          </cell>
          <cell r="J357">
            <v>4069</v>
          </cell>
          <cell r="K357">
            <v>0</v>
          </cell>
          <cell r="L357">
            <v>0</v>
          </cell>
          <cell r="M357">
            <v>10390</v>
          </cell>
          <cell r="N357">
            <v>5195</v>
          </cell>
          <cell r="O357" t="str">
            <v>제326호표</v>
          </cell>
        </row>
        <row r="358">
          <cell r="B358">
            <v>330</v>
          </cell>
          <cell r="C358" t="str">
            <v>LAN 케이블 포설</v>
          </cell>
          <cell r="D358" t="str">
            <v>UTP Cat 6 4P x 1열</v>
          </cell>
          <cell r="E358">
            <v>14.5</v>
          </cell>
          <cell r="F358" t="str">
            <v>m</v>
          </cell>
          <cell r="G358">
            <v>584</v>
          </cell>
          <cell r="H358">
            <v>8468</v>
          </cell>
          <cell r="I358">
            <v>4714</v>
          </cell>
          <cell r="J358">
            <v>68353</v>
          </cell>
          <cell r="K358">
            <v>0</v>
          </cell>
          <cell r="L358">
            <v>0</v>
          </cell>
          <cell r="M358">
            <v>5298</v>
          </cell>
          <cell r="N358">
            <v>76821</v>
          </cell>
          <cell r="O358" t="str">
            <v>제330호표</v>
          </cell>
        </row>
        <row r="359">
          <cell r="B359">
            <v>332</v>
          </cell>
          <cell r="C359" t="str">
            <v>LAN 케이블 포설</v>
          </cell>
          <cell r="D359" t="str">
            <v>UTP Cat 6 4P x 3열</v>
          </cell>
          <cell r="E359">
            <v>0.5</v>
          </cell>
          <cell r="F359" t="str">
            <v>m</v>
          </cell>
          <cell r="G359">
            <v>1699</v>
          </cell>
          <cell r="H359">
            <v>849</v>
          </cell>
          <cell r="I359">
            <v>12256</v>
          </cell>
          <cell r="J359">
            <v>6128</v>
          </cell>
          <cell r="K359">
            <v>0</v>
          </cell>
          <cell r="L359">
            <v>0</v>
          </cell>
          <cell r="M359">
            <v>13954</v>
          </cell>
          <cell r="N359">
            <v>6977</v>
          </cell>
          <cell r="O359" t="str">
            <v>제332호표</v>
          </cell>
        </row>
        <row r="360">
          <cell r="B360">
            <v>339</v>
          </cell>
          <cell r="C360" t="str">
            <v>인류애자 설치</v>
          </cell>
          <cell r="D360" t="str">
            <v>대110x95</v>
          </cell>
          <cell r="E360">
            <v>2</v>
          </cell>
          <cell r="F360" t="str">
            <v>개</v>
          </cell>
          <cell r="G360">
            <v>1513</v>
          </cell>
          <cell r="H360">
            <v>3026</v>
          </cell>
          <cell r="I360">
            <v>6446</v>
          </cell>
          <cell r="J360">
            <v>12892</v>
          </cell>
          <cell r="K360">
            <v>0</v>
          </cell>
          <cell r="L360">
            <v>0</v>
          </cell>
          <cell r="M360">
            <v>7959</v>
          </cell>
          <cell r="N360">
            <v>15918</v>
          </cell>
          <cell r="O360" t="str">
            <v>제339호표</v>
          </cell>
        </row>
        <row r="361">
          <cell r="B361">
            <v>340</v>
          </cell>
          <cell r="C361" t="str">
            <v>조가선 설치</v>
          </cell>
          <cell r="D361">
            <v>0</v>
          </cell>
          <cell r="E361">
            <v>10</v>
          </cell>
          <cell r="F361" t="str">
            <v>m</v>
          </cell>
          <cell r="G361">
            <v>1421</v>
          </cell>
          <cell r="H361">
            <v>14210</v>
          </cell>
          <cell r="I361">
            <v>2044</v>
          </cell>
          <cell r="J361">
            <v>20440</v>
          </cell>
          <cell r="K361">
            <v>0</v>
          </cell>
          <cell r="L361">
            <v>0</v>
          </cell>
          <cell r="M361">
            <v>3465</v>
          </cell>
          <cell r="N361">
            <v>34650</v>
          </cell>
          <cell r="O361" t="str">
            <v>제340호표</v>
          </cell>
        </row>
        <row r="362">
          <cell r="B362" t="str">
            <v>필름밴드1,500mm</v>
          </cell>
          <cell r="C362" t="str">
            <v>필름밴드</v>
          </cell>
          <cell r="D362" t="str">
            <v>1,500mm</v>
          </cell>
          <cell r="E362">
            <v>2</v>
          </cell>
          <cell r="F362" t="str">
            <v>개</v>
          </cell>
          <cell r="G362">
            <v>2400</v>
          </cell>
          <cell r="H362">
            <v>4800</v>
          </cell>
          <cell r="J362">
            <v>0</v>
          </cell>
          <cell r="L362">
            <v>0</v>
          </cell>
          <cell r="M362">
            <v>2400</v>
          </cell>
          <cell r="N362">
            <v>4800</v>
          </cell>
        </row>
        <row r="372">
          <cell r="B372">
            <v>3009</v>
          </cell>
          <cell r="D372" t="str">
            <v>계</v>
          </cell>
          <cell r="H372">
            <v>578980</v>
          </cell>
          <cell r="J372">
            <v>372457</v>
          </cell>
          <cell r="L372">
            <v>0</v>
          </cell>
          <cell r="N372">
            <v>951437</v>
          </cell>
        </row>
        <row r="373">
          <cell r="B373">
            <v>2010</v>
          </cell>
          <cell r="C373" t="str">
            <v>2.10 병점동 814</v>
          </cell>
        </row>
        <row r="374">
          <cell r="B374">
            <v>101</v>
          </cell>
          <cell r="C374" t="str">
            <v>스피드 돔 카메라 이설설치</v>
          </cell>
          <cell r="D374" t="str">
            <v>2.0 Megapixel</v>
          </cell>
          <cell r="E374">
            <v>1</v>
          </cell>
          <cell r="F374" t="str">
            <v>EA</v>
          </cell>
          <cell r="G374">
            <v>0</v>
          </cell>
          <cell r="H374">
            <v>0</v>
          </cell>
          <cell r="I374">
            <v>233642</v>
          </cell>
          <cell r="J374">
            <v>233642</v>
          </cell>
          <cell r="K374">
            <v>0</v>
          </cell>
          <cell r="L374">
            <v>0</v>
          </cell>
          <cell r="M374">
            <v>233642</v>
          </cell>
          <cell r="N374">
            <v>233642</v>
          </cell>
          <cell r="O374" t="str">
            <v>제101호표</v>
          </cell>
        </row>
        <row r="375">
          <cell r="B375">
            <v>107</v>
          </cell>
          <cell r="C375" t="str">
            <v>고정형 카메라 브래킷 설치</v>
          </cell>
          <cell r="D375" t="str">
            <v>제작사양</v>
          </cell>
          <cell r="E375">
            <v>1</v>
          </cell>
          <cell r="F375" t="str">
            <v>EA</v>
          </cell>
          <cell r="G375">
            <v>81213</v>
          </cell>
          <cell r="H375">
            <v>81213</v>
          </cell>
          <cell r="I375">
            <v>40461</v>
          </cell>
          <cell r="J375">
            <v>40461</v>
          </cell>
          <cell r="K375">
            <v>0</v>
          </cell>
          <cell r="L375">
            <v>0</v>
          </cell>
          <cell r="M375">
            <v>121674</v>
          </cell>
          <cell r="N375">
            <v>121674</v>
          </cell>
          <cell r="O375" t="str">
            <v>제107호표</v>
          </cell>
        </row>
        <row r="376">
          <cell r="B376">
            <v>108</v>
          </cell>
          <cell r="C376" t="str">
            <v>스피커 설치</v>
          </cell>
          <cell r="D376" t="str">
            <v>20W, 8Ω</v>
          </cell>
          <cell r="E376">
            <v>1</v>
          </cell>
          <cell r="F376" t="str">
            <v>개</v>
          </cell>
          <cell r="G376">
            <v>101213</v>
          </cell>
          <cell r="H376">
            <v>101213</v>
          </cell>
          <cell r="I376">
            <v>40461</v>
          </cell>
          <cell r="J376">
            <v>40461</v>
          </cell>
          <cell r="K376">
            <v>0</v>
          </cell>
          <cell r="L376">
            <v>0</v>
          </cell>
          <cell r="M376">
            <v>141674</v>
          </cell>
          <cell r="N376">
            <v>141674</v>
          </cell>
          <cell r="O376" t="str">
            <v>제108호표</v>
          </cell>
        </row>
        <row r="377">
          <cell r="B377">
            <v>109</v>
          </cell>
          <cell r="C377" t="str">
            <v>경광등 설치</v>
          </cell>
          <cell r="D377" t="str">
            <v>크세논램프 5W, ABS</v>
          </cell>
          <cell r="E377">
            <v>1</v>
          </cell>
          <cell r="F377" t="str">
            <v>개</v>
          </cell>
          <cell r="G377">
            <v>50300</v>
          </cell>
          <cell r="H377">
            <v>50300</v>
          </cell>
          <cell r="I377">
            <v>10018</v>
          </cell>
          <cell r="J377">
            <v>10018</v>
          </cell>
          <cell r="K377">
            <v>0</v>
          </cell>
          <cell r="L377">
            <v>0</v>
          </cell>
          <cell r="M377">
            <v>60318</v>
          </cell>
          <cell r="N377">
            <v>60318</v>
          </cell>
          <cell r="O377" t="str">
            <v>제109호표</v>
          </cell>
        </row>
        <row r="378">
          <cell r="B378">
            <v>110</v>
          </cell>
          <cell r="C378" t="str">
            <v>안내판 설치</v>
          </cell>
          <cell r="D378" t="str">
            <v>폴 or 부착대(ARM)부착형</v>
          </cell>
          <cell r="E378">
            <v>1</v>
          </cell>
          <cell r="F378" t="str">
            <v>개</v>
          </cell>
          <cell r="G378">
            <v>75910</v>
          </cell>
          <cell r="H378">
            <v>75910</v>
          </cell>
          <cell r="I378">
            <v>30345</v>
          </cell>
          <cell r="J378">
            <v>30345</v>
          </cell>
          <cell r="K378">
            <v>0</v>
          </cell>
          <cell r="L378">
            <v>0</v>
          </cell>
          <cell r="M378">
            <v>106255</v>
          </cell>
          <cell r="N378">
            <v>106255</v>
          </cell>
          <cell r="O378" t="str">
            <v>제110호표</v>
          </cell>
        </row>
        <row r="379">
          <cell r="B379">
            <v>111</v>
          </cell>
          <cell r="C379" t="str">
            <v>안내판(함체부착용) 설치</v>
          </cell>
          <cell r="D379" t="str">
            <v>접착식(400x350x3t)</v>
          </cell>
          <cell r="E379">
            <v>1</v>
          </cell>
          <cell r="F379" t="str">
            <v>EA</v>
          </cell>
          <cell r="G379">
            <v>50227</v>
          </cell>
          <cell r="H379">
            <v>50227</v>
          </cell>
          <cell r="I379">
            <v>7585</v>
          </cell>
          <cell r="J379">
            <v>7585</v>
          </cell>
          <cell r="K379">
            <v>0</v>
          </cell>
          <cell r="L379">
            <v>0</v>
          </cell>
          <cell r="M379">
            <v>57812</v>
          </cell>
          <cell r="N379">
            <v>57812</v>
          </cell>
          <cell r="O379" t="str">
            <v>제111호표</v>
          </cell>
        </row>
        <row r="380">
          <cell r="B380">
            <v>112</v>
          </cell>
          <cell r="C380" t="str">
            <v>계량기함 설치</v>
          </cell>
          <cell r="D380" t="str">
            <v>PVC</v>
          </cell>
          <cell r="E380">
            <v>1</v>
          </cell>
          <cell r="F380" t="str">
            <v>개</v>
          </cell>
          <cell r="G380">
            <v>13112</v>
          </cell>
          <cell r="H380">
            <v>13112</v>
          </cell>
          <cell r="I380">
            <v>22071</v>
          </cell>
          <cell r="J380">
            <v>22071</v>
          </cell>
          <cell r="K380">
            <v>0</v>
          </cell>
          <cell r="L380">
            <v>0</v>
          </cell>
          <cell r="M380">
            <v>35183</v>
          </cell>
          <cell r="N380">
            <v>35183</v>
          </cell>
          <cell r="O380" t="str">
            <v>제112호표</v>
          </cell>
        </row>
        <row r="381">
          <cell r="B381">
            <v>113</v>
          </cell>
          <cell r="C381" t="str">
            <v>함체(분체도장)</v>
          </cell>
          <cell r="D381" t="str">
            <v>SUS 400x700x370, 이중구조</v>
          </cell>
          <cell r="E381">
            <v>1</v>
          </cell>
          <cell r="F381" t="str">
            <v>EA</v>
          </cell>
          <cell r="G381">
            <v>850809</v>
          </cell>
          <cell r="H381">
            <v>850809</v>
          </cell>
          <cell r="I381">
            <v>26974</v>
          </cell>
          <cell r="J381">
            <v>26974</v>
          </cell>
          <cell r="K381">
            <v>0</v>
          </cell>
          <cell r="L381">
            <v>0</v>
          </cell>
          <cell r="M381">
            <v>877783</v>
          </cell>
          <cell r="N381">
            <v>877783</v>
          </cell>
          <cell r="O381" t="str">
            <v>제113호표</v>
          </cell>
        </row>
        <row r="382">
          <cell r="B382">
            <v>116</v>
          </cell>
          <cell r="C382" t="str">
            <v>F/O PATCH CORD</v>
          </cell>
          <cell r="D382" t="str">
            <v>SC to SC</v>
          </cell>
          <cell r="E382">
            <v>1</v>
          </cell>
          <cell r="F382" t="str">
            <v>EA</v>
          </cell>
          <cell r="G382">
            <v>48377</v>
          </cell>
          <cell r="H382">
            <v>48377</v>
          </cell>
          <cell r="I382">
            <v>12570</v>
          </cell>
          <cell r="J382">
            <v>12570</v>
          </cell>
          <cell r="K382">
            <v>0</v>
          </cell>
          <cell r="L382">
            <v>0</v>
          </cell>
          <cell r="M382">
            <v>60947</v>
          </cell>
          <cell r="N382">
            <v>60947</v>
          </cell>
          <cell r="O382" t="str">
            <v>제116호표</v>
          </cell>
        </row>
        <row r="383">
          <cell r="B383">
            <v>123</v>
          </cell>
          <cell r="C383" t="str">
            <v>함체 철거</v>
          </cell>
          <cell r="D383">
            <v>0</v>
          </cell>
          <cell r="E383">
            <v>1</v>
          </cell>
          <cell r="F383" t="str">
            <v>EA</v>
          </cell>
          <cell r="G383">
            <v>242</v>
          </cell>
          <cell r="H383">
            <v>242</v>
          </cell>
          <cell r="I383">
            <v>8092</v>
          </cell>
          <cell r="J383">
            <v>8092</v>
          </cell>
          <cell r="K383">
            <v>0</v>
          </cell>
          <cell r="L383">
            <v>0</v>
          </cell>
          <cell r="M383">
            <v>8334</v>
          </cell>
          <cell r="N383">
            <v>8334</v>
          </cell>
          <cell r="O383" t="str">
            <v>제123호표</v>
          </cell>
        </row>
        <row r="384">
          <cell r="B384">
            <v>120</v>
          </cell>
          <cell r="C384" t="str">
            <v>누전차단기 설치</v>
          </cell>
          <cell r="D384" t="str">
            <v>ELB 2P 30/20AT</v>
          </cell>
          <cell r="E384">
            <v>1</v>
          </cell>
          <cell r="F384" t="str">
            <v>EA</v>
          </cell>
          <cell r="G384">
            <v>14346</v>
          </cell>
          <cell r="H384">
            <v>14346</v>
          </cell>
          <cell r="I384">
            <v>28226</v>
          </cell>
          <cell r="J384">
            <v>28226</v>
          </cell>
          <cell r="K384">
            <v>0</v>
          </cell>
          <cell r="L384">
            <v>0</v>
          </cell>
          <cell r="M384">
            <v>42572</v>
          </cell>
          <cell r="N384">
            <v>42572</v>
          </cell>
          <cell r="O384" t="str">
            <v>제120호표</v>
          </cell>
        </row>
        <row r="385">
          <cell r="B385">
            <v>121</v>
          </cell>
          <cell r="C385" t="str">
            <v>써지보호기(전원) 설치</v>
          </cell>
          <cell r="D385" t="str">
            <v>40KA</v>
          </cell>
          <cell r="E385">
            <v>1</v>
          </cell>
          <cell r="F385" t="str">
            <v>EA</v>
          </cell>
          <cell r="G385">
            <v>91154</v>
          </cell>
          <cell r="H385">
            <v>91154</v>
          </cell>
          <cell r="I385">
            <v>38471</v>
          </cell>
          <cell r="J385">
            <v>38471</v>
          </cell>
          <cell r="K385">
            <v>0</v>
          </cell>
          <cell r="L385">
            <v>0</v>
          </cell>
          <cell r="M385">
            <v>129625</v>
          </cell>
          <cell r="N385">
            <v>129625</v>
          </cell>
          <cell r="O385" t="str">
            <v>제121호표</v>
          </cell>
        </row>
        <row r="386">
          <cell r="B386">
            <v>122</v>
          </cell>
          <cell r="C386" t="str">
            <v>써지보호기(데이터) 설치</v>
          </cell>
          <cell r="D386" t="str">
            <v>12V, 25VPK</v>
          </cell>
          <cell r="E386">
            <v>1</v>
          </cell>
          <cell r="F386" t="str">
            <v>EA</v>
          </cell>
          <cell r="G386">
            <v>150880</v>
          </cell>
          <cell r="H386">
            <v>150880</v>
          </cell>
          <cell r="I386">
            <v>29359</v>
          </cell>
          <cell r="J386">
            <v>29359</v>
          </cell>
          <cell r="K386">
            <v>0</v>
          </cell>
          <cell r="L386">
            <v>0</v>
          </cell>
          <cell r="M386">
            <v>180239</v>
          </cell>
          <cell r="N386">
            <v>180239</v>
          </cell>
          <cell r="O386" t="str">
            <v>제122호표</v>
          </cell>
        </row>
        <row r="387">
          <cell r="B387" t="str">
            <v>멀티콘센트접지6구</v>
          </cell>
          <cell r="C387" t="str">
            <v>멀티콘센트</v>
          </cell>
          <cell r="D387" t="str">
            <v>접지6구</v>
          </cell>
          <cell r="E387">
            <v>2</v>
          </cell>
          <cell r="F387" t="str">
            <v>EA</v>
          </cell>
          <cell r="G387">
            <v>6800</v>
          </cell>
          <cell r="H387">
            <v>13600</v>
          </cell>
          <cell r="J387">
            <v>0</v>
          </cell>
          <cell r="L387">
            <v>0</v>
          </cell>
          <cell r="M387">
            <v>6800</v>
          </cell>
          <cell r="N387">
            <v>13600</v>
          </cell>
        </row>
        <row r="388">
          <cell r="B388" t="str">
            <v>멀티콘센트접지2구</v>
          </cell>
          <cell r="C388" t="str">
            <v>멀티콘센트</v>
          </cell>
          <cell r="D388" t="str">
            <v>접지2구</v>
          </cell>
          <cell r="E388">
            <v>1</v>
          </cell>
          <cell r="F388" t="str">
            <v>EA</v>
          </cell>
          <cell r="G388">
            <v>4900</v>
          </cell>
          <cell r="H388">
            <v>4900</v>
          </cell>
          <cell r="J388">
            <v>0</v>
          </cell>
          <cell r="L388">
            <v>0</v>
          </cell>
          <cell r="M388">
            <v>4900</v>
          </cell>
          <cell r="N388">
            <v>4900</v>
          </cell>
        </row>
        <row r="389">
          <cell r="B389">
            <v>206</v>
          </cell>
          <cell r="C389" t="str">
            <v>CCTV POLE 설치(보도블럭)</v>
          </cell>
          <cell r="D389" t="str">
            <v>6M, Ø165, 분체도장</v>
          </cell>
          <cell r="E389">
            <v>1</v>
          </cell>
          <cell r="F389" t="str">
            <v>EA</v>
          </cell>
          <cell r="G389">
            <v>1109675</v>
          </cell>
          <cell r="H389">
            <v>1109675</v>
          </cell>
          <cell r="I389">
            <v>322509</v>
          </cell>
          <cell r="J389">
            <v>322509</v>
          </cell>
          <cell r="K389">
            <v>0</v>
          </cell>
          <cell r="L389">
            <v>0</v>
          </cell>
          <cell r="M389">
            <v>1432184</v>
          </cell>
          <cell r="N389">
            <v>1432184</v>
          </cell>
          <cell r="O389" t="str">
            <v>제206호표</v>
          </cell>
        </row>
        <row r="390">
          <cell r="B390">
            <v>226</v>
          </cell>
          <cell r="C390" t="str">
            <v>부착대(ARM)설치(도로)</v>
          </cell>
          <cell r="D390" t="str">
            <v>5M, Ø76, 분체도장</v>
          </cell>
          <cell r="E390">
            <v>1</v>
          </cell>
          <cell r="F390" t="str">
            <v>EA</v>
          </cell>
          <cell r="G390">
            <v>265290</v>
          </cell>
          <cell r="H390">
            <v>265290</v>
          </cell>
          <cell r="I390">
            <v>235406</v>
          </cell>
          <cell r="J390">
            <v>235406</v>
          </cell>
          <cell r="K390">
            <v>0</v>
          </cell>
          <cell r="L390">
            <v>0</v>
          </cell>
          <cell r="M390">
            <v>500696</v>
          </cell>
          <cell r="N390">
            <v>500696</v>
          </cell>
          <cell r="O390" t="str">
            <v>제226호표</v>
          </cell>
        </row>
        <row r="391">
          <cell r="B391">
            <v>239</v>
          </cell>
          <cell r="C391" t="str">
            <v>전주부착형 부착대(ARM)철거</v>
          </cell>
          <cell r="D391" t="str">
            <v>1M</v>
          </cell>
          <cell r="E391">
            <v>1</v>
          </cell>
          <cell r="F391" t="str">
            <v>EA</v>
          </cell>
          <cell r="G391">
            <v>-3183</v>
          </cell>
          <cell r="H391">
            <v>-3183</v>
          </cell>
          <cell r="I391">
            <v>52902</v>
          </cell>
          <cell r="J391">
            <v>52902</v>
          </cell>
          <cell r="K391">
            <v>0</v>
          </cell>
          <cell r="L391">
            <v>0</v>
          </cell>
          <cell r="M391">
            <v>49719</v>
          </cell>
          <cell r="N391">
            <v>49719</v>
          </cell>
          <cell r="O391" t="str">
            <v>제239호표</v>
          </cell>
        </row>
        <row r="392">
          <cell r="B392">
            <v>248</v>
          </cell>
          <cell r="C392" t="str">
            <v>와이어로프 설치</v>
          </cell>
          <cell r="D392" t="str">
            <v>ARM 5M</v>
          </cell>
          <cell r="E392">
            <v>2</v>
          </cell>
          <cell r="F392" t="str">
            <v>식</v>
          </cell>
          <cell r="G392">
            <v>27873</v>
          </cell>
          <cell r="H392">
            <v>55746</v>
          </cell>
          <cell r="I392">
            <v>133320</v>
          </cell>
          <cell r="J392">
            <v>266640</v>
          </cell>
          <cell r="K392">
            <v>0</v>
          </cell>
          <cell r="L392">
            <v>0</v>
          </cell>
          <cell r="M392">
            <v>161193</v>
          </cell>
          <cell r="N392">
            <v>322386</v>
          </cell>
          <cell r="O392" t="str">
            <v>제248호표</v>
          </cell>
        </row>
        <row r="393">
          <cell r="B393">
            <v>250</v>
          </cell>
          <cell r="C393" t="str">
            <v>CCTV POLE 기성기초 설치</v>
          </cell>
          <cell r="D393" t="str">
            <v>1,000 x 1,000 x 1,100(보도블럭)</v>
          </cell>
          <cell r="E393">
            <v>1</v>
          </cell>
          <cell r="F393" t="str">
            <v>개소</v>
          </cell>
          <cell r="G393">
            <v>247234</v>
          </cell>
          <cell r="H393">
            <v>247234</v>
          </cell>
          <cell r="I393">
            <v>49759</v>
          </cell>
          <cell r="J393">
            <v>49759</v>
          </cell>
          <cell r="K393">
            <v>1440</v>
          </cell>
          <cell r="L393">
            <v>1440</v>
          </cell>
          <cell r="M393">
            <v>298433</v>
          </cell>
          <cell r="N393">
            <v>298433</v>
          </cell>
          <cell r="O393" t="str">
            <v>제250호표</v>
          </cell>
        </row>
        <row r="394">
          <cell r="B394">
            <v>320</v>
          </cell>
          <cell r="C394" t="str">
            <v>전원케이블 포설</v>
          </cell>
          <cell r="D394" t="str">
            <v>F-CV 2.5sq x 2C x 1열</v>
          </cell>
          <cell r="E394">
            <v>2</v>
          </cell>
          <cell r="F394" t="str">
            <v>m</v>
          </cell>
          <cell r="G394">
            <v>1026</v>
          </cell>
          <cell r="H394">
            <v>2052</v>
          </cell>
          <cell r="I394">
            <v>3130</v>
          </cell>
          <cell r="J394">
            <v>6260</v>
          </cell>
          <cell r="K394">
            <v>0</v>
          </cell>
          <cell r="L394">
            <v>0</v>
          </cell>
          <cell r="M394">
            <v>4156</v>
          </cell>
          <cell r="N394">
            <v>8312</v>
          </cell>
          <cell r="O394" t="str">
            <v>제320호표</v>
          </cell>
        </row>
        <row r="395">
          <cell r="B395">
            <v>323</v>
          </cell>
          <cell r="C395" t="str">
            <v>전원케이블 포설</v>
          </cell>
          <cell r="D395" t="str">
            <v>F-CV 4sq x 2C x 1열</v>
          </cell>
          <cell r="E395">
            <v>5.5</v>
          </cell>
          <cell r="F395" t="str">
            <v>m</v>
          </cell>
          <cell r="G395">
            <v>1321</v>
          </cell>
          <cell r="H395">
            <v>7265</v>
          </cell>
          <cell r="I395">
            <v>3577</v>
          </cell>
          <cell r="J395">
            <v>19673</v>
          </cell>
          <cell r="K395">
            <v>0</v>
          </cell>
          <cell r="L395">
            <v>0</v>
          </cell>
          <cell r="M395">
            <v>4897.818181818182</v>
          </cell>
          <cell r="N395">
            <v>26938</v>
          </cell>
          <cell r="O395" t="str">
            <v>제323호표</v>
          </cell>
        </row>
        <row r="396">
          <cell r="B396">
            <v>328</v>
          </cell>
          <cell r="C396" t="str">
            <v>전원케이블 포설</v>
          </cell>
          <cell r="D396" t="str">
            <v>VCT 1.5sq x 2C x 5열</v>
          </cell>
          <cell r="E396">
            <v>8</v>
          </cell>
          <cell r="F396" t="str">
            <v>m</v>
          </cell>
          <cell r="G396">
            <v>3742</v>
          </cell>
          <cell r="H396">
            <v>29936</v>
          </cell>
          <cell r="I396">
            <v>13146</v>
          </cell>
          <cell r="J396">
            <v>105168</v>
          </cell>
          <cell r="K396">
            <v>0</v>
          </cell>
          <cell r="L396">
            <v>0</v>
          </cell>
          <cell r="M396">
            <v>16888</v>
          </cell>
          <cell r="N396">
            <v>135104</v>
          </cell>
          <cell r="O396" t="str">
            <v>제328호표</v>
          </cell>
        </row>
        <row r="397">
          <cell r="B397">
            <v>329</v>
          </cell>
          <cell r="C397" t="str">
            <v>스피커케이블</v>
          </cell>
          <cell r="D397" t="str">
            <v>SW 2300</v>
          </cell>
          <cell r="E397">
            <v>2</v>
          </cell>
          <cell r="F397" t="str">
            <v>m</v>
          </cell>
          <cell r="G397">
            <v>1627</v>
          </cell>
          <cell r="H397">
            <v>3254</v>
          </cell>
          <cell r="I397">
            <v>2805</v>
          </cell>
          <cell r="J397">
            <v>5610</v>
          </cell>
          <cell r="K397">
            <v>0</v>
          </cell>
          <cell r="L397">
            <v>0</v>
          </cell>
          <cell r="M397">
            <v>4432</v>
          </cell>
          <cell r="N397">
            <v>8864</v>
          </cell>
          <cell r="O397" t="str">
            <v>제329호표</v>
          </cell>
        </row>
        <row r="398">
          <cell r="B398">
            <v>330</v>
          </cell>
          <cell r="C398" t="str">
            <v>LAN 케이블 포설</v>
          </cell>
          <cell r="D398" t="str">
            <v>UTP Cat 6 4P x 1열</v>
          </cell>
          <cell r="E398">
            <v>6</v>
          </cell>
          <cell r="F398" t="str">
            <v>m</v>
          </cell>
          <cell r="G398">
            <v>584</v>
          </cell>
          <cell r="H398">
            <v>3504</v>
          </cell>
          <cell r="I398">
            <v>4714</v>
          </cell>
          <cell r="J398">
            <v>28284</v>
          </cell>
          <cell r="K398">
            <v>0</v>
          </cell>
          <cell r="L398">
            <v>0</v>
          </cell>
          <cell r="M398">
            <v>5298</v>
          </cell>
          <cell r="N398">
            <v>31788</v>
          </cell>
          <cell r="O398" t="str">
            <v>제330호표</v>
          </cell>
        </row>
        <row r="399">
          <cell r="B399">
            <v>334</v>
          </cell>
          <cell r="C399" t="str">
            <v>LAN 케이블 포설</v>
          </cell>
          <cell r="D399" t="str">
            <v>UTP Cat 6 4P x 5열</v>
          </cell>
          <cell r="E399">
            <v>8</v>
          </cell>
          <cell r="F399" t="str">
            <v>m</v>
          </cell>
          <cell r="G399">
            <v>2813</v>
          </cell>
          <cell r="H399">
            <v>22504</v>
          </cell>
          <cell r="I399">
            <v>19798</v>
          </cell>
          <cell r="J399">
            <v>158384</v>
          </cell>
          <cell r="K399">
            <v>0</v>
          </cell>
          <cell r="L399">
            <v>0</v>
          </cell>
          <cell r="M399">
            <v>22611</v>
          </cell>
          <cell r="N399">
            <v>180888</v>
          </cell>
          <cell r="O399" t="str">
            <v>제334호표</v>
          </cell>
        </row>
        <row r="400">
          <cell r="B400">
            <v>337</v>
          </cell>
          <cell r="C400" t="str">
            <v>옥외용 비닐 절연전선 설치</v>
          </cell>
          <cell r="D400" t="str">
            <v>DV 2.6mm x 2C</v>
          </cell>
          <cell r="E400">
            <v>20</v>
          </cell>
          <cell r="F400" t="str">
            <v>m</v>
          </cell>
          <cell r="G400">
            <v>891</v>
          </cell>
          <cell r="H400">
            <v>17820</v>
          </cell>
          <cell r="I400">
            <v>966</v>
          </cell>
          <cell r="J400">
            <v>19320</v>
          </cell>
          <cell r="K400">
            <v>0</v>
          </cell>
          <cell r="L400">
            <v>0</v>
          </cell>
          <cell r="M400">
            <v>1857</v>
          </cell>
          <cell r="N400">
            <v>37140</v>
          </cell>
          <cell r="O400" t="str">
            <v>제337호표</v>
          </cell>
        </row>
        <row r="401">
          <cell r="B401">
            <v>338</v>
          </cell>
          <cell r="C401" t="str">
            <v>전선퓨즈(1Ø2W)설치</v>
          </cell>
          <cell r="D401" t="str">
            <v>2.6mm</v>
          </cell>
          <cell r="E401">
            <v>1</v>
          </cell>
          <cell r="F401" t="str">
            <v>EA</v>
          </cell>
          <cell r="G401">
            <v>4514</v>
          </cell>
          <cell r="H401">
            <v>4514</v>
          </cell>
          <cell r="I401">
            <v>32231</v>
          </cell>
          <cell r="J401">
            <v>32231</v>
          </cell>
          <cell r="K401">
            <v>0</v>
          </cell>
          <cell r="L401">
            <v>0</v>
          </cell>
          <cell r="M401">
            <v>36745</v>
          </cell>
          <cell r="N401">
            <v>36745</v>
          </cell>
          <cell r="O401" t="str">
            <v>제338호표</v>
          </cell>
        </row>
        <row r="402">
          <cell r="B402">
            <v>339</v>
          </cell>
          <cell r="C402" t="str">
            <v>인류애자 설치</v>
          </cell>
          <cell r="D402" t="str">
            <v>대110x95</v>
          </cell>
          <cell r="E402">
            <v>2</v>
          </cell>
          <cell r="F402" t="str">
            <v>개</v>
          </cell>
          <cell r="G402">
            <v>1513</v>
          </cell>
          <cell r="H402">
            <v>3026</v>
          </cell>
          <cell r="I402">
            <v>6446</v>
          </cell>
          <cell r="J402">
            <v>12892</v>
          </cell>
          <cell r="K402">
            <v>0</v>
          </cell>
          <cell r="L402">
            <v>0</v>
          </cell>
          <cell r="M402">
            <v>7959</v>
          </cell>
          <cell r="N402">
            <v>15918</v>
          </cell>
          <cell r="O402" t="str">
            <v>제339호표</v>
          </cell>
        </row>
        <row r="403">
          <cell r="B403">
            <v>342</v>
          </cell>
          <cell r="C403" t="str">
            <v>접지용 비닐 절연전선</v>
          </cell>
          <cell r="D403" t="str">
            <v>F-GV 4㎟</v>
          </cell>
          <cell r="E403">
            <v>6</v>
          </cell>
          <cell r="F403" t="str">
            <v>m</v>
          </cell>
          <cell r="G403">
            <v>581</v>
          </cell>
          <cell r="H403">
            <v>3486</v>
          </cell>
          <cell r="I403">
            <v>1273</v>
          </cell>
          <cell r="J403">
            <v>7638</v>
          </cell>
          <cell r="K403">
            <v>0</v>
          </cell>
          <cell r="L403">
            <v>0</v>
          </cell>
          <cell r="M403">
            <v>1854</v>
          </cell>
          <cell r="N403">
            <v>11124</v>
          </cell>
          <cell r="O403" t="str">
            <v>제342호표</v>
          </cell>
        </row>
        <row r="404">
          <cell r="B404">
            <v>343</v>
          </cell>
          <cell r="C404" t="str">
            <v>접지동봉(2본)</v>
          </cell>
          <cell r="D404" t="str">
            <v>Ø14 x 1000mm x 2EA</v>
          </cell>
          <cell r="E404">
            <v>1</v>
          </cell>
          <cell r="F404" t="str">
            <v>개소</v>
          </cell>
          <cell r="G404">
            <v>13223</v>
          </cell>
          <cell r="H404">
            <v>13223</v>
          </cell>
          <cell r="I404">
            <v>60772</v>
          </cell>
          <cell r="J404">
            <v>60772</v>
          </cell>
          <cell r="K404">
            <v>0</v>
          </cell>
          <cell r="L404">
            <v>0</v>
          </cell>
          <cell r="M404">
            <v>73995</v>
          </cell>
          <cell r="N404">
            <v>73995</v>
          </cell>
          <cell r="O404" t="str">
            <v>제343호표</v>
          </cell>
        </row>
        <row r="405">
          <cell r="B405" t="str">
            <v>불법광고물 부착방지시트현장설치도</v>
          </cell>
          <cell r="C405" t="str">
            <v>불법광고물 부착방지시트</v>
          </cell>
          <cell r="D405" t="str">
            <v>현장설치도</v>
          </cell>
          <cell r="E405">
            <v>1.2949999999999999</v>
          </cell>
          <cell r="F405" t="str">
            <v>㎡</v>
          </cell>
          <cell r="G405">
            <v>94480</v>
          </cell>
          <cell r="H405">
            <v>122351</v>
          </cell>
          <cell r="J405">
            <v>0</v>
          </cell>
          <cell r="L405">
            <v>0</v>
          </cell>
          <cell r="M405">
            <v>94479.536679536686</v>
          </cell>
          <cell r="N405">
            <v>122351</v>
          </cell>
        </row>
        <row r="418">
          <cell r="B418">
            <v>3010</v>
          </cell>
          <cell r="D418" t="str">
            <v>계</v>
          </cell>
          <cell r="H418">
            <v>3453980</v>
          </cell>
          <cell r="J418">
            <v>1911723</v>
          </cell>
          <cell r="L418">
            <v>1440</v>
          </cell>
          <cell r="N418">
            <v>5367143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설명서"/>
      <sheetName val="표지 (설계설명서)"/>
      <sheetName val="0.설계서"/>
      <sheetName val="목차"/>
      <sheetName val="0.표지"/>
      <sheetName val="원가계산서"/>
      <sheetName val="물품원가계산서"/>
      <sheetName val="2.표지"/>
      <sheetName val="총괄집계표"/>
      <sheetName val="관급자재비(관제센터)"/>
      <sheetName val="관급자재비 집계표(현장장비)"/>
      <sheetName val="관급자재비(현장장비)"/>
      <sheetName val="공사비내역 집계표(현장장비)"/>
      <sheetName val="공사비내역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불입금집계표"/>
      <sheetName val="한전불입금산출내역서"/>
      <sheetName val="8.표지"/>
      <sheetName val="수량집계(관제센터)"/>
      <sheetName val="수량산출서(관제센터)"/>
      <sheetName val="수량집계(현장장비)"/>
      <sheetName val="수량산출서(현장장비)"/>
      <sheetName val="기초수량"/>
      <sheetName val="관로터파기수량"/>
      <sheetName val="설치장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R6" t="str">
            <v>통신소프트웨어Guardian Enterprise_LIC200</v>
          </cell>
          <cell r="S6">
            <v>39670000</v>
          </cell>
        </row>
        <row r="7">
          <cell r="R7" t="str">
            <v>DRIVE BOX4U/60HDDS</v>
          </cell>
          <cell r="S7">
            <v>8800000</v>
          </cell>
        </row>
        <row r="8">
          <cell r="R8" t="str">
            <v>DISK DRIVE10TB</v>
          </cell>
          <cell r="S8">
            <v>2750000</v>
          </cell>
        </row>
        <row r="9">
          <cell r="R9" t="str">
            <v>SAN SWITCH8Port(MAX 24Port)</v>
          </cell>
          <cell r="S9">
            <v>9400000</v>
          </cell>
        </row>
        <row r="12">
          <cell r="R12" t="str">
            <v>스피드 돔 카메라2.0 Megapixel</v>
          </cell>
          <cell r="S12">
            <v>2600000</v>
          </cell>
        </row>
        <row r="13">
          <cell r="R13" t="str">
            <v>고정형 카메라2.0 Megapixel, IR일체형</v>
          </cell>
          <cell r="S13">
            <v>700000</v>
          </cell>
        </row>
        <row r="14">
          <cell r="R14" t="str">
            <v>스피드 돔 카메라 고정용 브래킷제작사양</v>
          </cell>
          <cell r="S14">
            <v>50000</v>
          </cell>
        </row>
        <row r="15">
          <cell r="R15" t="str">
            <v>고정형 카메라 브래킷제작사양</v>
          </cell>
          <cell r="S15">
            <v>80000</v>
          </cell>
        </row>
        <row r="16">
          <cell r="R16" t="str">
            <v>경광등크세논램프 5W, ABS</v>
          </cell>
          <cell r="S16">
            <v>50000</v>
          </cell>
        </row>
        <row r="17">
          <cell r="R17" t="str">
            <v>스피커20W, 8Ω</v>
          </cell>
          <cell r="S17">
            <v>44500</v>
          </cell>
        </row>
        <row r="18">
          <cell r="R18" t="str">
            <v>안내판폴 or 부착대(ARM)부착형</v>
          </cell>
          <cell r="S18">
            <v>75000</v>
          </cell>
        </row>
        <row r="19">
          <cell r="R19" t="str">
            <v>안내판(함체부착용)접착식(400x300x3t)</v>
          </cell>
          <cell r="S19">
            <v>50000</v>
          </cell>
        </row>
        <row r="20">
          <cell r="R20" t="str">
            <v>함체(분체도장)SUS 400x700x370, 이중구조</v>
          </cell>
          <cell r="S20">
            <v>850000</v>
          </cell>
        </row>
        <row r="21">
          <cell r="R21" t="str">
            <v>함체(분체도장)SUS 300x400x360, 1.2t</v>
          </cell>
          <cell r="S21">
            <v>300000</v>
          </cell>
        </row>
        <row r="22">
          <cell r="R22" t="str">
            <v>누전차단기ELB 2P 30/20AT</v>
          </cell>
          <cell r="S22">
            <v>13500</v>
          </cell>
        </row>
        <row r="23">
          <cell r="R23" t="str">
            <v>써지보호기전원, 40KA</v>
          </cell>
          <cell r="S23">
            <v>90000</v>
          </cell>
        </row>
        <row r="24">
          <cell r="R24" t="str">
            <v>써지보호기데이터,12V, 25VPK</v>
          </cell>
          <cell r="S24">
            <v>150000</v>
          </cell>
        </row>
        <row r="25">
          <cell r="R25" t="str">
            <v>멀티콘센트접지6구</v>
          </cell>
          <cell r="S25">
            <v>12400</v>
          </cell>
        </row>
        <row r="26">
          <cell r="R26" t="str">
            <v>멀티콘센트접지2구</v>
          </cell>
          <cell r="S26">
            <v>6300</v>
          </cell>
        </row>
        <row r="27">
          <cell r="R27" t="str">
            <v xml:space="preserve">광 스위치TP Port : 8포트 </v>
          </cell>
          <cell r="S27">
            <v>300000</v>
          </cell>
        </row>
        <row r="28">
          <cell r="R28" t="str">
            <v>CCTV POLE6M, Ø165, 분체도장</v>
          </cell>
          <cell r="S28">
            <v>1100000</v>
          </cell>
        </row>
        <row r="29">
          <cell r="R29" t="str">
            <v>CCTV POLE7M, Ø165, 분체도장</v>
          </cell>
          <cell r="S29">
            <v>1400000</v>
          </cell>
        </row>
        <row r="30">
          <cell r="R30" t="str">
            <v>부착대(ARM)2M, Ø76, 분체도장</v>
          </cell>
          <cell r="S30">
            <v>210000</v>
          </cell>
        </row>
        <row r="31">
          <cell r="R31" t="str">
            <v>부착대(ARM)3M, Ø76, 분체도장</v>
          </cell>
          <cell r="S31">
            <v>230000</v>
          </cell>
        </row>
        <row r="32">
          <cell r="R32" t="str">
            <v>부착대(ARM)4M, Ø76, 분체도장</v>
          </cell>
          <cell r="S32">
            <v>240000</v>
          </cell>
        </row>
        <row r="33">
          <cell r="R33" t="str">
            <v>부착대(ARM)5M, Ø76, 분체도장</v>
          </cell>
          <cell r="S33">
            <v>260000</v>
          </cell>
        </row>
        <row r="34">
          <cell r="R34" t="str">
            <v>부착대(ARM)6M, Ø76, 분체도장</v>
          </cell>
          <cell r="S34">
            <v>286000</v>
          </cell>
        </row>
        <row r="35">
          <cell r="R35" t="str">
            <v>전주부착형 부착대(ARM)2M, Ø76, 분체도장</v>
          </cell>
          <cell r="S35">
            <v>210000</v>
          </cell>
        </row>
        <row r="36">
          <cell r="R36" t="str">
            <v>CCTV POLE 기성기초1,000 x 1,000 x 1,100</v>
          </cell>
          <cell r="S36">
            <v>230000</v>
          </cell>
        </row>
        <row r="37">
          <cell r="R37" t="str">
            <v>불법광고물 부착방지시트현장설치도</v>
          </cell>
          <cell r="S37">
            <v>94480</v>
          </cell>
        </row>
        <row r="38">
          <cell r="R38" t="str">
            <v>비상벨경광등 및 스피커 연결, 볼륨조절, MIC, 방수버튼</v>
          </cell>
          <cell r="S38">
            <v>800000</v>
          </cell>
        </row>
        <row r="39">
          <cell r="R39" t="str">
            <v>보호대볼라드 매립식</v>
          </cell>
          <cell r="S39">
            <v>240000</v>
          </cell>
        </row>
        <row r="40">
          <cell r="R40" t="str">
            <v>와이어 로프13Ø</v>
          </cell>
          <cell r="S40">
            <v>1330</v>
          </cell>
        </row>
        <row r="41">
          <cell r="R41" t="str">
            <v>턴버클Ø16</v>
          </cell>
          <cell r="S41">
            <v>3550</v>
          </cell>
        </row>
        <row r="42">
          <cell r="R42" t="str">
            <v>밴드클립16mm</v>
          </cell>
          <cell r="S42">
            <v>850</v>
          </cell>
        </row>
        <row r="43">
          <cell r="R43" t="str">
            <v>PE필름(비닐)</v>
          </cell>
          <cell r="S43">
            <v>540</v>
          </cell>
        </row>
        <row r="44">
          <cell r="R44" t="str">
            <v>아연도철선4mm</v>
          </cell>
          <cell r="S44">
            <v>1360</v>
          </cell>
        </row>
        <row r="47">
          <cell r="R47" t="str">
            <v>전선관PE 28C</v>
          </cell>
          <cell r="S47">
            <v>392</v>
          </cell>
        </row>
        <row r="48">
          <cell r="R48" t="str">
            <v>전선관HI 16C</v>
          </cell>
          <cell r="S48">
            <v>257</v>
          </cell>
        </row>
        <row r="49">
          <cell r="R49" t="str">
            <v>전선관(노출)FLEX 16C(고장력 방수형)</v>
          </cell>
          <cell r="S49">
            <v>752</v>
          </cell>
        </row>
        <row r="50">
          <cell r="R50" t="str">
            <v>전선관(노출)FLEX 22C(고장력 방수형)</v>
          </cell>
          <cell r="S50">
            <v>1070</v>
          </cell>
        </row>
        <row r="51">
          <cell r="R51" t="str">
            <v>전선관(노출)FLEX 28C(고장력 방수형)</v>
          </cell>
          <cell r="S51">
            <v>1270</v>
          </cell>
        </row>
        <row r="52">
          <cell r="R52" t="str">
            <v>전선관(노출)FLEX 36C(고장력 방수형)</v>
          </cell>
          <cell r="S52">
            <v>2140</v>
          </cell>
        </row>
        <row r="53">
          <cell r="R53" t="str">
            <v>전선관 커넥터FLEX 16C(방수형)</v>
          </cell>
          <cell r="S53">
            <v>567</v>
          </cell>
        </row>
        <row r="54">
          <cell r="R54" t="str">
            <v>전선관 커넥터FLEX 22C(방수형)</v>
          </cell>
          <cell r="S54">
            <v>719</v>
          </cell>
        </row>
        <row r="55">
          <cell r="R55" t="str">
            <v>전선관 커넥터FLEX 28C(방수형)</v>
          </cell>
          <cell r="S55">
            <v>1000</v>
          </cell>
        </row>
        <row r="56">
          <cell r="R56" t="str">
            <v>전선관 커넥터FLEX 36C(방수형)</v>
          </cell>
          <cell r="S56">
            <v>1300</v>
          </cell>
        </row>
        <row r="57">
          <cell r="R57" t="str">
            <v>U CHANNEL41x41x2.6t</v>
          </cell>
          <cell r="S57">
            <v>2912</v>
          </cell>
        </row>
        <row r="58">
          <cell r="R58" t="str">
            <v/>
          </cell>
          <cell r="S58">
            <v>0</v>
          </cell>
        </row>
        <row r="59">
          <cell r="S59">
            <v>0</v>
          </cell>
        </row>
        <row r="60">
          <cell r="R60" t="str">
            <v>케이블F-CV 2.5sq x 2C</v>
          </cell>
          <cell r="S60">
            <v>872</v>
          </cell>
        </row>
        <row r="61">
          <cell r="R61" t="str">
            <v>케이블F-CV 2.5sq x 3C</v>
          </cell>
          <cell r="S61">
            <v>1313</v>
          </cell>
        </row>
        <row r="62">
          <cell r="R62" t="str">
            <v>케이블F-CV 4sq x 2C</v>
          </cell>
          <cell r="S62">
            <v>1113</v>
          </cell>
        </row>
        <row r="63">
          <cell r="R63" t="str">
            <v>케이블VCT 1.5sq x 2C</v>
          </cell>
          <cell r="S63">
            <v>638</v>
          </cell>
        </row>
        <row r="64">
          <cell r="R64" t="str">
            <v>케이블UTP Cat 6 4P</v>
          </cell>
          <cell r="S64">
            <v>415</v>
          </cell>
        </row>
        <row r="65">
          <cell r="R65" t="str">
            <v>케이블SW 2300</v>
          </cell>
          <cell r="S65">
            <v>1470</v>
          </cell>
        </row>
        <row r="66">
          <cell r="R66" t="str">
            <v>전선F-GV 4㎟</v>
          </cell>
          <cell r="S66">
            <v>499</v>
          </cell>
        </row>
        <row r="67">
          <cell r="R67" t="str">
            <v>옥외용 비닐 절연전선DV 2.6mm x 2C</v>
          </cell>
          <cell r="S67">
            <v>863</v>
          </cell>
        </row>
        <row r="70">
          <cell r="R70" t="str">
            <v>경고테이프200x250</v>
          </cell>
          <cell r="S70">
            <v>184</v>
          </cell>
        </row>
        <row r="71">
          <cell r="R71" t="str">
            <v>필름밴드1,500mm</v>
          </cell>
          <cell r="S71">
            <v>2400</v>
          </cell>
        </row>
        <row r="72">
          <cell r="R72" t="str">
            <v>계량기함PVC</v>
          </cell>
          <cell r="S72">
            <v>12450</v>
          </cell>
        </row>
        <row r="73">
          <cell r="R73" t="str">
            <v>인류애자대110x95</v>
          </cell>
          <cell r="S73">
            <v>1320</v>
          </cell>
        </row>
        <row r="74">
          <cell r="R74" t="str">
            <v>전선퓨즈2.6mm</v>
          </cell>
          <cell r="S74">
            <v>3548</v>
          </cell>
        </row>
        <row r="75">
          <cell r="R75" t="str">
            <v>저압가선용랙크1P</v>
          </cell>
          <cell r="S75">
            <v>1650</v>
          </cell>
        </row>
        <row r="76">
          <cell r="R76" t="str">
            <v>지선밴드2방3호</v>
          </cell>
          <cell r="S76">
            <v>6020</v>
          </cell>
        </row>
        <row r="78">
          <cell r="S78">
            <v>0</v>
          </cell>
        </row>
        <row r="79">
          <cell r="R79" t="str">
            <v>접지동봉Ø14 x 1000mm</v>
          </cell>
          <cell r="S79">
            <v>2770</v>
          </cell>
        </row>
        <row r="80">
          <cell r="R80" t="str">
            <v>접지봉커넥터Ø16(U-BOLT형)</v>
          </cell>
          <cell r="S80">
            <v>2820</v>
          </cell>
        </row>
        <row r="81">
          <cell r="R81" t="str">
            <v/>
          </cell>
          <cell r="S81">
            <v>0</v>
          </cell>
        </row>
        <row r="84">
          <cell r="R84" t="str">
            <v>표층아스팔트#78</v>
          </cell>
          <cell r="S84">
            <v>64000</v>
          </cell>
        </row>
        <row r="85">
          <cell r="R85" t="str">
            <v>기층아스팔트#467</v>
          </cell>
          <cell r="S85">
            <v>56000</v>
          </cell>
        </row>
        <row r="86">
          <cell r="R86" t="str">
            <v>투스콘크리트(적색)180Kg/㎠</v>
          </cell>
          <cell r="S86">
            <v>109000</v>
          </cell>
        </row>
        <row r="87">
          <cell r="R87" t="str">
            <v>블록(소형고압블록)t=60</v>
          </cell>
          <cell r="S87">
            <v>8000</v>
          </cell>
        </row>
        <row r="88">
          <cell r="R88" t="str">
            <v>레미콘(무근 25-180-8)</v>
          </cell>
          <cell r="S88">
            <v>57373</v>
          </cell>
        </row>
        <row r="89">
          <cell r="R89" t="str">
            <v>모래세사,왕사(도착도)</v>
          </cell>
          <cell r="S89">
            <v>21000</v>
          </cell>
        </row>
        <row r="90">
          <cell r="R90" t="str">
            <v>블레이드14"x3.2t</v>
          </cell>
          <cell r="S90">
            <v>152000</v>
          </cell>
        </row>
        <row r="91">
          <cell r="R91" t="str">
            <v>치즐(0.4㎥)</v>
          </cell>
          <cell r="S91">
            <v>135000</v>
          </cell>
        </row>
        <row r="92">
          <cell r="R92" t="str">
            <v>휘발유</v>
          </cell>
          <cell r="S92">
            <v>1673</v>
          </cell>
        </row>
        <row r="93">
          <cell r="R93" t="str">
            <v>경유저유황</v>
          </cell>
          <cell r="S93">
            <v>1502</v>
          </cell>
        </row>
        <row r="94">
          <cell r="R94" t="str">
            <v>중유저유황</v>
          </cell>
          <cell r="S94">
            <v>816</v>
          </cell>
        </row>
        <row r="97">
          <cell r="R97" t="str">
            <v>굴삭기(백호)0.4㎥</v>
          </cell>
          <cell r="S97">
            <v>66819000</v>
          </cell>
        </row>
        <row r="98">
          <cell r="R98" t="str">
            <v>플레이트콤팩터1.5ton</v>
          </cell>
          <cell r="S98">
            <v>1412000</v>
          </cell>
        </row>
        <row r="99">
          <cell r="R99" t="str">
            <v>커터320~400mm</v>
          </cell>
          <cell r="S99">
            <v>2775000</v>
          </cell>
        </row>
        <row r="100">
          <cell r="R100" t="str">
            <v>진동롤러(핸드가이드식)0.7ton</v>
          </cell>
          <cell r="S100">
            <v>5838000</v>
          </cell>
        </row>
        <row r="101">
          <cell r="R101" t="str">
            <v>아스팔트스프레이어(수동식)400ℓ</v>
          </cell>
          <cell r="S101">
            <v>2571000</v>
          </cell>
        </row>
        <row r="102">
          <cell r="R102" t="str">
            <v>물탱크(살수차)5,500ℓ</v>
          </cell>
          <cell r="S102">
            <v>41342000</v>
          </cell>
        </row>
        <row r="103">
          <cell r="R103" t="str">
            <v>물탱크(살수차)16,000ℓ</v>
          </cell>
          <cell r="S103">
            <v>79291000</v>
          </cell>
        </row>
        <row r="104">
          <cell r="R104" t="str">
            <v>로더(타이어)0.57㎥</v>
          </cell>
          <cell r="S104">
            <v>29018000</v>
          </cell>
        </row>
        <row r="105">
          <cell r="R105" t="str">
            <v>굴삭기(타이어)0.18㎥</v>
          </cell>
          <cell r="S105">
            <v>56900000</v>
          </cell>
        </row>
        <row r="106">
          <cell r="R106" t="str">
            <v>굴삭기(타이어)0.6㎥</v>
          </cell>
          <cell r="S106">
            <v>100371000</v>
          </cell>
        </row>
        <row r="107">
          <cell r="R107" t="str">
            <v>덤프트럭2.5ton</v>
          </cell>
          <cell r="S107">
            <v>19431000</v>
          </cell>
        </row>
        <row r="108">
          <cell r="R108" t="str">
            <v>대형브레이커0.4㎥</v>
          </cell>
          <cell r="S108">
            <v>7023000</v>
          </cell>
        </row>
        <row r="109">
          <cell r="R109" t="str">
            <v>트럭탑재형 크레인5ton</v>
          </cell>
          <cell r="S109">
            <v>33909000</v>
          </cell>
        </row>
        <row r="110">
          <cell r="R110" t="str">
            <v>아스팔트피니셔3m</v>
          </cell>
          <cell r="S110">
            <v>179509000</v>
          </cell>
        </row>
        <row r="111">
          <cell r="R111" t="str">
            <v>탠덤롤러10-14ton</v>
          </cell>
          <cell r="S111">
            <v>47713000</v>
          </cell>
        </row>
        <row r="112">
          <cell r="R112" t="str">
            <v>타이어롤러8-15ton</v>
          </cell>
          <cell r="S112">
            <v>75217000</v>
          </cell>
        </row>
        <row r="113">
          <cell r="R113" t="str">
            <v>머캐덤롤러10-12ton</v>
          </cell>
          <cell r="S113">
            <v>52614000</v>
          </cell>
        </row>
        <row r="114">
          <cell r="R114" t="str">
            <v>노면파쇄기2m</v>
          </cell>
          <cell r="S114">
            <v>369248000</v>
          </cell>
        </row>
        <row r="117">
          <cell r="R117" t="str">
            <v>폐아스콘 처리비</v>
          </cell>
          <cell r="S117">
            <v>23021</v>
          </cell>
        </row>
        <row r="118">
          <cell r="R118" t="str">
            <v>폐투스콘 처리비</v>
          </cell>
          <cell r="S118">
            <v>23021</v>
          </cell>
        </row>
        <row r="119">
          <cell r="R119" t="str">
            <v>폐콘크리트 처리비</v>
          </cell>
          <cell r="S119">
            <v>22105</v>
          </cell>
        </row>
        <row r="120">
          <cell r="R120" t="str">
            <v>폐아스콘 운반비</v>
          </cell>
          <cell r="S120">
            <v>13578</v>
          </cell>
        </row>
        <row r="121">
          <cell r="R121" t="str">
            <v>폐투스콘 운반비</v>
          </cell>
          <cell r="S121">
            <v>13578</v>
          </cell>
        </row>
        <row r="122">
          <cell r="R122" t="str">
            <v>폐콘크리트 운반비</v>
          </cell>
          <cell r="S122">
            <v>13578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합천내역"/>
      <sheetName val="일위"/>
      <sheetName val="일위(PN)"/>
      <sheetName val="설직재-1"/>
      <sheetName val="수량산출"/>
      <sheetName val="N賃率-職"/>
      <sheetName val="금액내역서"/>
      <sheetName val="집계표(OPTION)"/>
      <sheetName val="갑지(추정)"/>
      <sheetName val="Total"/>
      <sheetName val="Sheet2"/>
      <sheetName val="일위대가"/>
      <sheetName val="데이타"/>
      <sheetName val="I一般比"/>
      <sheetName val="6호기"/>
      <sheetName val="김포IO"/>
      <sheetName val="FD"/>
      <sheetName val="약전닥트"/>
      <sheetName val="건축부하"/>
      <sheetName val="처리단락"/>
      <sheetName val="99관저"/>
      <sheetName val="일지-H"/>
      <sheetName val="LD"/>
      <sheetName val="FA설치명세"/>
      <sheetName val="일위대가 "/>
      <sheetName val="FB25JN"/>
      <sheetName val="준공정산"/>
      <sheetName val="마건사1"/>
      <sheetName val="마검수1"/>
      <sheetName val="마공기1"/>
      <sheetName val="마변전소1"/>
      <sheetName val="마승무1"/>
      <sheetName val="마쓰레기1"/>
      <sheetName val="마운전1"/>
      <sheetName val="마전삭고1"/>
      <sheetName val="마정문1"/>
      <sheetName val="마중앙1"/>
      <sheetName val="마차륜1"/>
      <sheetName val="마차체1"/>
      <sheetName val="마폐수1"/>
      <sheetName val="마환경정비1"/>
      <sheetName val="마후문1"/>
      <sheetName val="Sheet13"/>
      <sheetName val="Sheet14"/>
      <sheetName val="D-경비1"/>
      <sheetName val="시행후면적"/>
      <sheetName val="수지예산"/>
      <sheetName val="설계명세서"/>
      <sheetName val="CTEMCOST"/>
      <sheetName val="(참고)계정"/>
      <sheetName val="(참고)재무코드"/>
      <sheetName val="재료율"/>
      <sheetName val="일위목록"/>
      <sheetName val="dt0301"/>
      <sheetName val="dtt0301"/>
      <sheetName val="내역서"/>
      <sheetName val="직재"/>
      <sheetName val="아파트 "/>
      <sheetName val="연돌일위집계"/>
      <sheetName val="집계표"/>
      <sheetName val="TYPE-A"/>
      <sheetName val="TYPE-B"/>
      <sheetName val="단가표"/>
      <sheetName val="#REF"/>
      <sheetName val="인건비 "/>
      <sheetName val="갑지"/>
      <sheetName val="프랜트면허"/>
      <sheetName val="토목주소"/>
      <sheetName val="잡비"/>
      <sheetName val="거래처"/>
      <sheetName val="J直材4"/>
      <sheetName val="9GNG운반"/>
      <sheetName val="위치"/>
      <sheetName val="조명시설"/>
      <sheetName val="40총괄"/>
      <sheetName val="40집계"/>
      <sheetName val="SAM"/>
      <sheetName val="총괄내역서"/>
      <sheetName val="고유코드_설계"/>
      <sheetName val="노임단가표"/>
      <sheetName val="품목구분"/>
      <sheetName val="표지"/>
      <sheetName val="정산리스트(서브탭)"/>
      <sheetName val="차액보증"/>
      <sheetName val="단"/>
      <sheetName val="결과조달"/>
      <sheetName val="통합배선반내역서"/>
      <sheetName val="정산리스트"/>
      <sheetName val="항목"/>
      <sheetName val="항목명"/>
      <sheetName val="2.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대가 집계표"/>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D-경비1"/>
      <sheetName val="C-직노1"/>
      <sheetName val="일위대가목록"/>
      <sheetName val="일위대가"/>
      <sheetName val="N賃率_職"/>
      <sheetName val="전선 및 전선관"/>
      <sheetName val="70%"/>
      <sheetName val="실행내역"/>
      <sheetName val="직노"/>
      <sheetName val="6PILE  (돌출)"/>
      <sheetName val="건축내역"/>
      <sheetName val="J直材4"/>
      <sheetName val="ilch"/>
      <sheetName val="중기사용료"/>
      <sheetName val="대,유,램"/>
      <sheetName val="국별인원"/>
      <sheetName val="명세서"/>
      <sheetName val="2공구산출내역"/>
      <sheetName val="Sheet1"/>
      <sheetName val="터파기및재료"/>
      <sheetName val="1안"/>
      <sheetName val="입찰안"/>
      <sheetName val="I一般比"/>
      <sheetName val="동원인원"/>
      <sheetName val="패널"/>
      <sheetName val="인건비(VOICE)"/>
      <sheetName val="용산1(해보)"/>
      <sheetName val="단가조사"/>
      <sheetName val="일위대가(4층원격)"/>
      <sheetName val="설계내역서"/>
      <sheetName val="정산"/>
      <sheetName val="일위목록"/>
      <sheetName val="단가산출목록표"/>
      <sheetName val="쌍송교"/>
      <sheetName val="노임단가표"/>
      <sheetName val="자재단가표"/>
      <sheetName val="DATE"/>
      <sheetName val="표지1"/>
      <sheetName val="별첨-기계경비 산출목록"/>
      <sheetName val="1000 DB구축 부표"/>
      <sheetName val="공정량산출내역서 "/>
      <sheetName val="일위대가표(유단가)"/>
      <sheetName val="내역서1999.8최종"/>
      <sheetName val="단가산출"/>
      <sheetName val="노임"/>
      <sheetName val="10.공통-노임단가"/>
      <sheetName val="중기사용료산출근거"/>
      <sheetName val="단가 및 재료비"/>
      <sheetName val="SAMPLE"/>
      <sheetName val="옥외 전력간선공사"/>
      <sheetName val="시설장비부하계산서"/>
      <sheetName val="1차 내역서"/>
      <sheetName val="대가"/>
      <sheetName val="설직재-1"/>
      <sheetName val="제-노임"/>
      <sheetName val="시설물기초"/>
      <sheetName val="갑지"/>
      <sheetName val="집계표"/>
      <sheetName val="GISDB_단가산출목록"/>
      <sheetName val="GISDB_단가산출표"/>
      <sheetName val="금액내역서"/>
      <sheetName val="기자재비"/>
      <sheetName val="CAUDIT"/>
      <sheetName val="수지예산"/>
      <sheetName val="조명시설"/>
      <sheetName val="대목"/>
      <sheetName val="단가산출목록"/>
      <sheetName val="실적공사비단가"/>
      <sheetName val="내역서"/>
      <sheetName val="Sheet3"/>
      <sheetName val="추가대화"/>
      <sheetName val="제경집계"/>
      <sheetName val="위치조서"/>
      <sheetName val="수량산출"/>
      <sheetName val="산출목록표"/>
      <sheetName val="20관리비율"/>
      <sheetName val="참조자료"/>
      <sheetName val="#REF"/>
      <sheetName val="전기"/>
      <sheetName val="전기외주내역"/>
      <sheetName val="가로등내역서"/>
      <sheetName val="9509"/>
      <sheetName val="5흙막이"/>
      <sheetName val="인건비"/>
      <sheetName val="설계명세서"/>
      <sheetName val="유림골조"/>
      <sheetName val="건물"/>
      <sheetName val="AV시스템"/>
      <sheetName val="내역서2안"/>
      <sheetName val="DATA"/>
      <sheetName val="데이타"/>
      <sheetName val="CT "/>
      <sheetName val="원가_(2)"/>
      <sheetName val="6PILE__(돌출)"/>
      <sheetName val="일위대가_집계표"/>
      <sheetName val="전선_및_전선관"/>
      <sheetName val="1000_DB구축_부표"/>
      <sheetName val="원가계산서"/>
      <sheetName val="기본일위"/>
      <sheetName val="단가 "/>
      <sheetName val="일위대가 (PM)"/>
      <sheetName val="견적서"/>
      <sheetName val="노임이"/>
      <sheetName val="8.PILE  (돌출)"/>
      <sheetName val="일위대가(출입)"/>
      <sheetName val="Sheet13"/>
      <sheetName val="Sheet14"/>
      <sheetName val="동원(3)"/>
      <sheetName val="노무비단가"/>
      <sheetName val="내역1"/>
      <sheetName val="화해(함평)"/>
      <sheetName val="화해(장성)"/>
      <sheetName val="시설물일위"/>
      <sheetName val="수량산출1"/>
      <sheetName val="Baby일위대가"/>
      <sheetName val="불법주정차"/>
      <sheetName val="공종단가"/>
      <sheetName val="재료"/>
      <sheetName val="설치자재"/>
      <sheetName val="구리토평1전기"/>
      <sheetName val="대"/>
      <sheetName val="자료"/>
      <sheetName val="을"/>
      <sheetName val="물량산출(지점)"/>
      <sheetName val="단"/>
      <sheetName val="일용노임단가2001상"/>
      <sheetName val="WORK"/>
      <sheetName val="2-1. 경관조명 내역총괄표"/>
      <sheetName val="내역"/>
      <sheetName val="전국현황"/>
      <sheetName val="일위(PN)"/>
      <sheetName val="3련 BOX"/>
      <sheetName val="이토변실(A3-LINE)"/>
      <sheetName val="CATV"/>
      <sheetName val="일위대가표(교체)"/>
      <sheetName val="2000시행총괄"/>
      <sheetName val="산출"/>
      <sheetName val="노임단가"/>
      <sheetName val="자재단가"/>
      <sheetName val="증감대비"/>
      <sheetName val="골조시행"/>
      <sheetName val="2-3.공사비내역서"/>
      <sheetName val="4-2. 기계경비산출"/>
      <sheetName val="7.노무비 근거"/>
      <sheetName val="3-2.일위대가"/>
      <sheetName val="기준FACTOR"/>
      <sheetName val="전력"/>
      <sheetName val="특수선일위대가"/>
      <sheetName val="2분기평가"/>
      <sheetName val="DWG-CAB-I"/>
      <sheetName val="램머"/>
      <sheetName val="기계경비(시간당)"/>
      <sheetName val="노무비"/>
      <sheetName val="96작생능"/>
      <sheetName val="환율"/>
      <sheetName val="도로정위치부표"/>
      <sheetName val="도로조사부표"/>
      <sheetName val="2000년1차"/>
      <sheetName val="9811"/>
      <sheetName val="단가산출서"/>
      <sheetName val="경율산정.XLS"/>
      <sheetName val="예정공정표 (2)"/>
      <sheetName val="기초자료입력"/>
      <sheetName val="수량산출2"/>
      <sheetName val="소방"/>
      <sheetName val="단가대비"/>
      <sheetName val="일위_파일"/>
      <sheetName val="INPUT"/>
      <sheetName val="중기일위대가"/>
      <sheetName val="설계서식"/>
      <sheetName val="덤프"/>
      <sheetName val="석재다짐"/>
      <sheetName val="소운반"/>
      <sheetName val="아스콘"/>
      <sheetName val="장비"/>
      <sheetName val="기성2"/>
      <sheetName val="ABUT수량-A1"/>
      <sheetName val="날개벽"/>
      <sheetName val="식재일위대가"/>
      <sheetName val="Sheet4"/>
      <sheetName val="단가기준"/>
      <sheetName val="현장경비"/>
      <sheetName val="공문"/>
      <sheetName val="현장관리비"/>
      <sheetName val="단가조사서"/>
      <sheetName val="횡 연장"/>
      <sheetName val="암거단위"/>
      <sheetName val="일위대가(가설)"/>
      <sheetName val="ELECTRIC"/>
      <sheetName val="공사비"/>
      <sheetName val="차액보증"/>
      <sheetName val="정부노임단가"/>
      <sheetName val="Customer Databas"/>
      <sheetName val="전체"/>
      <sheetName val="갑지(추정)"/>
      <sheetName val="프랜트면허"/>
      <sheetName val="2.냉난방설비공사"/>
      <sheetName val="7.자동제어공사"/>
      <sheetName val="동수"/>
      <sheetName val="TOTAL"/>
      <sheetName val="식재인부"/>
      <sheetName val="도급FORM"/>
      <sheetName val="실행철강하도"/>
      <sheetName val="급수 (LPM)"/>
      <sheetName val="CTEMCOST"/>
      <sheetName val="PANEL가격"/>
      <sheetName val="전차선로 물량표"/>
      <sheetName val="한강운반비"/>
      <sheetName val="자재"/>
      <sheetName val="파일의이용"/>
      <sheetName val="일위"/>
      <sheetName val="COST"/>
      <sheetName val="Mc1"/>
      <sheetName val="인원계획-미화"/>
      <sheetName val="익산"/>
      <sheetName val="산출기초"/>
      <sheetName val="예산내역"/>
      <sheetName val="총괄수지표"/>
      <sheetName val="설계내역2"/>
      <sheetName val="wall"/>
      <sheetName val="내역전기"/>
      <sheetName val="총체보활공정표"/>
      <sheetName val="A1"/>
      <sheetName val="회사정보"/>
      <sheetName val="단가산출서_토목"/>
      <sheetName val="단가(1)"/>
      <sheetName val="도급예산내역서총괄표"/>
      <sheetName val="설계산출기초"/>
      <sheetName val="철거산출근거"/>
      <sheetName val="중기목록표"/>
      <sheetName val="토목주소"/>
      <sheetName val="AL공사(원)"/>
      <sheetName val="6호기"/>
      <sheetName val="10월"/>
      <sheetName val="대비"/>
      <sheetName val="기초목"/>
      <sheetName val="2.대외공문"/>
      <sheetName val="일위대가(건축)"/>
      <sheetName val="단중표"/>
      <sheetName val="기본설계기준"/>
      <sheetName val="품셈총괄표"/>
      <sheetName val="TRE TABLE"/>
      <sheetName val="생산량"/>
      <sheetName val="판매가격(정리)"/>
      <sheetName val="주문"/>
      <sheetName val="적현로"/>
      <sheetName val="기본사항"/>
      <sheetName val="공사비예산서_토목분_"/>
      <sheetName val="돈암사업"/>
      <sheetName val="품셈표"/>
      <sheetName val="3집"/>
      <sheetName val="기계경비총괄표"/>
      <sheetName val="일위대가_현장"/>
      <sheetName val="HW"/>
      <sheetName val="범용도입(1차)"/>
      <sheetName val="SW"/>
      <sheetName val="부하계산서"/>
      <sheetName val="건축일위"/>
      <sheetName val="그라우팅일위"/>
      <sheetName val="시중노임(공사)"/>
      <sheetName val="설비(제출)"/>
      <sheetName val="실행내역서"/>
      <sheetName val="도로단위당"/>
      <sheetName val="BEND LOSS"/>
      <sheetName val="적용기준표(98년상반기)"/>
      <sheetName val="노임단가(전기·통신)"/>
      <sheetName val="설계"/>
      <sheetName val="COVER"/>
      <sheetName val="6. 직접경비"/>
      <sheetName val="설계서"/>
      <sheetName val="출력은 금물"/>
      <sheetName val="총 원가계산"/>
      <sheetName val="물량"/>
      <sheetName val="공사개요"/>
      <sheetName val="내역5"/>
      <sheetName val="대가단최종"/>
      <sheetName val="전기일위목록"/>
      <sheetName val="동력기별"/>
      <sheetName val="BOX전기내역"/>
      <sheetName val="물량표"/>
      <sheetName val="EXPENSE"/>
      <sheetName val="공사내역"/>
      <sheetName val="일용직내역"/>
      <sheetName val="길어깨(현황)"/>
      <sheetName val="Sheet5"/>
      <sheetName val="기본입력"/>
      <sheetName val="깨기"/>
      <sheetName val="데리네이타현황"/>
      <sheetName val="단가표"/>
      <sheetName val="일명"/>
      <sheetName val="일명95"/>
      <sheetName val="일비"/>
      <sheetName val="일비95"/>
      <sheetName val="경명"/>
      <sheetName val="경명95"/>
      <sheetName val="경배"/>
      <sheetName val="경배95"/>
      <sheetName val="임율95"/>
      <sheetName val="간노비"/>
      <sheetName val="간노비95"/>
      <sheetName val="Y-WORK"/>
      <sheetName val="물량내역"/>
      <sheetName val=" 갑  지 "/>
      <sheetName val="OPGW기별"/>
      <sheetName val="수목표준대가"/>
      <sheetName val="표지"/>
      <sheetName val="설비원가"/>
      <sheetName val="단위단가"/>
      <sheetName val="BS"/>
      <sheetName val="5-1.설계명세서"/>
      <sheetName val="공사계획서"/>
      <sheetName val="직종별노임단가표"/>
      <sheetName val="산근"/>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정산내역서"/>
      <sheetName val="원가계산서 "/>
      <sheetName val="Sheet2"/>
      <sheetName val="DATA 입력란"/>
      <sheetName val="1. 설계조건 2.단면가정 3. 하중계산"/>
      <sheetName val="sw1"/>
      <sheetName val="자재단가비교표"/>
      <sheetName val="일위목차"/>
      <sheetName val="SORCE1"/>
      <sheetName val="3"/>
      <sheetName val="관급총괄"/>
      <sheetName val="을지"/>
      <sheetName val="대가목록"/>
      <sheetName val="품셈총괄"/>
      <sheetName val="기본DATA Sheet"/>
      <sheetName val="수량총괄"/>
      <sheetName val="배관내역"/>
      <sheetName val="횡배수관"/>
      <sheetName val="부분별수량산출(조합기초)"/>
      <sheetName val="※참고자료※"/>
      <sheetName val="내역서적용수량"/>
      <sheetName val="배수공 시멘트 및 골재량 산출"/>
      <sheetName val="원가_(2)1"/>
      <sheetName val="일위대가_집계표1"/>
      <sheetName val="6PILE__(돌출)1"/>
      <sheetName val="전선_및_전선관1"/>
      <sheetName val="1차_내역서"/>
      <sheetName val="별첨-기계경비_산출목록"/>
      <sheetName val="내역서1999_8최종"/>
      <sheetName val="10_공통-노임단가"/>
      <sheetName val="1000_DB구축_부표1"/>
      <sheetName val="단가_및_재료비"/>
      <sheetName val="옥외_전력간선공사"/>
      <sheetName val="CT_"/>
      <sheetName val="S&amp;R"/>
      <sheetName val="5사남"/>
      <sheetName val="맨홀수량산출(1.0×1.0×1.0)"/>
      <sheetName val="요율"/>
      <sheetName val="물가대비표"/>
      <sheetName val="data spec"/>
      <sheetName val="투찰추정"/>
      <sheetName val="도근좌표"/>
      <sheetName val="7.수지"/>
      <sheetName val="여과지동"/>
      <sheetName val="기초자료"/>
      <sheetName val="기초일위"/>
      <sheetName val="시설일위"/>
      <sheetName val="조명일위"/>
      <sheetName val="관급"/>
      <sheetName val="공정량산출내역서_"/>
      <sheetName val="단가_"/>
      <sheetName val="일위대가_(PM)"/>
      <sheetName val="예정공정표_(2)"/>
      <sheetName val="8_PILE__(돌출)"/>
      <sheetName val="Macro1"/>
      <sheetName val="3.하중계산"/>
      <sheetName val="1"/>
      <sheetName val="값"/>
      <sheetName val="가시설"/>
      <sheetName val="비탈면보호공수량산출"/>
      <sheetName val="변경내역"/>
      <sheetName val="XL4Poppy"/>
      <sheetName val="하수급견적대비"/>
      <sheetName val="실행갑지"/>
      <sheetName val="ITEM"/>
      <sheetName val="단가및재료비"/>
      <sheetName val="친환경주택"/>
      <sheetName val="EQT-ESTN"/>
      <sheetName val="적격점수&lt;300억미만&gt;"/>
      <sheetName val="예가표"/>
      <sheetName val="전기변내역"/>
      <sheetName val="일용노임단가"/>
      <sheetName val="SG"/>
      <sheetName val="1062-x방향 "/>
      <sheetName val="노임변동률"/>
      <sheetName val="물량master"/>
      <sheetName val="내역서(시설)"/>
      <sheetName val="납부서"/>
      <sheetName val="6공구(당초)"/>
      <sheetName val="기초단가"/>
      <sheetName val=" 견적서"/>
      <sheetName val="공예율"/>
      <sheetName val="갑지1"/>
      <sheetName val="연부97-1"/>
      <sheetName val="당사"/>
      <sheetName val="A"/>
      <sheetName val="실행"/>
      <sheetName val="단위중량"/>
      <sheetName val="b_balju_cho"/>
      <sheetName val="일위대가목차"/>
      <sheetName val="포장절단"/>
      <sheetName val="토목"/>
      <sheetName val="DHEQSUPT"/>
      <sheetName val="표  지"/>
      <sheetName val="cp-e1"/>
      <sheetName val="기준표"/>
      <sheetName val="현황"/>
      <sheetName val="프린터현황"/>
      <sheetName val="품셈적용 자료"/>
      <sheetName val="#3E1_GCR"/>
      <sheetName val="설계예산서"/>
      <sheetName val="시중노임"/>
      <sheetName val="관급자재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efreshError="1"/>
      <sheetData sheetId="414" refreshError="1"/>
      <sheetData sheetId="415" refreshError="1"/>
      <sheetData sheetId="416" refreshError="1"/>
      <sheetData sheetId="417" refreshError="1"/>
      <sheetData sheetId="418"/>
      <sheetData sheetId="419"/>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I一般比"/>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20관리비율"/>
      <sheetName val="전선 및 전선관"/>
      <sheetName val="전기공사일위대가"/>
      <sheetName val="일위대가"/>
      <sheetName val="노무비단가"/>
      <sheetName val="옥외 전력간선공사"/>
      <sheetName val="내역1"/>
      <sheetName val="동원(3)"/>
      <sheetName val="#REF"/>
      <sheetName val="내역서"/>
      <sheetName val="시설물일위"/>
      <sheetName val="중기사용료"/>
      <sheetName val="경율산정.XLS"/>
      <sheetName val="노무비"/>
      <sheetName val="노임단가"/>
      <sheetName val="N賃率_職"/>
      <sheetName val="내역"/>
      <sheetName val="공조기휀"/>
      <sheetName val="노임"/>
      <sheetName val="화해(함평)"/>
      <sheetName val="화해(장성)"/>
      <sheetName val="b_balju_cho"/>
      <sheetName val="수량산출1"/>
      <sheetName val="자재단가표"/>
      <sheetName val="제작비추산총괄표"/>
      <sheetName val="원가계산서"/>
      <sheetName val="J直材4"/>
      <sheetName val="중기일위대가"/>
      <sheetName val="토공"/>
      <sheetName val="인부임"/>
      <sheetName val="Data"/>
      <sheetName val="단가조사"/>
      <sheetName val="Baby일위대가"/>
      <sheetName val="일위대가(가설)"/>
      <sheetName val="C-직노1"/>
      <sheetName val="수량산출"/>
      <sheetName val="을지"/>
      <sheetName val="날개벽수량표"/>
      <sheetName val="순공사비"/>
      <sheetName val="KCS-CA"/>
      <sheetName val="Sheet1"/>
      <sheetName val="집계"/>
      <sheetName val="P&amp;L(Ahn)"/>
      <sheetName val="산경"/>
      <sheetName val="일위대가목록"/>
      <sheetName val="새공통"/>
      <sheetName val="공사원가계산서"/>
      <sheetName val="단"/>
      <sheetName val="직노"/>
      <sheetName val="을-ATYPE"/>
      <sheetName val="문산"/>
      <sheetName val="총괄표"/>
      <sheetName val="다곡2교"/>
      <sheetName val="DATE"/>
      <sheetName val="조건표"/>
      <sheetName val="원형맨홀수량"/>
      <sheetName val="이토변실"/>
      <sheetName val="제36-40호표"/>
      <sheetName val="총괄집계표"/>
      <sheetName val="CT "/>
      <sheetName val="재료"/>
      <sheetName val="설치자재"/>
      <sheetName val="기본사항"/>
      <sheetName val="환산"/>
      <sheetName val="일위"/>
      <sheetName val="일위대가표(유단가)"/>
      <sheetName val="지급자재"/>
      <sheetName val="유림골조"/>
      <sheetName val="포장공"/>
      <sheetName val="배수공"/>
      <sheetName val="4. 자재단가비교표"/>
      <sheetName val="4. 일위대가"/>
      <sheetName val="샌딩 에폭시 도장"/>
      <sheetName val="일반문틀 설치"/>
      <sheetName val="총괄내역서"/>
      <sheetName val="기본일위"/>
      <sheetName val="교각1"/>
      <sheetName val="재정비직인"/>
      <sheetName val="재정비내역"/>
      <sheetName val="지적고시내역"/>
      <sheetName val="원가_(2)"/>
      <sheetName val="전선_및_전선관"/>
      <sheetName val="옥외_전력간선공사"/>
      <sheetName val="경율산정_XLS"/>
      <sheetName val="품셈"/>
      <sheetName val="CTEMCOST"/>
      <sheetName val="차액보증"/>
      <sheetName val="인사자료총집계"/>
      <sheetName val="WATER"/>
      <sheetName val="차도부연장현황"/>
      <sheetName val="2.수량조서(발주용)"/>
      <sheetName val="Galaxy 소비자가격표"/>
      <sheetName val="목록"/>
      <sheetName val="96노임기준"/>
      <sheetName val="6PILE  (돌출)"/>
      <sheetName val="단위수량"/>
      <sheetName val="70%"/>
      <sheetName val="공종별수량집계"/>
      <sheetName val="담장산출"/>
      <sheetName val="견적"/>
      <sheetName val="약전설비"/>
      <sheetName val="업체명"/>
      <sheetName val="관리"/>
      <sheetName val="단가산출"/>
      <sheetName val="일위목록"/>
      <sheetName val="COST"/>
      <sheetName val="Sheet4"/>
      <sheetName val="절감효과"/>
      <sheetName val="을_ATYPE"/>
      <sheetName val="설계명세서"/>
      <sheetName val="대구-교대(A1)"/>
      <sheetName val="내역단위"/>
      <sheetName val="설계예시"/>
      <sheetName val="간접비총괄 (2)"/>
      <sheetName val="구조물공"/>
      <sheetName val="부대공"/>
      <sheetName val="증감대비"/>
      <sheetName val="적현로"/>
      <sheetName val="아파트"/>
      <sheetName val="소비자가"/>
      <sheetName val="설직재-1"/>
      <sheetName val="EQT-ESTN"/>
      <sheetName val="기술부 VENDOR LIST"/>
      <sheetName val="B1(반포1차)"/>
      <sheetName val="D-경비1"/>
      <sheetName val="건축내역"/>
      <sheetName val="8.수량산출서"/>
      <sheetName val="9.단가조사서"/>
      <sheetName val="6.일위목록"/>
      <sheetName val="Sheet9"/>
      <sheetName val="중기사용료산출근거"/>
      <sheetName val="단가 및 재료비"/>
      <sheetName val="5사남"/>
      <sheetName val="조명시설"/>
      <sheetName val="woo(mac)"/>
      <sheetName val="guard(mac)"/>
      <sheetName val="8.PILE  (돌출)"/>
      <sheetName val="(변경계약)총괄내역"/>
      <sheetName val="1차설계변경내역"/>
      <sheetName val="MOTOR"/>
      <sheetName val="일위대가(출입)"/>
      <sheetName val="(A)내역서"/>
      <sheetName val="지수"/>
      <sheetName val="갑지(추정)"/>
      <sheetName val="Sheet5"/>
      <sheetName val="가설대가"/>
      <sheetName val="토공대가"/>
      <sheetName val="구조대가"/>
      <sheetName val="포설대가1"/>
      <sheetName val="부대대가"/>
      <sheetName val="공정집계_국별"/>
      <sheetName val="MOKDONG(1)"/>
      <sheetName val="준검 내역서"/>
      <sheetName val="실행대비"/>
      <sheetName val="기본단가표"/>
      <sheetName val="퇴직영수증"/>
      <sheetName val="dt0301"/>
      <sheetName val="dtt0301"/>
      <sheetName val="원형1호맨홀토공수량"/>
      <sheetName val="FACTOR"/>
      <sheetName val="工관리비율"/>
      <sheetName val="工완성공사율"/>
      <sheetName val="Sheet13"/>
      <sheetName val="Sheet3"/>
      <sheetName val="입찰안"/>
      <sheetName val="전국현황"/>
      <sheetName val="전기"/>
      <sheetName val="요율"/>
      <sheetName val="하도관리"/>
      <sheetName val="확약서"/>
      <sheetName val="아스콘포장 (5t)"/>
      <sheetName val="원가_(2)1"/>
      <sheetName val="전선_및_전선관1"/>
      <sheetName val="소화설비"/>
      <sheetName val="sw1"/>
      <sheetName val="견적서"/>
      <sheetName val="합천내역"/>
      <sheetName val="공통가설"/>
      <sheetName val="건축-물가변동"/>
      <sheetName val="단위단가"/>
      <sheetName val="000000"/>
      <sheetName val="인건비"/>
      <sheetName val="아파트_9"/>
      <sheetName val="대목"/>
      <sheetName val="내역서(실)"/>
      <sheetName val="정부노임단가"/>
      <sheetName val="품셈TABLE"/>
      <sheetName val="노임단가(일반)"/>
      <sheetName val="전기일위대가"/>
      <sheetName val="경산"/>
      <sheetName val="변압기 및 발전기 용량"/>
      <sheetName val="기존단가 (2)"/>
      <sheetName val="자료입력"/>
      <sheetName val="예산명세서"/>
      <sheetName val="시행후면적"/>
      <sheetName val="일위대가표"/>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부대내역"/>
      <sheetName val="내역서(기성청구)"/>
      <sheetName val="대전-교대(A1-A2)"/>
      <sheetName val="Total"/>
      <sheetName val="시설물기초"/>
      <sheetName val="단1"/>
      <sheetName val="노임이"/>
      <sheetName val="6호기"/>
      <sheetName val="갑지"/>
      <sheetName val="방식총괄"/>
      <sheetName val="단가목록"/>
      <sheetName val="경율산정"/>
      <sheetName val="방지책개소별명세"/>
      <sheetName val="부하계산서"/>
      <sheetName val="도로단위당"/>
      <sheetName val="대창(장성)"/>
      <sheetName val="대창(함평)-창열"/>
      <sheetName val="3"/>
      <sheetName val="패널"/>
      <sheetName val="자재집계"/>
      <sheetName val="기자재비"/>
      <sheetName val="48평단가"/>
      <sheetName val="57단가"/>
      <sheetName val="54평단가"/>
      <sheetName val="66평단가"/>
      <sheetName val="61단가"/>
      <sheetName val="89평단가"/>
      <sheetName val="84평단가"/>
      <sheetName val="골조시행"/>
      <sheetName val="설계서(1)"/>
      <sheetName val="기별"/>
      <sheetName val="실행철강하도"/>
      <sheetName val="계수원본(99.2.28)"/>
      <sheetName val="시공변경 설명서"/>
      <sheetName val="공사비증감내역"/>
      <sheetName val="변경조서"/>
      <sheetName val="362품셈"/>
      <sheetName val="POL6차-PIPING"/>
      <sheetName val="인건-측정"/>
      <sheetName val="마포토정"/>
      <sheetName val="10월"/>
      <sheetName val="신천3호용수로"/>
      <sheetName val="2공구산출내역"/>
      <sheetName val="식재일위대가"/>
      <sheetName val="펀칭"/>
      <sheetName val="기계경비(시간당)"/>
      <sheetName val="램머"/>
      <sheetName val="말뚝지지력산정"/>
      <sheetName val="단가명령서"/>
      <sheetName val="수공기"/>
      <sheetName val="중기"/>
      <sheetName val="수지예산"/>
      <sheetName val="CAUDIT"/>
      <sheetName val="토적계산"/>
      <sheetName val="목차"/>
      <sheetName val="전선"/>
      <sheetName val="CABLE"/>
      <sheetName val="건축공사실행"/>
      <sheetName val="물량"/>
      <sheetName val="평균높이산출근거"/>
      <sheetName val="횡배수관위치조서"/>
      <sheetName val="사용성검토"/>
      <sheetName val="Sheet1 (2)"/>
      <sheetName val="제품별구성표"/>
      <sheetName val="설계서"/>
      <sheetName val="아파트건축"/>
      <sheetName val="별첨1-4"/>
      <sheetName val="암거단위"/>
      <sheetName val="횡배수관집현황(2공구)"/>
      <sheetName val="실행내역"/>
      <sheetName val="9GNG운반"/>
      <sheetName val="공예을"/>
      <sheetName val="내역을"/>
      <sheetName val="건축"/>
      <sheetName val="을"/>
      <sheetName val="금융비용"/>
      <sheetName val="ERL_TBL"/>
      <sheetName val="EXPENSE"/>
      <sheetName val="기초단가"/>
      <sheetName val="건축원가"/>
      <sheetName val="COVER"/>
      <sheetName val="기계실"/>
      <sheetName val="내역서2안"/>
      <sheetName val="b_sul"/>
      <sheetName val="전체"/>
      <sheetName val="기기리스트"/>
      <sheetName val="Sheet2"/>
      <sheetName val="asd"/>
      <sheetName val="단면치수"/>
      <sheetName val="DATA1"/>
      <sheetName val="7.수지"/>
      <sheetName val="광양방향"/>
      <sheetName val="BOX전기내역"/>
      <sheetName val="물가자료"/>
      <sheetName val="보증금(전신전화가입권)"/>
      <sheetName val="98년BS"/>
      <sheetName val="잉여금"/>
      <sheetName val="estimate(TOTAL) (2)"/>
      <sheetName val="estimate"/>
      <sheetName val="자재단가"/>
      <sheetName val="급여대장출력"/>
      <sheetName val="인원계획-미화"/>
      <sheetName val="부대시설"/>
      <sheetName val="공문"/>
      <sheetName val="원가계산 (2)"/>
      <sheetName val="하수급견적대비"/>
      <sheetName val="옥외_전력간선공사1"/>
      <sheetName val="경율산정_XLS1"/>
      <sheetName val="계수원본(99_2_28)"/>
      <sheetName val="CT_"/>
      <sheetName val="단가_및_재료비"/>
      <sheetName val="샌딩_에폭시_도장"/>
      <sheetName val="일반문틀_설치"/>
      <sheetName val="2_수량조서(발주용)"/>
      <sheetName val="Galaxy_소비자가격표"/>
      <sheetName val="6PILE__(돌출)"/>
      <sheetName val="간접비총괄_(2)"/>
      <sheetName val="기술부_VENDOR_LIST"/>
      <sheetName val="Tool"/>
      <sheetName val="PAC"/>
      <sheetName val="국소별수량산출"/>
      <sheetName val="노임변동률"/>
      <sheetName val="OPGW기별"/>
      <sheetName val="지시서"/>
      <sheetName val="이천변압기운반비"/>
      <sheetName val="BOX-1510"/>
      <sheetName val="BEND LOSS"/>
      <sheetName val="명단"/>
      <sheetName val="4__자재단가비교표"/>
      <sheetName val="4__일위대가"/>
      <sheetName val="준검_내역서"/>
      <sheetName val="8_수량산출서"/>
      <sheetName val="9_단가조사서"/>
      <sheetName val="6_일위목록"/>
      <sheetName val="결선list"/>
      <sheetName val="danga"/>
      <sheetName val="ilch"/>
      <sheetName val="기둥(원형)"/>
      <sheetName val="암거공"/>
      <sheetName val="부대집계1"/>
      <sheetName val="가도단위"/>
      <sheetName val="3련 BOX"/>
      <sheetName val="상행-교대(A1-A2)"/>
      <sheetName val="날개벽"/>
      <sheetName val="대로근거"/>
      <sheetName val="Macro1"/>
      <sheetName val="Macro3"/>
      <sheetName val="Macro2"/>
      <sheetName val="BID"/>
      <sheetName val="재료비"/>
      <sheetName val="설계내역(2001)"/>
      <sheetName val="4)유동표"/>
      <sheetName val="ABUT수량-A1"/>
      <sheetName val="상세내역서"/>
      <sheetName val="#2-3 일위대가"/>
      <sheetName val="#2-4 단가대비표"/>
      <sheetName val="DATA 입력란"/>
      <sheetName val="1. 설계조건 2.단면가정 3. 하중계산"/>
      <sheetName val="동원인원"/>
      <sheetName val="자재단가비교표"/>
      <sheetName val="unit 4"/>
      <sheetName val="본체"/>
      <sheetName val="REACTION(USE평시)"/>
      <sheetName val="설계조건"/>
      <sheetName val="REACTION(USD지진시)"/>
      <sheetName val="계림(함평)"/>
      <sheetName val="계림(장성)"/>
      <sheetName val="노원열병합  건축공사기성내역서"/>
      <sheetName val="BOX(상시)"/>
      <sheetName val="백암비스타내역"/>
      <sheetName val="표준내역"/>
      <sheetName val="대운산출"/>
      <sheetName val="배전KT"/>
      <sheetName val="배관배선내역"/>
      <sheetName val="1차_내역서"/>
      <sheetName val="기존단가_(2)"/>
      <sheetName val="환경기계공정표 (3)"/>
      <sheetName val="combi(wall)"/>
      <sheetName val="내역서1999.8최종"/>
      <sheetName val="철거산출근거"/>
      <sheetName val="1-최종안"/>
      <sheetName val="사업분석-분양가결정"/>
      <sheetName val="토목검측서"/>
      <sheetName val="실행내역 "/>
      <sheetName val="C-노임단가"/>
      <sheetName val="45,46"/>
      <sheetName val="사업성분석"/>
      <sheetName val="백호우계수"/>
      <sheetName val="총괄갑 "/>
      <sheetName val="99년신청"/>
      <sheetName val="건축토목내역"/>
      <sheetName val="단가표"/>
      <sheetName val="금액"/>
      <sheetName val="설계내역2"/>
      <sheetName val="터파기및재료"/>
      <sheetName val="도근좌표"/>
      <sheetName val="5Strand-장기처짐PCI"/>
      <sheetName val="교대(A1-A2)"/>
      <sheetName val="역T형"/>
      <sheetName val="수량산출서"/>
      <sheetName val="1호철근량"/>
      <sheetName val="SANTOGO"/>
      <sheetName val="SANBAISU"/>
      <sheetName val="마산월령동골조물량변경"/>
      <sheetName val="경제성분석"/>
      <sheetName val="깨기"/>
      <sheetName val="JUCK"/>
      <sheetName val="모래기초"/>
      <sheetName val="산근"/>
      <sheetName val="청천내"/>
      <sheetName val="sst,stl창호"/>
      <sheetName val="spec1"/>
      <sheetName val="돈암사업"/>
      <sheetName val="Key Data"/>
      <sheetName val="포승(S+H)"/>
      <sheetName val="포승(SHEET)"/>
      <sheetName val="기성내역서"/>
      <sheetName val="변경내역서"/>
      <sheetName val="환율"/>
      <sheetName val="집계표"/>
      <sheetName val="b_balju-단가단가단가"/>
      <sheetName val="손익현황"/>
      <sheetName val="대비"/>
      <sheetName val="제출내역서"/>
      <sheetName val="내역서(실행)"/>
      <sheetName val="내역서 (원본)"/>
      <sheetName val="내역서(실행)3"/>
      <sheetName val="A"/>
      <sheetName val="3.건축(현장안)"/>
      <sheetName val="3F"/>
      <sheetName val="I.설계조건"/>
      <sheetName val="투찰가"/>
      <sheetName val="몰운대초견적"/>
      <sheetName val="신우"/>
      <sheetName val="중기솔뇨"/>
      <sheetName val="투찰"/>
      <sheetName val="설계개요"/>
      <sheetName val="DAN"/>
      <sheetName val="9811"/>
      <sheetName val="전기자료"/>
      <sheetName val="Sheet14"/>
      <sheetName val="Sheet10"/>
      <sheetName val="제2~7호표"/>
      <sheetName val="예산내역서"/>
      <sheetName val="설계예산서"/>
      <sheetName val="(10) 단가산출결과"/>
      <sheetName val="PIPE(인수본)"/>
      <sheetName val="산출내역 (월기성)"/>
      <sheetName val="건축기성"/>
      <sheetName val="공량예산"/>
      <sheetName val="기준표"/>
      <sheetName val=" FURNACE현설"/>
      <sheetName val="명세서(을)"/>
      <sheetName val="산출근거"/>
      <sheetName val="대차대조표"/>
      <sheetName val="수량산출서(보강)"/>
      <sheetName val="금액내역서"/>
      <sheetName val="개별직종노임단가(2002.5)"/>
      <sheetName val="도급내역(금차분)"/>
      <sheetName val="공비대비"/>
      <sheetName val="시설장비"/>
      <sheetName val="견적990322"/>
      <sheetName val="SAMPLE"/>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목차"/>
      <sheetName val="0.표지"/>
      <sheetName val="물품원가계산서"/>
      <sheetName val="1.표지"/>
      <sheetName val="물품내역 총괄 집계표"/>
      <sheetName val="2.표지"/>
      <sheetName val="물품내역서(센터)"/>
      <sheetName val="물품내역 집계표(노후)"/>
      <sheetName val="물품내역서(노후)"/>
      <sheetName val="3.표지"/>
      <sheetName val="일위대가 집계표"/>
      <sheetName val="일위대가"/>
      <sheetName val="기계경비목록"/>
      <sheetName val="기계경비산출"/>
      <sheetName val="4.표지"/>
      <sheetName val="단가비교표"/>
      <sheetName val="5.표지"/>
      <sheetName val="노무비 근거"/>
      <sheetName val="6.표지"/>
      <sheetName val="7.표지"/>
      <sheetName val="수량집계(센터)"/>
      <sheetName val="수량산출서(센터)"/>
      <sheetName val="수량집계(노후)"/>
      <sheetName val="수량산출서(노후)"/>
      <sheetName val="설치장소"/>
    </sheetNames>
    <sheetDataSet>
      <sheetData sheetId="0"/>
      <sheetData sheetId="1"/>
      <sheetData sheetId="2"/>
      <sheetData sheetId="3"/>
      <sheetData sheetId="4"/>
      <sheetData sheetId="5"/>
      <sheetData sheetId="6"/>
      <sheetData sheetId="7">
        <row r="1">
          <cell r="C1" t="str">
            <v>물     품     구     매     설     치     내     역     서(센터)</v>
          </cell>
        </row>
        <row r="2">
          <cell r="C2" t="str">
            <v>건명 : 2017년 방범 CCTV 노후카메라 교체사업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1003</v>
          </cell>
          <cell r="C5" t="str">
            <v>1. 센터장비</v>
          </cell>
        </row>
        <row r="6">
          <cell r="B6">
            <v>2020</v>
          </cell>
          <cell r="C6" t="str">
            <v>1.1 STORAGE(총액)</v>
          </cell>
        </row>
        <row r="7">
          <cell r="B7" t="str">
            <v>DISK DRIVE10TB</v>
          </cell>
          <cell r="C7" t="str">
            <v>DISK DRIVE</v>
          </cell>
          <cell r="D7" t="str">
            <v>10TB</v>
          </cell>
          <cell r="E7">
            <v>9</v>
          </cell>
          <cell r="F7" t="str">
            <v>EA</v>
          </cell>
          <cell r="G7">
            <v>2800000</v>
          </cell>
          <cell r="H7">
            <v>25200000</v>
          </cell>
          <cell r="J7">
            <v>0</v>
          </cell>
          <cell r="L7">
            <v>0</v>
          </cell>
        </row>
        <row r="9">
          <cell r="B9">
            <v>3020</v>
          </cell>
          <cell r="D9" t="str">
            <v>소계</v>
          </cell>
          <cell r="H9">
            <v>25200000</v>
          </cell>
          <cell r="J9">
            <v>0</v>
          </cell>
          <cell r="L9">
            <v>0</v>
          </cell>
        </row>
        <row r="11">
          <cell r="B11">
            <v>2020</v>
          </cell>
          <cell r="C11" t="str">
            <v>1.2 통신소프트웨어(3자단가)</v>
          </cell>
        </row>
        <row r="12">
          <cell r="B12" t="str">
            <v>통신소프트웨어저장/분배, 영상저장 및 분배</v>
          </cell>
          <cell r="C12" t="str">
            <v>통신소프트웨어</v>
          </cell>
          <cell r="D12" t="str">
            <v>저장/분배, 영상저장 및 분배</v>
          </cell>
          <cell r="E12">
            <v>1</v>
          </cell>
          <cell r="F12" t="str">
            <v>조</v>
          </cell>
          <cell r="G12">
            <v>6600000</v>
          </cell>
          <cell r="H12">
            <v>6600000</v>
          </cell>
          <cell r="J12">
            <v>0</v>
          </cell>
          <cell r="L12">
            <v>0</v>
          </cell>
        </row>
        <row r="14">
          <cell r="B14">
            <v>3020</v>
          </cell>
          <cell r="D14" t="str">
            <v>소계</v>
          </cell>
          <cell r="H14">
            <v>6600000</v>
          </cell>
          <cell r="J14">
            <v>0</v>
          </cell>
          <cell r="L14">
            <v>0</v>
          </cell>
        </row>
        <row r="29">
          <cell r="B29">
            <v>3020</v>
          </cell>
          <cell r="D29" t="str">
            <v>합계</v>
          </cell>
          <cell r="H29">
            <v>31800000</v>
          </cell>
          <cell r="J29">
            <v>0</v>
          </cell>
          <cell r="L29">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sheet1"/>
      <sheetName val="YES"/>
      <sheetName val="일위"/>
      <sheetName val="노무비 근거"/>
      <sheetName val="일위대가"/>
      <sheetName val="자재단가비교표"/>
      <sheetName val="견적대비"/>
      <sheetName val="가로등기초"/>
      <sheetName val="PAD TR보호대기초"/>
      <sheetName val="총물량표"/>
      <sheetName val="정산물량표"/>
      <sheetName val="정산세부물량1차분실적"/>
      <sheetName val="정산복구량"/>
      <sheetName val="일위대가표(1)"/>
      <sheetName val="일위대가표(2)"/>
      <sheetName val="복구량산정 및 전용회선 사용"/>
      <sheetName val="노임단가"/>
      <sheetName val="대치판정"/>
      <sheetName val="Baby일위대가"/>
      <sheetName val="철거산출근거"/>
      <sheetName val="특별교실"/>
      <sheetName val="기숙사"/>
      <sheetName val="화장실"/>
      <sheetName val="총집계-1"/>
      <sheetName val="총집계-2"/>
      <sheetName val="원가-1"/>
      <sheetName val="원가-2"/>
      <sheetName val="기안"/>
      <sheetName val="갑지"/>
      <sheetName val="견적서"/>
      <sheetName val="내역서"/>
      <sheetName val="XXXXXX"/>
      <sheetName val="호계"/>
      <sheetName val="제암"/>
      <sheetName val="월마트"/>
      <sheetName val="월드컵"/>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표지"/>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견적조건"/>
      <sheetName val="견적조건(을지)"/>
      <sheetName val="JUCK"/>
      <sheetName val="간선계산"/>
      <sheetName val="N賃率-職"/>
      <sheetName val="98지급계획"/>
      <sheetName val="남양시작동자105노65기1.3화1.2"/>
      <sheetName val="일반공사"/>
      <sheetName val="표지 (2)"/>
      <sheetName val="제-노임"/>
      <sheetName val="제직재"/>
      <sheetName val="노무비"/>
      <sheetName val="을지"/>
      <sheetName val="을"/>
      <sheetName val="FILE1"/>
      <sheetName val="0.집계"/>
      <sheetName val="1.수변전설비공사"/>
      <sheetName val="MOTOR"/>
      <sheetName val="기초단가"/>
      <sheetName val="ITEM"/>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단가비교표"/>
      <sheetName val="매립"/>
      <sheetName val="일위대가목차"/>
      <sheetName val="대구실행"/>
      <sheetName val="AIR SHOWER(3인용)"/>
      <sheetName val="부대공Ⅱ"/>
      <sheetName val="설계내역서"/>
      <sheetName val="직노"/>
      <sheetName val="입찰안"/>
      <sheetName val="단가산출"/>
      <sheetName val="2F 회의실견적(5_14 일대)"/>
      <sheetName val="재집"/>
      <sheetName val="직재"/>
      <sheetName val="전차선로 물량표"/>
      <sheetName val="DATA"/>
      <sheetName val="일위대가(가설)"/>
      <sheetName val="실행내역"/>
      <sheetName val="200"/>
      <sheetName val="48전력선로일위"/>
      <sheetName val="접지수량"/>
      <sheetName val="조명율표"/>
      <sheetName val="TOT"/>
      <sheetName val="정부노임단가"/>
      <sheetName val="1.수인터널"/>
      <sheetName val="자재단가"/>
      <sheetName val="손익분석"/>
      <sheetName val="인건-측정"/>
      <sheetName val="보차도경계석"/>
      <sheetName val="부하계산서"/>
      <sheetName val="인건비"/>
      <sheetName val="아산추가1220"/>
      <sheetName val="당초"/>
      <sheetName val="3-1.CB"/>
      <sheetName val="부대내역"/>
      <sheetName val="unit 4"/>
      <sheetName val="ITB COST"/>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말뚝지지력산정"/>
      <sheetName val="수량"/>
      <sheetName val="CTEMCOST"/>
      <sheetName val="내역"/>
      <sheetName val="연습"/>
      <sheetName val="내역(설계)"/>
      <sheetName val="Macro1"/>
      <sheetName val="BID"/>
      <sheetName val="현장관리비집계표"/>
      <sheetName val="설계예산서"/>
      <sheetName val="수량집계"/>
      <sheetName val="토목"/>
      <sheetName val="가로등내역서"/>
      <sheetName val="수량산출서"/>
      <sheetName val="2000.11월설계내역"/>
      <sheetName val="#REF"/>
      <sheetName val="터파기및재료"/>
      <sheetName val="점수계산1-2"/>
      <sheetName val="부대공사비"/>
      <sheetName val="본공사"/>
      <sheetName val="식생블럭단위수량"/>
      <sheetName val="가로등부표"/>
      <sheetName val="보합"/>
      <sheetName val="조도계산서 (도서)"/>
      <sheetName val="WORK"/>
      <sheetName val="입찰보고"/>
      <sheetName val="재료"/>
      <sheetName val="MAIN_TABLE"/>
      <sheetName val="1.설계조건"/>
      <sheetName val="LOPCALC"/>
      <sheetName val="제경비율"/>
      <sheetName val="XL4Poppy"/>
      <sheetName val="자료입력"/>
      <sheetName val="예산명세서"/>
      <sheetName val="단가조사"/>
      <sheetName val="우배수"/>
      <sheetName val="맨홀"/>
      <sheetName val="금호"/>
      <sheetName val="I一般比"/>
      <sheetName val="49-119"/>
      <sheetName val="Macro(전선)"/>
      <sheetName val="발신정보"/>
      <sheetName val="준검 내역서"/>
      <sheetName val="부하(성남)"/>
      <sheetName val="연부97-1"/>
      <sheetName val="갑지1"/>
      <sheetName val="J直材4"/>
      <sheetName val="공사원가계산서)"/>
      <sheetName val="내역집계표"/>
      <sheetName val="전기내역"/>
      <sheetName val="대가집계표"/>
      <sheetName val="대가전기"/>
      <sheetName val="자료"/>
      <sheetName val="집계표(관급)"/>
      <sheetName val="전기내역관급"/>
      <sheetName val="전선 및 전선관"/>
      <sheetName val="토공"/>
      <sheetName val="구역화물"/>
      <sheetName val="단가일람"/>
      <sheetName val="신우"/>
      <sheetName val="대비"/>
      <sheetName val="수량산출"/>
      <sheetName val="집계표"/>
      <sheetName val="단가"/>
      <sheetName val="총괄표"/>
      <sheetName val="실행철강하도"/>
      <sheetName val="소야공정계획표"/>
      <sheetName val="내역서2안"/>
      <sheetName val="6호기"/>
      <sheetName val="봉양~조차장간고하개명(신설)"/>
      <sheetName val="하조서"/>
      <sheetName val="보증수수료산출"/>
      <sheetName val="기계경비"/>
      <sheetName val="가로등"/>
      <sheetName val="수목데이타 "/>
      <sheetName val="변압기 및 발전기 용량"/>
      <sheetName val="공사비예산서(토목분)"/>
      <sheetName val="각형맨홀"/>
      <sheetName val="수목단가"/>
      <sheetName val="시설수량표"/>
      <sheetName val="식재수량표"/>
      <sheetName val="일위목록"/>
      <sheetName val="ASP포장"/>
      <sheetName val="단가산출서(기계)"/>
      <sheetName val="INPUT"/>
      <sheetName val="교각1"/>
      <sheetName val="일위대가표(유단가)"/>
      <sheetName val="일위대가표"/>
      <sheetName val="단가 및 재료비"/>
      <sheetName val="적용(기계)"/>
      <sheetName val="20관리비율"/>
      <sheetName val="총괄집계표"/>
      <sheetName val="Module1"/>
      <sheetName val="Module2"/>
      <sheetName val="Module3"/>
      <sheetName val="Module4"/>
      <sheetName val="Module5"/>
      <sheetName val="Module6"/>
      <sheetName val="Module8"/>
      <sheetName val="Module9"/>
      <sheetName val="Module7"/>
      <sheetName val="Module11"/>
      <sheetName val="DATA1"/>
      <sheetName val="점검총괄"/>
      <sheetName val="주상도"/>
      <sheetName val="일위대가(목록)"/>
      <sheetName val="재료비"/>
      <sheetName val="자재목록"/>
      <sheetName val="2000년1차"/>
      <sheetName val="내역서(전기)"/>
      <sheetName val="- INFORMATION -"/>
      <sheetName val="예산변경사항"/>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6기계경비산출표"/>
      <sheetName val="옹벽수량집계"/>
      <sheetName val="3BL공동구 수량"/>
      <sheetName val="Total"/>
      <sheetName val="에너지동"/>
      <sheetName val="코드표"/>
      <sheetName val="Sheet1 (2)"/>
      <sheetName val="BASIC (2)"/>
      <sheetName val="자재단가표"/>
      <sheetName val="고창터널(고창방향)"/>
      <sheetName val="터널조도"/>
      <sheetName val="부속동"/>
      <sheetName val="입찰결과(DATA)"/>
      <sheetName val="ETC"/>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데이타"/>
      <sheetName val="CABLE SIZE-3"/>
      <sheetName val="EQUIP-H"/>
      <sheetName val="경비_원본"/>
      <sheetName val="공구원가계산"/>
      <sheetName val="기계경비시간당손료목록"/>
      <sheetName val="요율"/>
      <sheetName val="자재대"/>
      <sheetName val="참고"/>
      <sheetName val="공사개요"/>
      <sheetName val="기계내역"/>
      <sheetName val="소요자재"/>
      <sheetName val="노무산출서"/>
      <sheetName val="Macro(차단기)"/>
      <sheetName val="동력부하(도산)"/>
      <sheetName val="1차증가원가계산"/>
      <sheetName val="가감수량"/>
      <sheetName val="맨홀수량산출"/>
      <sheetName val="단가조사서"/>
      <sheetName val="관로"/>
      <sheetName val="A-4"/>
      <sheetName val="AS포장복구 "/>
      <sheetName val="간접1"/>
      <sheetName val="통장출금액"/>
      <sheetName val="기계경비(시간당)"/>
      <sheetName val="램머"/>
      <sheetName val="본선차로수량집계표"/>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조건표"/>
      <sheetName val="JJ"/>
      <sheetName val="설계"/>
      <sheetName val="설 계"/>
      <sheetName val="BQ"/>
      <sheetName val="전기일위대가"/>
      <sheetName val="단면(RW1)"/>
      <sheetName val="시설물일위"/>
      <sheetName val="비교표"/>
      <sheetName val="소비자가"/>
      <sheetName val="ilch"/>
      <sheetName val="예정(3)"/>
      <sheetName val="동원(3)"/>
      <sheetName val="DANGA"/>
      <sheetName val="IMP(MAIN)"/>
      <sheetName val="IMP (REACTOR)"/>
      <sheetName val="차액보증"/>
      <sheetName val="오산갈곳"/>
      <sheetName val="맨홀수량집계"/>
      <sheetName val="설계조건"/>
      <sheetName val="날개벽(TYPE3)"/>
      <sheetName val="1.설계기준"/>
      <sheetName val="노임"/>
      <sheetName val="현황CODE"/>
      <sheetName val="손익현황"/>
      <sheetName val="3차설계"/>
      <sheetName val="기둥(원형)"/>
      <sheetName val="옹벽"/>
      <sheetName val="ABUT수량-A1"/>
      <sheetName val="주형"/>
      <sheetName val="밸브설치"/>
      <sheetName val="3.바닥판설계"/>
      <sheetName val="안정계산"/>
      <sheetName val="단면검토"/>
      <sheetName val="원가"/>
      <sheetName val="VA_code"/>
      <sheetName val="2000전체분"/>
      <sheetName val="일반수량"/>
      <sheetName val="EACT10"/>
      <sheetName val="돌망태단위수량"/>
      <sheetName val="말뚝물량"/>
      <sheetName val="공종별원가계산"/>
      <sheetName val="말고개터널조명전압강하"/>
      <sheetName val="물가자료"/>
      <sheetName val="품의서"/>
      <sheetName val="물가시세"/>
      <sheetName val="SG"/>
      <sheetName val="전신환매도율"/>
      <sheetName val="산출내역서집계표"/>
      <sheetName val="원가계산서 (총괄)"/>
      <sheetName val="원가계산서 (건축)"/>
      <sheetName val="(총괄집계)"/>
      <sheetName val="건축공사"/>
      <sheetName val="방음벽기초(H=4m)"/>
      <sheetName val="우수맨홀공제단위수량"/>
      <sheetName val="스톱로그내역"/>
      <sheetName val="수주현황2월"/>
      <sheetName val="단면 (2)"/>
      <sheetName val="토공유동표"/>
      <sheetName val="교각계산"/>
      <sheetName val="laroux"/>
      <sheetName val="도급예정1199"/>
      <sheetName val="외주대비"/>
      <sheetName val="수정실행"/>
      <sheetName val="단가산출근거"/>
      <sheetName val="현장인원투입"/>
      <sheetName val="장비투입계획"/>
      <sheetName val="현황사진"/>
      <sheetName val="외주대비-구조물"/>
      <sheetName val="외주대비 -석축"/>
      <sheetName val="외주대비-구조물 (2)"/>
      <sheetName val="견적표지 (3)"/>
      <sheetName val="정태현"/>
      <sheetName val="JUCKEYK"/>
      <sheetName val="예산갑지"/>
      <sheetName val="제수변수량"/>
      <sheetName val="공기변수량"/>
      <sheetName val="포장공"/>
      <sheetName val="상수도토공집계표"/>
      <sheetName val="PO-BOQ"/>
      <sheetName val="일반수량총괄"/>
      <sheetName val="외주"/>
      <sheetName val="구조물철거타공정이월"/>
      <sheetName val="의왕내역"/>
      <sheetName val="입출재고현황 (2)"/>
      <sheetName val="변경비교-을"/>
      <sheetName val="노무비단가"/>
      <sheetName val=" 상부공통집계(총괄)"/>
      <sheetName val="참조-(1)"/>
      <sheetName val="인건비 "/>
      <sheetName val="AILC004"/>
      <sheetName val="Mc1"/>
      <sheetName val="2000,9월 일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Summary Sheets"/>
      <sheetName val="일위목록-기"/>
      <sheetName val="6동"/>
      <sheetName val="Chart1"/>
      <sheetName val="단위내역목록"/>
      <sheetName val="단위내역서"/>
      <sheetName val="원가(1)"/>
      <sheetName val="원가(2)"/>
      <sheetName val="공량산출서"/>
      <sheetName val="하수급견적대비"/>
      <sheetName val="물량표"/>
      <sheetName val="현장관리비 "/>
      <sheetName val="금액결정"/>
      <sheetName val="BOX전기내역"/>
      <sheetName val="9-1차이내역"/>
      <sheetName val="설계가"/>
      <sheetName val="할증 "/>
      <sheetName val="조경일람"/>
      <sheetName val="일위대가목록"/>
      <sheetName val="아파트기별"/>
      <sheetName val="공리일"/>
      <sheetName val="총집계표"/>
      <sheetName val="plan&amp;section of foundation"/>
      <sheetName val="9811"/>
      <sheetName val="투찰내역"/>
      <sheetName val="COVER-P"/>
      <sheetName val="기본단가"/>
      <sheetName val="단면가정"/>
      <sheetName val="영업소실적"/>
      <sheetName val="공사비"/>
      <sheetName val="약품설비"/>
      <sheetName val="1차설계변경내역"/>
      <sheetName val="실행내역서"/>
      <sheetName val="90.03실행 "/>
      <sheetName val="조명시설"/>
      <sheetName val="BID-도로"/>
      <sheetName val="001"/>
      <sheetName val="총계"/>
      <sheetName val="내력서"/>
      <sheetName val="가설건물"/>
      <sheetName val="단위단가"/>
      <sheetName val="적용공정"/>
      <sheetName val="L_RPTB02_01"/>
      <sheetName val="원가계산서"/>
      <sheetName val="금리계산"/>
      <sheetName val="Sheet17"/>
      <sheetName val="중기일위대가"/>
      <sheetName val="검사원"/>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22단가(철거)"/>
      <sheetName val="49단가"/>
      <sheetName val="49단가(철거)"/>
      <sheetName val="22단가"/>
      <sheetName val="과천MAIN"/>
      <sheetName val="효성CB 1P기초"/>
      <sheetName val="EQ-R1"/>
      <sheetName val="품목"/>
      <sheetName val="일용노임단가"/>
      <sheetName val="전선"/>
      <sheetName val="CABLE"/>
      <sheetName val="토량산출서"/>
      <sheetName val="토목내역"/>
      <sheetName val="설계명세서"/>
      <sheetName val="OPGW기별"/>
      <sheetName val="CA지입"/>
      <sheetName val="U-TYPE(1)"/>
      <sheetName val="공종별내역서"/>
      <sheetName val="6PILE  (돌출)"/>
      <sheetName val="지급자재"/>
      <sheetName val="99총공사내역서"/>
      <sheetName val="98NS-N"/>
      <sheetName val="L_RPTA05_목록"/>
      <sheetName val="96보완계획7.12"/>
      <sheetName val="지진시"/>
      <sheetName val="3.공통공사대비"/>
      <sheetName val="설비내역서"/>
      <sheetName val="건축내역서"/>
      <sheetName val="전기내역서"/>
      <sheetName val="설직재-1"/>
      <sheetName val="노원열병합  건축공사기성내역서"/>
      <sheetName val="본부소개"/>
      <sheetName val="주사무실종합"/>
      <sheetName val="기초자료"/>
      <sheetName val="여과지동"/>
      <sheetName val="내역표지"/>
      <sheetName val="Macro2"/>
      <sheetName val="계수시트"/>
      <sheetName val="율촌법률사무소2내역"/>
      <sheetName val="지주목시비량산출서"/>
      <sheetName val="BOQ"/>
      <sheetName val="총괄내역서"/>
      <sheetName val="역T형교대(말뚝기초)"/>
      <sheetName val="한강운반비"/>
      <sheetName val="자재"/>
      <sheetName val="공통(20-91)"/>
      <sheetName val="C3"/>
      <sheetName val="연결임시"/>
      <sheetName val="계산식"/>
      <sheetName val="가도공"/>
      <sheetName val="DATE"/>
      <sheetName val="철거집계"/>
      <sheetName val="48평단가"/>
      <sheetName val="57단가"/>
      <sheetName val="54평단가"/>
      <sheetName val="66평단가"/>
      <sheetName val="61단가"/>
      <sheetName val="89평단가"/>
      <sheetName val="84평단가"/>
      <sheetName val="경상직원"/>
      <sheetName val="가시설흙막이"/>
      <sheetName val="자동 철거"/>
      <sheetName val="자동 설치"/>
      <sheetName val="토목 철주"/>
      <sheetName val="철거 일위대가(1-19)"/>
      <sheetName val="철거 일위대가(20-22)"/>
      <sheetName val="설치 일위대가(23-45호)"/>
      <sheetName val="설치 일위대가(46~78호)"/>
      <sheetName val="__Ef103_work_HLOTUS_9801J_OUT_2"/>
      <sheetName val=""/>
      <sheetName val="__Ef103_work_HLOTUS_9801J_OUT_3"/>
      <sheetName val="__Ef103_work_HLOTUS_9801J_OUT_4"/>
      <sheetName val="__Ef103_work_HLOTUS_9801J_OUT_5"/>
      <sheetName val="간접비계산"/>
    </sheetNames>
    <definedNames>
      <definedName name="원위치"/>
    </defined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sheetData sheetId="425"/>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sheetData sheetId="470"/>
      <sheetData sheetId="471"/>
      <sheetData sheetId="472"/>
      <sheetData sheetId="473" refreshError="1"/>
      <sheetData sheetId="474" refreshError="1"/>
      <sheetData sheetId="475" refreshError="1"/>
      <sheetData sheetId="476" refreshError="1"/>
      <sheetData sheetId="477"/>
      <sheetData sheetId="478"/>
      <sheetData sheetId="479"/>
      <sheetData sheetId="480"/>
      <sheetData sheetId="48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sheetData sheetId="623"/>
      <sheetData sheetId="624"/>
      <sheetData sheetId="625"/>
      <sheetData sheetId="62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대비"/>
      <sheetName val="참조자료"/>
      <sheetName val="http___gw_kunyoung21_co_kr__J_2"/>
      <sheetName val="http___gw_kunyoung21_co_kr__J_3"/>
      <sheetName val="http___gw_kunyoung21_co_kr__J_4"/>
      <sheetName val="http___gw_kunyoung21_co_kr__J_5"/>
    </sheetNames>
    <definedNames>
      <definedName name="Macro13"/>
    </definedNames>
    <sheetDataSet>
      <sheetData sheetId="0" refreshError="1"/>
      <sheetData sheetId="1" refreshError="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요약서"/>
      <sheetName val="0.설계서"/>
      <sheetName val="표지 (설계설명서)"/>
      <sheetName val="설계설명서"/>
      <sheetName val="목차"/>
      <sheetName val="0.표지"/>
      <sheetName val="원가계산서"/>
      <sheetName val="2.표지"/>
      <sheetName val="총괄집계표"/>
      <sheetName val="관급자재사용수량"/>
      <sheetName val="관급자재비 집계표"/>
      <sheetName val="관급자재비내역서"/>
      <sheetName val="공사비내역 집계표"/>
      <sheetName val="폐기물처리비 내역서"/>
      <sheetName val="공사비내역서(현장장비)"/>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시설부담금집계표"/>
      <sheetName val="한전시설부담금산출내역서"/>
      <sheetName val="8.표지"/>
      <sheetName val="관급수량집계"/>
      <sheetName val="관급수량산출서"/>
      <sheetName val="도급수량집계"/>
      <sheetName val="기초수량"/>
      <sheetName val="도급수량산출서"/>
      <sheetName val="관로터파기수량"/>
      <sheetName val="설치장소"/>
      <sheetName val="관급자재비수량집계표(현장장비)"/>
    </sheetNames>
    <sheetDataSet>
      <sheetData sheetId="0" refreshError="1"/>
      <sheetData sheetId="1" refreshError="1"/>
      <sheetData sheetId="2" refreshError="1"/>
      <sheetData sheetId="3" refreshError="1"/>
      <sheetData sheetId="4" refreshError="1"/>
      <sheetData sheetId="5" refreshError="1"/>
      <sheetData sheetId="6">
        <row r="32">
          <cell r="G32">
            <v>49822620</v>
          </cell>
        </row>
      </sheetData>
      <sheetData sheetId="7" refreshError="1"/>
      <sheetData sheetId="8">
        <row r="8">
          <cell r="L8">
            <v>484030</v>
          </cell>
        </row>
      </sheetData>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6">
          <cell r="B6">
            <v>2001</v>
          </cell>
          <cell r="C6">
            <v>2</v>
          </cell>
          <cell r="D6" t="str">
            <v>1.1 포곡파크골프장</v>
          </cell>
          <cell r="I6">
            <v>1</v>
          </cell>
          <cell r="J6">
            <v>6</v>
          </cell>
          <cell r="K6">
            <v>1</v>
          </cell>
          <cell r="L6">
            <v>6</v>
          </cell>
          <cell r="M6">
            <v>14</v>
          </cell>
        </row>
        <row r="7">
          <cell r="C7">
            <v>3</v>
          </cell>
        </row>
        <row r="8">
          <cell r="C8">
            <v>4</v>
          </cell>
        </row>
        <row r="9">
          <cell r="B9">
            <v>1001</v>
          </cell>
          <cell r="C9">
            <v>5</v>
          </cell>
          <cell r="D9" t="str">
            <v>계</v>
          </cell>
          <cell r="I9">
            <v>1</v>
          </cell>
          <cell r="J9">
            <v>6</v>
          </cell>
          <cell r="K9">
            <v>1</v>
          </cell>
          <cell r="L9">
            <v>6</v>
          </cell>
          <cell r="M9">
            <v>14</v>
          </cell>
        </row>
        <row r="10">
          <cell r="C10">
            <v>6</v>
          </cell>
        </row>
        <row r="11">
          <cell r="C11">
            <v>7</v>
          </cell>
        </row>
        <row r="12">
          <cell r="C12">
            <v>8</v>
          </cell>
        </row>
        <row r="13">
          <cell r="C13">
            <v>9</v>
          </cell>
        </row>
        <row r="14">
          <cell r="C14">
            <v>10</v>
          </cell>
        </row>
        <row r="15">
          <cell r="C15">
            <v>11</v>
          </cell>
        </row>
        <row r="16">
          <cell r="C16">
            <v>12</v>
          </cell>
        </row>
        <row r="17">
          <cell r="C17">
            <v>13</v>
          </cell>
        </row>
        <row r="18">
          <cell r="C18">
            <v>14</v>
          </cell>
        </row>
        <row r="19">
          <cell r="C19">
            <v>15</v>
          </cell>
        </row>
        <row r="20">
          <cell r="C20">
            <v>16</v>
          </cell>
        </row>
        <row r="21">
          <cell r="C21">
            <v>17</v>
          </cell>
        </row>
        <row r="22">
          <cell r="C22">
            <v>18</v>
          </cell>
        </row>
        <row r="23">
          <cell r="C23">
            <v>19</v>
          </cell>
        </row>
        <row r="24">
          <cell r="C24">
            <v>20</v>
          </cell>
        </row>
        <row r="25">
          <cell r="C25">
            <v>21</v>
          </cell>
        </row>
        <row r="26">
          <cell r="C26">
            <v>22</v>
          </cell>
        </row>
        <row r="27">
          <cell r="C27">
            <v>23</v>
          </cell>
        </row>
        <row r="28">
          <cell r="C28">
            <v>24</v>
          </cell>
        </row>
        <row r="29">
          <cell r="C29">
            <v>25</v>
          </cell>
        </row>
        <row r="30">
          <cell r="C30">
            <v>26</v>
          </cell>
        </row>
        <row r="31">
          <cell r="C31">
            <v>27</v>
          </cell>
        </row>
        <row r="32">
          <cell r="C32">
            <v>28</v>
          </cell>
        </row>
        <row r="33">
          <cell r="C33">
            <v>29</v>
          </cell>
        </row>
        <row r="34">
          <cell r="C34">
            <v>30</v>
          </cell>
        </row>
      </sheetData>
      <sheetData sheetId="31" refreshError="1"/>
      <sheetData sheetId="32" refreshError="1"/>
      <sheetData sheetId="33" refreshError="1"/>
      <sheetData sheetId="34" refreshError="1"/>
      <sheetData sheetId="35">
        <row r="1">
          <cell r="B1" t="str">
            <v>포곡파크골프장 설치공사(전기)</v>
          </cell>
        </row>
      </sheetData>
      <sheetData sheetId="3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합천내역"/>
      <sheetName val="95_1차_시스템"/>
      <sheetName val="합천원가"/>
      <sheetName val="손익분석"/>
      <sheetName val="공사설계서"/>
      <sheetName val="직노"/>
      <sheetName val="일위대가(계측기설치)"/>
      <sheetName val="200"/>
      <sheetName val="노 무 비"/>
      <sheetName val="N賃率-職"/>
      <sheetName val="b_balju_cho"/>
      <sheetName val="조명율표"/>
      <sheetName val="기타 정보통신공사"/>
      <sheetName val="노임"/>
      <sheetName val="수량산출"/>
      <sheetName val="지하1층"/>
      <sheetName val="찍기"/>
      <sheetName val="설계예산서"/>
      <sheetName val="검수고1-1층"/>
      <sheetName val="전기2005"/>
      <sheetName val="통신2005"/>
      <sheetName val="구조물공"/>
      <sheetName val="#REF"/>
      <sheetName val="차액보증"/>
      <sheetName val="2-2.총괄공사비내역집계표"/>
      <sheetName val="원가계산서"/>
      <sheetName val="2010년 교통시설물 일위대가표1"/>
      <sheetName val="국도접속 차도부수량"/>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목차"/>
      <sheetName val="0.표지"/>
      <sheetName val="원가계산서"/>
      <sheetName val="물품원가계산서"/>
      <sheetName val="2.표지"/>
      <sheetName val="총괄집계표"/>
      <sheetName val="관급총괄집계표"/>
      <sheetName val="관급자재비(센터)"/>
      <sheetName val="관급자재비 집계표(LOCAL)"/>
      <sheetName val="관급자재비(LOCAL)"/>
      <sheetName val="공사비내역 집계표(LOCAL)"/>
      <sheetName val="공사비내역서(LOCAL)"/>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불입금집계표"/>
      <sheetName val="한전불입금산출내역서"/>
      <sheetName val="8.표지"/>
      <sheetName val="수량집계(센터)"/>
      <sheetName val="수량산출서(센터)"/>
      <sheetName val="수량집계(LOCAL)"/>
      <sheetName val="수량산출서(LOCAL)"/>
      <sheetName val="기초수량"/>
      <sheetName val="관로터파기수량"/>
      <sheetName val="표지 (설계설명서)"/>
      <sheetName val="설계설명서"/>
      <sheetName val="설치장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
          <cell r="B2" t="str">
            <v>1. CCTV 설치</v>
          </cell>
        </row>
        <row r="3">
          <cell r="A3">
            <v>1</v>
          </cell>
          <cell r="B3" t="str">
            <v>처인구 남사면 방아리 83-6(도)</v>
          </cell>
        </row>
        <row r="4">
          <cell r="A4">
            <v>2</v>
          </cell>
          <cell r="B4" t="str">
            <v>처인구 남사면 통삼리 202-9</v>
          </cell>
        </row>
        <row r="5">
          <cell r="A5">
            <v>3</v>
          </cell>
          <cell r="B5" t="str">
            <v>처인구 원삼면 좌항리 525-7(구)</v>
          </cell>
        </row>
        <row r="6">
          <cell r="A6">
            <v>4</v>
          </cell>
          <cell r="B6" t="str">
            <v>처인구 원삼면 두창리 1440-2(답)</v>
          </cell>
        </row>
        <row r="7">
          <cell r="A7">
            <v>5</v>
          </cell>
          <cell r="B7" t="str">
            <v>처인구 원삼면 사암리 829-2(도)</v>
          </cell>
        </row>
        <row r="8">
          <cell r="A8">
            <v>6</v>
          </cell>
          <cell r="B8" t="str">
            <v>처인구 원삼면 사암리 1182-2(유)</v>
          </cell>
        </row>
        <row r="9">
          <cell r="A9">
            <v>7</v>
          </cell>
          <cell r="B9" t="str">
            <v>처인구 백암면 박곡리 584-5(답)</v>
          </cell>
        </row>
        <row r="10">
          <cell r="A10">
            <v>8</v>
          </cell>
          <cell r="B10" t="str">
            <v>처인구 백암면 백봉리 781-1(도)</v>
          </cell>
        </row>
        <row r="11">
          <cell r="A11">
            <v>9</v>
          </cell>
          <cell r="B11" t="str">
            <v>처인구 양지면 송문리 519-6(도)</v>
          </cell>
        </row>
        <row r="12">
          <cell r="A12">
            <v>10</v>
          </cell>
          <cell r="B12" t="str">
            <v>처인구 양지면 평창리 767(구)</v>
          </cell>
        </row>
        <row r="13">
          <cell r="A13">
            <v>11</v>
          </cell>
          <cell r="B13" t="str">
            <v>처인구 양지면 양지리 138-67(도)</v>
          </cell>
        </row>
        <row r="14">
          <cell r="A14">
            <v>12</v>
          </cell>
          <cell r="B14" t="str">
            <v>처인구 양지면 주북리 382(도)</v>
          </cell>
        </row>
        <row r="15">
          <cell r="A15">
            <v>13</v>
          </cell>
          <cell r="B15" t="str">
            <v>처인구 양지면 주북리 912-28(전)</v>
          </cell>
        </row>
        <row r="16">
          <cell r="A16">
            <v>14</v>
          </cell>
          <cell r="B16" t="str">
            <v>처인구 양지면 남곡리 857(도)</v>
          </cell>
        </row>
        <row r="17">
          <cell r="A17">
            <v>15</v>
          </cell>
          <cell r="B17" t="str">
            <v>처인구 양지면 제일리 344-3(도)</v>
          </cell>
        </row>
        <row r="18">
          <cell r="A18">
            <v>16</v>
          </cell>
          <cell r="B18" t="str">
            <v>처인구 남동 325-2(도)</v>
          </cell>
        </row>
        <row r="19">
          <cell r="A19">
            <v>17</v>
          </cell>
          <cell r="B19" t="str">
            <v>처인구 남동 92-2</v>
          </cell>
        </row>
        <row r="20">
          <cell r="A20">
            <v>18</v>
          </cell>
          <cell r="B20" t="str">
            <v>처인구 남동 79-1</v>
          </cell>
        </row>
        <row r="21">
          <cell r="A21">
            <v>19</v>
          </cell>
          <cell r="B21" t="str">
            <v>처인구 김량장동 346</v>
          </cell>
        </row>
        <row r="22">
          <cell r="A22">
            <v>20</v>
          </cell>
          <cell r="B22" t="str">
            <v>처인구 김량장동 383(도)</v>
          </cell>
        </row>
        <row r="23">
          <cell r="A23">
            <v>21</v>
          </cell>
          <cell r="B23" t="str">
            <v>처인구 김량장동 254-241</v>
          </cell>
        </row>
        <row r="24">
          <cell r="A24">
            <v>22</v>
          </cell>
          <cell r="B24" t="str">
            <v>처인구 김량장동 159-25</v>
          </cell>
        </row>
        <row r="25">
          <cell r="A25">
            <v>23</v>
          </cell>
          <cell r="B25" t="str">
            <v>처인구 김량장동 384</v>
          </cell>
        </row>
        <row r="26">
          <cell r="A26">
            <v>24</v>
          </cell>
          <cell r="B26" t="str">
            <v>처인구 김량장동 81-7</v>
          </cell>
        </row>
        <row r="27">
          <cell r="A27">
            <v>25</v>
          </cell>
          <cell r="B27" t="str">
            <v>처인구 김량장동 254-3</v>
          </cell>
        </row>
        <row r="28">
          <cell r="A28">
            <v>26</v>
          </cell>
          <cell r="B28" t="str">
            <v>처인구 남동 185-8</v>
          </cell>
        </row>
        <row r="29">
          <cell r="A29">
            <v>27</v>
          </cell>
          <cell r="B29" t="str">
            <v>처인구 역북동 484-1</v>
          </cell>
        </row>
        <row r="30">
          <cell r="A30">
            <v>28</v>
          </cell>
          <cell r="B30" t="str">
            <v>처인구 삼가동 481-69</v>
          </cell>
        </row>
        <row r="31">
          <cell r="A31">
            <v>29</v>
          </cell>
          <cell r="B31" t="str">
            <v>처인구 삼가동 481-73</v>
          </cell>
        </row>
        <row r="32">
          <cell r="A32">
            <v>30</v>
          </cell>
          <cell r="B32" t="str">
            <v>처인구 유방동 481-8</v>
          </cell>
        </row>
        <row r="33">
          <cell r="A33">
            <v>31</v>
          </cell>
          <cell r="B33" t="str">
            <v>처인구 고림동 540-7</v>
          </cell>
        </row>
        <row r="34">
          <cell r="A34">
            <v>32</v>
          </cell>
          <cell r="B34" t="str">
            <v>처인구 고림동 264-4</v>
          </cell>
        </row>
        <row r="35">
          <cell r="A35">
            <v>33</v>
          </cell>
          <cell r="B35" t="str">
            <v>처인구 고림동 667-15(도)</v>
          </cell>
        </row>
        <row r="36">
          <cell r="A36">
            <v>34</v>
          </cell>
          <cell r="B36" t="str">
            <v>처인구 고림동 990</v>
          </cell>
        </row>
        <row r="37">
          <cell r="A37">
            <v>35</v>
          </cell>
          <cell r="B37" t="str">
            <v>처인구 마평동 853-2(구)</v>
          </cell>
        </row>
        <row r="38">
          <cell r="A38">
            <v>36</v>
          </cell>
          <cell r="B38" t="str">
            <v>처인구 고림동 544-1</v>
          </cell>
        </row>
        <row r="39">
          <cell r="A39">
            <v>37</v>
          </cell>
          <cell r="B39" t="str">
            <v>처인구 고림동 543</v>
          </cell>
        </row>
        <row r="40">
          <cell r="A40">
            <v>38</v>
          </cell>
          <cell r="B40" t="str">
            <v>처인구 역북동 704(도)</v>
          </cell>
        </row>
        <row r="41">
          <cell r="A41">
            <v>39</v>
          </cell>
          <cell r="B41" t="str">
            <v>처인구 역북동 469-1(공)</v>
          </cell>
        </row>
        <row r="42">
          <cell r="A42">
            <v>40</v>
          </cell>
          <cell r="B42" t="str">
            <v>처인구 마평동 573-25(전)</v>
          </cell>
        </row>
        <row r="43">
          <cell r="A43">
            <v>41</v>
          </cell>
          <cell r="B43" t="str">
            <v>처인구 마평동 349-2</v>
          </cell>
        </row>
        <row r="44">
          <cell r="A44">
            <v>42</v>
          </cell>
          <cell r="B44" t="str">
            <v>처인구 운학동 471-6</v>
          </cell>
        </row>
        <row r="45">
          <cell r="A45">
            <v>43</v>
          </cell>
          <cell r="B45" t="str">
            <v>처인구 해곡동 488</v>
          </cell>
        </row>
        <row r="46">
          <cell r="A46">
            <v>44</v>
          </cell>
          <cell r="B46" t="str">
            <v>기흥구 신갈동 397-13</v>
          </cell>
        </row>
        <row r="47">
          <cell r="A47">
            <v>45</v>
          </cell>
          <cell r="B47" t="str">
            <v>기흥구 구갈동 370-6</v>
          </cell>
        </row>
        <row r="48">
          <cell r="A48">
            <v>46</v>
          </cell>
          <cell r="B48" t="str">
            <v>기흥구 구갈동 654</v>
          </cell>
        </row>
        <row r="49">
          <cell r="A49">
            <v>47</v>
          </cell>
          <cell r="B49" t="str">
            <v>기흥구 지곡동 428-1</v>
          </cell>
        </row>
        <row r="50">
          <cell r="A50">
            <v>48</v>
          </cell>
          <cell r="B50" t="str">
            <v>기흥구 상갈동 493(도)</v>
          </cell>
        </row>
        <row r="51">
          <cell r="A51">
            <v>49</v>
          </cell>
          <cell r="B51" t="str">
            <v>기흥구 상갈동 272-7</v>
          </cell>
        </row>
        <row r="52">
          <cell r="A52">
            <v>50</v>
          </cell>
          <cell r="B52" t="str">
            <v>기흥구 보라동 369-2</v>
          </cell>
        </row>
        <row r="53">
          <cell r="A53">
            <v>51</v>
          </cell>
          <cell r="B53" t="str">
            <v>기흥구 하갈동 203-1</v>
          </cell>
        </row>
        <row r="54">
          <cell r="A54">
            <v>52</v>
          </cell>
          <cell r="B54" t="str">
            <v>기흥구 보라동 604</v>
          </cell>
        </row>
        <row r="55">
          <cell r="A55">
            <v>53</v>
          </cell>
          <cell r="B55" t="str">
            <v>기흥구 보라동 595-5</v>
          </cell>
        </row>
        <row r="56">
          <cell r="A56">
            <v>54</v>
          </cell>
          <cell r="B56" t="str">
            <v>기흥구 보라동 605-2</v>
          </cell>
        </row>
        <row r="57">
          <cell r="A57">
            <v>55</v>
          </cell>
          <cell r="B57" t="str">
            <v>기흥구 보라동 613-2</v>
          </cell>
        </row>
        <row r="58">
          <cell r="A58">
            <v>56</v>
          </cell>
          <cell r="B58" t="str">
            <v>기흥구 보라동 619(공)</v>
          </cell>
        </row>
        <row r="59">
          <cell r="A59">
            <v>57</v>
          </cell>
          <cell r="B59" t="str">
            <v>기흥구 공세동 476-29</v>
          </cell>
        </row>
        <row r="60">
          <cell r="A60">
            <v>58</v>
          </cell>
          <cell r="B60" t="str">
            <v>기흥구 공세동 476-244</v>
          </cell>
        </row>
        <row r="61">
          <cell r="A61">
            <v>59</v>
          </cell>
          <cell r="B61" t="str">
            <v>기흥구 공세동 668(도)</v>
          </cell>
        </row>
        <row r="62">
          <cell r="A62">
            <v>60</v>
          </cell>
          <cell r="B62" t="str">
            <v>공세동 390-21</v>
          </cell>
        </row>
        <row r="63">
          <cell r="A63">
            <v>61</v>
          </cell>
          <cell r="B63" t="str">
            <v>기흥구 공세동 204-3</v>
          </cell>
        </row>
        <row r="64">
          <cell r="A64">
            <v>62</v>
          </cell>
          <cell r="B64" t="str">
            <v>기흥구 공세동 263-4</v>
          </cell>
        </row>
        <row r="65">
          <cell r="A65">
            <v>63</v>
          </cell>
          <cell r="B65" t="str">
            <v>기흥구 공세동 28-5</v>
          </cell>
        </row>
        <row r="66">
          <cell r="A66">
            <v>64</v>
          </cell>
          <cell r="B66" t="str">
            <v>기흥구 고매동 701-4</v>
          </cell>
        </row>
        <row r="67">
          <cell r="A67">
            <v>65</v>
          </cell>
          <cell r="B67" t="str">
            <v>기흥구 고매동 819-57</v>
          </cell>
        </row>
        <row r="68">
          <cell r="A68">
            <v>66</v>
          </cell>
          <cell r="B68" t="str">
            <v>기흥구 고매동 819-57</v>
          </cell>
        </row>
        <row r="69">
          <cell r="A69">
            <v>67</v>
          </cell>
          <cell r="B69" t="str">
            <v>기흥구 공세동 615-2</v>
          </cell>
        </row>
        <row r="70">
          <cell r="A70">
            <v>68</v>
          </cell>
          <cell r="B70" t="str">
            <v>기흥구 농서동 444(도)</v>
          </cell>
        </row>
        <row r="71">
          <cell r="A71">
            <v>69</v>
          </cell>
          <cell r="B71" t="str">
            <v>기흥구 서천동 447-1(도)</v>
          </cell>
        </row>
        <row r="72">
          <cell r="A72">
            <v>70</v>
          </cell>
          <cell r="B72" t="str">
            <v>기흥구 서천동 8</v>
          </cell>
        </row>
        <row r="73">
          <cell r="A73">
            <v>71</v>
          </cell>
          <cell r="B73" t="str">
            <v>기흥구 서천동 793</v>
          </cell>
        </row>
        <row r="74">
          <cell r="A74">
            <v>72</v>
          </cell>
          <cell r="B74" t="str">
            <v>기흥구 언남동 341-17(답)</v>
          </cell>
        </row>
        <row r="75">
          <cell r="A75">
            <v>73</v>
          </cell>
          <cell r="B75" t="str">
            <v>기흥구 언남동 495-2</v>
          </cell>
        </row>
        <row r="76">
          <cell r="A76">
            <v>74</v>
          </cell>
          <cell r="B76" t="str">
            <v>기흥구 언남동 117-3</v>
          </cell>
        </row>
        <row r="77">
          <cell r="A77">
            <v>75</v>
          </cell>
          <cell r="B77" t="str">
            <v>기흥구 청덕동 412-13</v>
          </cell>
        </row>
        <row r="78">
          <cell r="A78">
            <v>76</v>
          </cell>
          <cell r="B78" t="str">
            <v xml:space="preserve">기흥구 동백동 577 </v>
          </cell>
        </row>
        <row r="79">
          <cell r="A79">
            <v>77</v>
          </cell>
          <cell r="B79" t="str">
            <v>기흥구 상하동 251</v>
          </cell>
        </row>
        <row r="80">
          <cell r="A80">
            <v>78</v>
          </cell>
          <cell r="B80" t="str">
            <v>기흥구 상하동 673</v>
          </cell>
        </row>
        <row r="81">
          <cell r="A81">
            <v>79</v>
          </cell>
          <cell r="B81" t="str">
            <v>기흥구 상하동 592</v>
          </cell>
        </row>
        <row r="82">
          <cell r="A82">
            <v>80</v>
          </cell>
          <cell r="B82" t="str">
            <v>기흥구 상하동 620</v>
          </cell>
        </row>
        <row r="83">
          <cell r="A83">
            <v>81</v>
          </cell>
          <cell r="B83" t="str">
            <v>기흥구 상하동 643</v>
          </cell>
        </row>
        <row r="84">
          <cell r="A84">
            <v>82</v>
          </cell>
          <cell r="B84" t="str">
            <v>기흥구 상하동 644</v>
          </cell>
        </row>
        <row r="85">
          <cell r="A85">
            <v>83</v>
          </cell>
          <cell r="B85" t="str">
            <v>수지구 풍덕천동 783</v>
          </cell>
        </row>
        <row r="86">
          <cell r="A86">
            <v>84</v>
          </cell>
          <cell r="B86" t="str">
            <v>수지구 죽전동 472-55</v>
          </cell>
        </row>
        <row r="87">
          <cell r="A87">
            <v>85</v>
          </cell>
          <cell r="B87" t="str">
            <v>수지구 죽전동 1451</v>
          </cell>
        </row>
        <row r="88">
          <cell r="A88">
            <v>86</v>
          </cell>
          <cell r="B88" t="str">
            <v>수지구 죽전동 1297</v>
          </cell>
        </row>
        <row r="89">
          <cell r="A89">
            <v>87</v>
          </cell>
          <cell r="B89" t="str">
            <v>수지구 고기동 128</v>
          </cell>
        </row>
        <row r="90">
          <cell r="A90">
            <v>88</v>
          </cell>
          <cell r="B90" t="str">
            <v>수지구 고기동 773</v>
          </cell>
        </row>
        <row r="91">
          <cell r="A91">
            <v>89</v>
          </cell>
          <cell r="B91" t="str">
            <v>수지구 고기동 611-3</v>
          </cell>
        </row>
        <row r="92">
          <cell r="A92">
            <v>90</v>
          </cell>
          <cell r="B92" t="str">
            <v>수지구 고기동 488</v>
          </cell>
        </row>
        <row r="93">
          <cell r="A93">
            <v>91</v>
          </cell>
          <cell r="B93" t="str">
            <v xml:space="preserve">수지구 고기동 848-2 </v>
          </cell>
        </row>
        <row r="94">
          <cell r="A94">
            <v>92</v>
          </cell>
          <cell r="B94" t="str">
            <v>수지구 동천동 811</v>
          </cell>
        </row>
        <row r="95">
          <cell r="A95">
            <v>93</v>
          </cell>
          <cell r="B95" t="str">
            <v>수지구 고기동 567-15</v>
          </cell>
        </row>
        <row r="96">
          <cell r="A96">
            <v>94</v>
          </cell>
          <cell r="B96" t="str">
            <v>처인구 이동면 시미리 693-3</v>
          </cell>
        </row>
        <row r="97">
          <cell r="A97">
            <v>95</v>
          </cell>
          <cell r="B97" t="str">
            <v>처인구 이동면 시미리 693-3</v>
          </cell>
        </row>
        <row r="98">
          <cell r="A98">
            <v>96</v>
          </cell>
          <cell r="B98" t="str">
            <v>처인구 원삼면 두창리 663</v>
          </cell>
        </row>
        <row r="99">
          <cell r="A99">
            <v>97</v>
          </cell>
          <cell r="B99" t="str">
            <v>처인구 백암면 가창리 967</v>
          </cell>
        </row>
        <row r="100">
          <cell r="A100">
            <v>98</v>
          </cell>
          <cell r="B100" t="str">
            <v>처인구 남사면 봉무리 101-1</v>
          </cell>
        </row>
        <row r="101">
          <cell r="A101">
            <v>99</v>
          </cell>
          <cell r="B101" t="str">
            <v>처인구 원삼면 독성리 826(도)</v>
          </cell>
        </row>
        <row r="102">
          <cell r="A102">
            <v>100</v>
          </cell>
          <cell r="B102" t="str">
            <v>기흥구 보라동 553-4</v>
          </cell>
        </row>
        <row r="103">
          <cell r="A103">
            <v>101</v>
          </cell>
          <cell r="B103" t="str">
            <v>비상벨 재배치 작업</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sheetName val="내역서(배관보수) (3)"/>
      <sheetName val="일위대가표"/>
      <sheetName val="내역서표지 (2)"/>
      <sheetName val="원가계산서"/>
      <sheetName val="설계서 표지"/>
      <sheetName val="견적서표지 (2)"/>
      <sheetName val="실행내역 (2)"/>
      <sheetName val="실행내역"/>
      <sheetName val="손익분석"/>
      <sheetName val="노임"/>
      <sheetName val="성남공고(설계서)"/>
      <sheetName val="합천내역"/>
      <sheetName val="2-2.총괄공사비내역집계표"/>
      <sheetName val="2-4.총괄관급재비내역집계표"/>
      <sheetName val="조명율표"/>
      <sheetName val="200"/>
      <sheetName val="지하1층"/>
      <sheetName val="내역서1999.8최종"/>
    </sheetNames>
    <sheetDataSet>
      <sheetData sheetId="0"/>
      <sheetData sheetId="1"/>
      <sheetData sheetId="2"/>
      <sheetData sheetId="3"/>
      <sheetData sheetId="4"/>
      <sheetData sheetId="5"/>
      <sheetData sheetId="6"/>
      <sheetData sheetId="7">
        <row r="10">
          <cell r="D10" t="str">
            <v>관리실 난방분리</v>
          </cell>
        </row>
        <row r="60">
          <cell r="I60">
            <v>4594062</v>
          </cell>
        </row>
        <row r="67">
          <cell r="D67" t="str">
            <v>신축교실난방분리</v>
          </cell>
        </row>
        <row r="99">
          <cell r="I99">
            <v>5867400</v>
          </cell>
        </row>
        <row r="140">
          <cell r="I140">
            <v>2014640</v>
          </cell>
        </row>
        <row r="184">
          <cell r="I184">
            <v>2569000</v>
          </cell>
        </row>
        <row r="220">
          <cell r="I220">
            <v>1058900</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서류준비"/>
      <sheetName val="기본입력"/>
      <sheetName val="설계서"/>
      <sheetName val="내역서"/>
      <sheetName val="내역서표지"/>
      <sheetName val="원가계산서"/>
      <sheetName val="원가계산서 (2)"/>
      <sheetName val="공사예정공정표"/>
      <sheetName val="공사원가계산서"/>
      <sheetName val="표준계약서"/>
      <sheetName val="사용인감신고서"/>
      <sheetName val="착공신고서"/>
      <sheetName val="준공신고서"/>
      <sheetName val="사진대지"/>
      <sheetName val="참조자료"/>
      <sheetName val="품목"/>
      <sheetName val="일위대가"/>
      <sheetName val="실행내역 (2)"/>
      <sheetName val="전기단가조사서"/>
      <sheetName val="guard(mac)"/>
      <sheetName val="접속도로1"/>
      <sheetName val="가격"/>
      <sheetName val="98수문일위"/>
      <sheetName val="인건-측정"/>
      <sheetName val="sw1"/>
      <sheetName val="NOMUBI"/>
      <sheetName val="BID"/>
      <sheetName val="성남공고-화장실공사"/>
      <sheetName val="품셈TABLE"/>
      <sheetName val="노임단가"/>
      <sheetName val="노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가스</v>
          </cell>
        </row>
        <row r="4">
          <cell r="A4" t="str">
            <v>건물내설비</v>
          </cell>
        </row>
        <row r="5">
          <cell r="A5" t="str">
            <v>건축물조립</v>
          </cell>
        </row>
        <row r="6">
          <cell r="A6" t="str">
            <v>공기조화</v>
          </cell>
        </row>
        <row r="7">
          <cell r="A7" t="str">
            <v>공동구</v>
          </cell>
        </row>
        <row r="8">
          <cell r="A8" t="str">
            <v>관개수로</v>
          </cell>
        </row>
        <row r="9">
          <cell r="A9" t="str">
            <v>급배수</v>
          </cell>
        </row>
        <row r="10">
          <cell r="A10" t="str">
            <v>기타 토목공사</v>
          </cell>
        </row>
        <row r="11">
          <cell r="A11" t="str">
            <v>냉난방</v>
          </cell>
        </row>
        <row r="12">
          <cell r="A12" t="str">
            <v>도로</v>
          </cell>
        </row>
        <row r="13">
          <cell r="A13" t="str">
            <v>도장</v>
          </cell>
        </row>
        <row r="14">
          <cell r="A14" t="str">
            <v>매립</v>
          </cell>
        </row>
        <row r="15">
          <cell r="A15" t="str">
            <v>미장</v>
          </cell>
        </row>
        <row r="16">
          <cell r="A16" t="str">
            <v>방수</v>
          </cell>
        </row>
        <row r="17">
          <cell r="A17" t="str">
            <v>배연설비</v>
          </cell>
        </row>
        <row r="18">
          <cell r="A18" t="str">
            <v>보링</v>
          </cell>
        </row>
        <row r="19">
          <cell r="A19" t="str">
            <v>보일러설치</v>
          </cell>
        </row>
        <row r="20">
          <cell r="A20" t="str">
            <v>부지정리</v>
          </cell>
        </row>
        <row r="21">
          <cell r="A21" t="str">
            <v>상수도</v>
          </cell>
        </row>
        <row r="22">
          <cell r="A22" t="str">
            <v>상수도(1)</v>
          </cell>
        </row>
        <row r="23">
          <cell r="A23" t="str">
            <v>상하수도</v>
          </cell>
        </row>
        <row r="24">
          <cell r="A24" t="str">
            <v>석공</v>
          </cell>
        </row>
        <row r="25">
          <cell r="A25" t="str">
            <v>승강기</v>
          </cell>
        </row>
        <row r="26">
          <cell r="A26" t="str">
            <v>실내의장</v>
          </cell>
        </row>
        <row r="27">
          <cell r="A27" t="str">
            <v>온실설치</v>
          </cell>
        </row>
        <row r="28">
          <cell r="A28" t="str">
            <v>인양기기설비</v>
          </cell>
        </row>
        <row r="29">
          <cell r="A29" t="str">
            <v>자동제어</v>
          </cell>
        </row>
        <row r="30">
          <cell r="A30" t="str">
            <v>조경</v>
          </cell>
        </row>
        <row r="31">
          <cell r="A31" t="str">
            <v>조적</v>
          </cell>
        </row>
        <row r="32">
          <cell r="A32" t="str">
            <v>지붕</v>
          </cell>
        </row>
        <row r="33">
          <cell r="A33" t="str">
            <v>지하수개발</v>
          </cell>
        </row>
        <row r="34">
          <cell r="A34" t="str">
            <v>지하저수조</v>
          </cell>
        </row>
        <row r="35">
          <cell r="A35" t="str">
            <v xml:space="preserve">창호 </v>
          </cell>
        </row>
        <row r="36">
          <cell r="A36" t="str">
            <v>철근콘크리트</v>
          </cell>
        </row>
        <row r="37">
          <cell r="A37" t="str">
            <v>철도(1)</v>
          </cell>
        </row>
        <row r="38">
          <cell r="A38" t="str">
            <v>철도(2)</v>
          </cell>
        </row>
        <row r="39">
          <cell r="A39" t="str">
            <v>철물</v>
          </cell>
        </row>
        <row r="40">
          <cell r="A40" t="str">
            <v>타일</v>
          </cell>
        </row>
        <row r="41">
          <cell r="A41" t="str">
            <v>토공</v>
          </cell>
        </row>
        <row r="42">
          <cell r="A42" t="str">
            <v>판금</v>
          </cell>
        </row>
        <row r="43">
          <cell r="A43" t="str">
            <v>포장</v>
          </cell>
        </row>
        <row r="44">
          <cell r="A44" t="str">
            <v>하수도(1)</v>
          </cell>
        </row>
        <row r="45">
          <cell r="A45" t="str">
            <v>하수도</v>
          </cell>
        </row>
        <row r="46">
          <cell r="A46" t="str">
            <v>환기</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묵현리"/>
      <sheetName val="8.PILE  (돌출)"/>
      <sheetName val="적용단위길이"/>
      <sheetName val="Total"/>
      <sheetName val="Y-WORK"/>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공사원가계산서"/>
      <sheetName val="총내역서"/>
      <sheetName val="내역서"/>
      <sheetName val="일위대가"/>
      <sheetName val="관급내역서"/>
      <sheetName val="이전비내역서"/>
      <sheetName val="물량"/>
      <sheetName val="배선설계"/>
      <sheetName val="부하계산"/>
      <sheetName val="기초산출서"/>
      <sheetName val="장비단가산출"/>
      <sheetName val="esco"/>
      <sheetName val="실행간접비용"/>
      <sheetName val="조명율표"/>
      <sheetName val="2000.11월설계내역"/>
      <sheetName val="준검 내역서"/>
      <sheetName val="1.수,변전설비 (1차작업)"/>
      <sheetName val="2.옥외전력(침매함-수정-1차작업)"/>
      <sheetName val="3.옥외전력(사장교-수정-1차작업)"/>
      <sheetName val="4.인입선교체공사"/>
      <sheetName val="노임"/>
      <sheetName val="원가계산서 "/>
      <sheetName val="기성내역"/>
      <sheetName val="DATA"/>
      <sheetName val="인건-측정"/>
      <sheetName val="일위대가표"/>
      <sheetName val="데이타"/>
      <sheetName val="기둥(원형)"/>
      <sheetName val="예정(3)"/>
      <sheetName val="동원(3)"/>
      <sheetName val="MOTOR"/>
      <sheetName val="노임(1차)"/>
      <sheetName val="단가"/>
      <sheetName val="DT"/>
      <sheetName val="롤러"/>
      <sheetName val="BH"/>
      <sheetName val="펌프차타설"/>
      <sheetName val="산출7-본선2"/>
      <sheetName val="산출7-본선3"/>
      <sheetName val="수량산출"/>
      <sheetName val="중기일위대가"/>
      <sheetName val="설명"/>
      <sheetName val="샘플표지"/>
      <sheetName val="일위목록"/>
      <sheetName val="단가산출"/>
      <sheetName val="Sheet2"/>
      <sheetName val="laroux"/>
      <sheetName val="일위,한전"/>
      <sheetName val="원가계산서"/>
      <sheetName val="단가조사서"/>
      <sheetName val="1. 가로등 설치공사(2공구)"/>
      <sheetName val="내역서 (2)"/>
      <sheetName val="노임단가"/>
      <sheetName val="수목단가"/>
      <sheetName val="시설수량표"/>
      <sheetName val="식재수량표"/>
      <sheetName val="자재단가"/>
      <sheetName val="을"/>
      <sheetName val="산출2-기기동력"/>
      <sheetName val="전체"/>
      <sheetName val="CODE"/>
      <sheetName val="실행철강하도"/>
      <sheetName val="2공구산출내역"/>
      <sheetName val="터파기및재료"/>
      <sheetName val="#REF"/>
      <sheetName val="강교(Sub)"/>
      <sheetName val="부대내역"/>
      <sheetName val="2000,9월 일위"/>
      <sheetName val="표지 (2)"/>
      <sheetName val="터널조도"/>
      <sheetName val="안정검토(온1)"/>
      <sheetName val="중간부"/>
      <sheetName val="°©Áö"/>
      <sheetName val="°ø»ç¿ø°¡°è»ê¼­"/>
      <sheetName val="ÃÑ³»¿ª¼­"/>
      <sheetName val="³»¿ª¼­"/>
      <sheetName val="ÀÏÀ§´ë°¡"/>
      <sheetName val="°ü±Þ³»¿ª¼­"/>
      <sheetName val="ÀÌÀüºñ³»¿ª¼­"/>
      <sheetName val="¹°·®"/>
      <sheetName val="¹è¼±¼³°è"/>
      <sheetName val="ºÎÇÏ°è»ê"/>
      <sheetName val="±âÃÊ»êÃâ¼­"/>
      <sheetName val="Àåºñ´Ü°¡»êÃâ"/>
      <sheetName val="Sheet3"/>
      <sheetName val="설계내역서"/>
      <sheetName val="총 원가계산"/>
      <sheetName val="수량산출서"/>
      <sheetName val="표지"/>
      <sheetName val="Sheet1"/>
      <sheetName val="현황CODE"/>
      <sheetName val="손익현황"/>
      <sheetName val="평교-내역"/>
      <sheetName val="소야공정계획표"/>
      <sheetName val="건축-물가변동"/>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목차"/>
      <sheetName val="1. 공사개요"/>
      <sheetName val="2. 현장기구조직표"/>
      <sheetName val="3. 공사진행[터,토,구]"/>
      <sheetName val="4. 투자대비"/>
      <sheetName val="5. 실행대비"/>
      <sheetName val="6. 금월분 투자대비"/>
      <sheetName val="2002년도 사업계획서"/>
      <sheetName val="결재란"/>
      <sheetName val="1,2공구원가계산서"/>
      <sheetName val="1공구산출내역서"/>
      <sheetName val="실행내역"/>
      <sheetName val="정부노임단가"/>
      <sheetName val="공사개요"/>
      <sheetName val="현장관리비"/>
      <sheetName val="말뚝지지력산정"/>
      <sheetName val="JUCKEYK"/>
      <sheetName val="9GNG운반"/>
      <sheetName val="견적대비표"/>
      <sheetName val="집수정(600-700)"/>
      <sheetName val="내역"/>
      <sheetName val="H-PILE수량집계"/>
      <sheetName val="인부신상자료"/>
      <sheetName val="노무비"/>
      <sheetName val="입찰안"/>
      <sheetName val="입고"/>
      <sheetName val="결재갑지"/>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단가표"/>
      <sheetName val="DATE"/>
      <sheetName val="변경도급"/>
      <sheetName val="하부철근수량"/>
      <sheetName val="제출내역 (2)"/>
      <sheetName val="설계"/>
      <sheetName val="일위대가(건축)"/>
      <sheetName val="내역서 제출"/>
      <sheetName val="토공(1)"/>
      <sheetName val="일용직"/>
      <sheetName val="일반공사"/>
      <sheetName val="ITEM"/>
      <sheetName val="산출내역서"/>
      <sheetName val="정공공사"/>
      <sheetName val="주안3차A-A"/>
      <sheetName val="단면가정"/>
      <sheetName val="원가"/>
      <sheetName val="단가 및 재료비"/>
      <sheetName val="웅진교-S2"/>
      <sheetName val="200"/>
      <sheetName val="전기"/>
      <sheetName val="단락전류-A"/>
      <sheetName val="갈현동"/>
      <sheetName val="1안"/>
      <sheetName val="관로분포도"/>
      <sheetName val="건축내역서"/>
      <sheetName val="설비내역서"/>
      <sheetName val="전기내역서"/>
      <sheetName val="집계표"/>
      <sheetName val="단가비교표"/>
      <sheetName val="방지책개소별명세"/>
      <sheetName val="배수내역"/>
      <sheetName val="주형"/>
      <sheetName val="AS복구"/>
      <sheetName val="중기터파기"/>
      <sheetName val="변수값"/>
      <sheetName val="중기상차"/>
      <sheetName val="2.대외공문"/>
      <sheetName val="일위대가(가설)"/>
      <sheetName val="일위대가(목록)"/>
      <sheetName val="재료비"/>
      <sheetName val="약품설비"/>
      <sheetName val="신우"/>
      <sheetName val="입력"/>
      <sheetName val="주현(해보)"/>
      <sheetName val="주현(영광)"/>
      <sheetName val="맨홀물량"/>
      <sheetName val="2000.11¿ù¼³°è³»¿ª"/>
      <sheetName val="ÁØ°Ë ³»¿ª¼­"/>
      <sheetName val="공내역"/>
      <sheetName val="견적단가"/>
      <sheetName val="IT-BAT"/>
      <sheetName val="계좌번호"/>
      <sheetName val="공사현황 "/>
      <sheetName val="투입현황"/>
      <sheetName val="중,재,유청구"/>
      <sheetName val="직영"/>
      <sheetName val="투입현황 (LG)"/>
      <sheetName val="중기가동"/>
      <sheetName val="외주기성(이재남)"/>
      <sheetName val="사토운반"/>
      <sheetName val="외주모작투입"/>
      <sheetName val="외주공제현황"/>
      <sheetName val="용역 (2)"/>
      <sheetName val="목공"/>
      <sheetName val="철근"/>
      <sheetName val="이상헌"/>
      <sheetName val="경유사용내역  "/>
      <sheetName val="휘발유사용내역   (2)"/>
      <sheetName val="JUCK"/>
      <sheetName val="가로등"/>
      <sheetName val="공구원가계산"/>
      <sheetName val="Y-WORK"/>
      <sheetName val="설계서(7)"/>
      <sheetName val="관급"/>
      <sheetName val="링크해지용"/>
      <sheetName val="CC16-내역서"/>
      <sheetName val="단가일람"/>
      <sheetName val="조경일람"/>
      <sheetName val="일위집계표"/>
      <sheetName val="2000년1차"/>
      <sheetName val="참조-(1)"/>
      <sheetName val="Customer Databas"/>
      <sheetName val="조도계산서1"/>
      <sheetName val="기초자료"/>
      <sheetName val="견적율"/>
      <sheetName val="인건비"/>
      <sheetName val="산업개발안내서"/>
      <sheetName val="타공종이기"/>
      <sheetName val="덕소내역"/>
      <sheetName val="전기혼잡제경비(45)"/>
      <sheetName val="설계조건"/>
      <sheetName val="일반토공견적"/>
      <sheetName val="토사(PE)"/>
      <sheetName val="기본단가표"/>
      <sheetName val="비목군분류일위"/>
      <sheetName val="1SPAN"/>
      <sheetName val="일위대가목차"/>
      <sheetName val="woo(mac)"/>
      <sheetName val="산근"/>
      <sheetName val="MACRO(MCC)"/>
      <sheetName val="Macro(차단기)"/>
      <sheetName val="단위가격"/>
      <sheetName val="시중노임(공사)"/>
      <sheetName val="금광1터널"/>
      <sheetName val="기흥하도용"/>
      <sheetName val="요율"/>
      <sheetName val="BQ"/>
      <sheetName val="CM 1"/>
      <sheetName val="POL6차-PIPING"/>
      <sheetName val="신표지1"/>
      <sheetName val="STBOX"/>
      <sheetName val="외주"/>
      <sheetName val="부안일위"/>
      <sheetName val="2000_11월설계내역"/>
      <sheetName val="준검_내역서"/>
      <sheetName val="1_수,변전설비_(1차작업)"/>
      <sheetName val="2_옥외전력(침매함-수정-1차작업)"/>
      <sheetName val="3_옥외전력(사장교-수정-1차작업)"/>
      <sheetName val="4_인입선교체공사"/>
      <sheetName val="1__가로등_설치공사(2공구)"/>
      <sheetName val="내역서_(2)"/>
      <sheetName val="2000,9월_일위"/>
      <sheetName val="간선계산"/>
      <sheetName val="48수량"/>
      <sheetName val="49일위"/>
      <sheetName val="22일위"/>
      <sheetName val="49수량"/>
      <sheetName val="기준액"/>
      <sheetName val="6호기"/>
      <sheetName val="동해title"/>
      <sheetName val="수량산출(수평맹암거)"/>
      <sheetName val="내역서01"/>
      <sheetName val="장비집계"/>
      <sheetName val="106C0300"/>
      <sheetName val="금액"/>
      <sheetName val="현장관리비 산출내역"/>
      <sheetName val="공사비"/>
      <sheetName val="공사비집계"/>
      <sheetName val="Sheet6"/>
      <sheetName val="사급자재"/>
      <sheetName val="일반수량총괄"/>
      <sheetName val="전선 및 전선관"/>
      <sheetName val="단가산출서"/>
      <sheetName val="설계명세서"/>
      <sheetName val="예산명세서"/>
      <sheetName val="자료입력"/>
      <sheetName val="노임이"/>
      <sheetName val="원가계산"/>
      <sheetName val="SG"/>
      <sheetName val="자동제어"/>
      <sheetName val="갑지(추정)"/>
      <sheetName val="N賃率-職"/>
      <sheetName val="기계경비산출"/>
      <sheetName val="인건비 "/>
      <sheetName val="b_balju_cho"/>
      <sheetName val="TEL"/>
      <sheetName val="자료"/>
      <sheetName val="간선"/>
      <sheetName val="전압"/>
      <sheetName val="조도"/>
      <sheetName val="동력"/>
      <sheetName val="약품공급2"/>
      <sheetName val="조도계산서 (도서)"/>
      <sheetName val="동력부하(도산)"/>
      <sheetName val="직노"/>
      <sheetName val="주소록"/>
      <sheetName val="설계서"/>
      <sheetName val="Chart1"/>
      <sheetName val="단위내역목록"/>
      <sheetName val="단위내역서"/>
      <sheetName val="총괄표"/>
      <sheetName val="원가(1)"/>
      <sheetName val="원가(2)"/>
      <sheetName val="공량산출서"/>
      <sheetName val="간지"/>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한강운반비"/>
      <sheetName val="철거산출근거"/>
      <sheetName val="CABLE SIZE-3"/>
      <sheetName val="단가조사-2"/>
      <sheetName val="말고개터널조명전압강하"/>
      <sheetName val="플랜트 설치"/>
      <sheetName val="ⴭⴭⴭⴭ"/>
      <sheetName val="2006기계경비산출표"/>
      <sheetName val="3.바닥판설계"/>
      <sheetName val="골재집계"/>
      <sheetName val="본체"/>
      <sheetName val="지수"/>
      <sheetName val="단가(1)"/>
      <sheetName val="건축공사"/>
      <sheetName val="Total"/>
      <sheetName val="설계내역"/>
      <sheetName val="구체"/>
      <sheetName val="좌측날개벽"/>
      <sheetName val="우측날개벽"/>
      <sheetName val="구조물철거타공정이월"/>
      <sheetName val="__MAIN"/>
      <sheetName val="접속도로"/>
      <sheetName val="담장산출"/>
      <sheetName val="접속도로1"/>
      <sheetName val="날개벽"/>
      <sheetName val="암거단위"/>
      <sheetName val="매립"/>
      <sheetName val="MAT_N048"/>
      <sheetName val="에너지동"/>
      <sheetName val="경상비"/>
      <sheetName val="I一般比"/>
      <sheetName val="2000전체분"/>
      <sheetName val="M_F"/>
      <sheetName val="산#3-1"/>
      <sheetName val="산#3-2"/>
      <sheetName val="산#3-2-2"/>
      <sheetName val="RFP002"/>
      <sheetName val="Graph (LGEN)"/>
      <sheetName val="out_prog"/>
      <sheetName val="선적schedule (2)"/>
      <sheetName val="TIE-INS"/>
      <sheetName val="산출내역서집계표"/>
      <sheetName val="실행예산"/>
      <sheetName val="인사자료총집계"/>
      <sheetName val="간접비계산"/>
      <sheetName val="토공,철콘"/>
      <sheetName val="tong du toan"/>
      <sheetName val="전력"/>
      <sheetName val="기초자료입력"/>
      <sheetName val="TDI ISBL"/>
      <sheetName val="간접비"/>
      <sheetName val="문학간접"/>
      <sheetName val="간접"/>
      <sheetName val="AHU집계"/>
      <sheetName val="공조기휀"/>
      <sheetName val="공조기"/>
      <sheetName val="품셈총괄표"/>
      <sheetName val="(14)전기품셈정산"/>
      <sheetName val="(12)전기경비"/>
      <sheetName val="Front"/>
      <sheetName val="wall"/>
      <sheetName val="A"/>
      <sheetName val="가감수량"/>
      <sheetName val="맨홀수량산출"/>
      <sheetName val="토공집계표"/>
      <sheetName val="Sheet13"/>
      <sheetName val="Sheet14"/>
      <sheetName val="전기자료"/>
      <sheetName val="재료집계"/>
      <sheetName val="P-산#1-1(WOWA1)"/>
      <sheetName val="조경"/>
      <sheetName val="D&amp;P특기사항"/>
      <sheetName val="단가산출서(기계)"/>
      <sheetName val="ABUT수량-A1"/>
      <sheetName val="총괄"/>
      <sheetName val="자탐"/>
      <sheetName val="예비품"/>
      <sheetName val="빌딩 안내"/>
      <sheetName val="설비공사"/>
      <sheetName val="을지"/>
      <sheetName val="보건노"/>
      <sheetName val="정보매체A동"/>
      <sheetName val="Macro1"/>
      <sheetName val="982월원안"/>
      <sheetName val="BID"/>
      <sheetName val="1.수인터널"/>
      <sheetName val="nys"/>
      <sheetName val="세부내역"/>
      <sheetName val="Sheet1 (2)"/>
      <sheetName val="유림골조"/>
      <sheetName val="S.중기사용료"/>
      <sheetName val="입력란"/>
      <sheetName val="97노임단가"/>
      <sheetName val="투찰"/>
      <sheetName val="개요"/>
      <sheetName val="연습"/>
      <sheetName val="BOQ-Summary_Form A1"/>
      <sheetName val="BOQ-Summary_Form A2"/>
      <sheetName val="BOQ-Summary_Form A3"/>
      <sheetName val="Attachment_A"/>
      <sheetName val="elect QC"/>
      <sheetName val="Quezon"/>
      <sheetName val="bulcan"/>
      <sheetName val="Bulacan"/>
      <sheetName val="자단"/>
      <sheetName val="COPING"/>
      <sheetName val="유치원내역"/>
      <sheetName val="공통가설"/>
      <sheetName val="Module1"/>
      <sheetName val="건              축"/>
      <sheetName val="별표 "/>
      <sheetName val="의왕내역"/>
      <sheetName val="7단가"/>
      <sheetName val="BEND LOSS"/>
      <sheetName val="danga"/>
      <sheetName val="ilch"/>
      <sheetName val="기계경비일람"/>
      <sheetName val="BEND_LOSS"/>
      <sheetName val="설직재-1"/>
      <sheetName val="EJ"/>
      <sheetName val="변압기 및 발전기 용량"/>
      <sheetName val="기자재대비표"/>
      <sheetName val="1월"/>
      <sheetName val="화재 탐지 설비"/>
      <sheetName val="통신단가조사"/>
      <sheetName val="건축내역"/>
      <sheetName val="김남권내역9"/>
      <sheetName val="C3"/>
      <sheetName val="직재"/>
      <sheetName val="재집"/>
      <sheetName val="중기사용료"/>
      <sheetName val="단가대비표"/>
      <sheetName val="실행내역 "/>
      <sheetName val="guard(mac)"/>
      <sheetName val="MYUN(MAC)"/>
      <sheetName val="tggwan(mac)"/>
      <sheetName val="suk(mac)"/>
      <sheetName val="과세표준율-2"/>
      <sheetName val="면적분양가"/>
      <sheetName val="분양면적(1123)"/>
      <sheetName val="출력소스"/>
      <sheetName val="지급자재"/>
      <sheetName val="날개벽수량표"/>
      <sheetName val="실행(표지,갑,을)"/>
      <sheetName val="건축일위"/>
      <sheetName val="그라우팅일위"/>
      <sheetName val="Proposal"/>
      <sheetName val="일위대가(1)"/>
      <sheetName val="대림경상68억"/>
      <sheetName val="Macro2"/>
      <sheetName val="차액보증"/>
      <sheetName val="식재인부"/>
      <sheetName val="DAN"/>
      <sheetName val="백호우계수"/>
      <sheetName val="초기화면"/>
      <sheetName val="관급자재"/>
      <sheetName val="교량전기"/>
      <sheetName val="단"/>
      <sheetName val="접지수량"/>
      <sheetName val="금액내역서"/>
      <sheetName val="대치판정"/>
      <sheetName val="(A)내역서"/>
      <sheetName val="설계서(본관)"/>
      <sheetName val="예산변경사항"/>
      <sheetName val="교각1"/>
      <sheetName val="48일위"/>
      <sheetName val="22수량"/>
      <sheetName val="2003상반기노임기준"/>
      <sheetName val="경비"/>
      <sheetName val="철콘견적"/>
      <sheetName val="견적의뢰서"/>
      <sheetName val="원형1호맨홀토공수량"/>
      <sheetName val="산출(전주P7)"/>
      <sheetName val="3BL공동구 수량"/>
      <sheetName val="공문"/>
      <sheetName val="1차증가원가계산"/>
      <sheetName val="98수문일위"/>
      <sheetName val="가공비"/>
      <sheetName val="우각부보강"/>
      <sheetName val="몰탈재료산출"/>
      <sheetName val="평가내역"/>
      <sheetName val="Sheet5"/>
      <sheetName val="영업.일1"/>
      <sheetName val="G.R300경비"/>
      <sheetName val="001"/>
      <sheetName val="갑지1"/>
      <sheetName val="2호맨홀공제수량"/>
      <sheetName val="교각계산"/>
      <sheetName val="참조"/>
      <sheetName val="참조 (2)"/>
      <sheetName val="과천MAIN"/>
      <sheetName val="일반문틀 설치"/>
      <sheetName val="샌딩 에폭시 도장"/>
      <sheetName val="스텐문틀설치"/>
      <sheetName val="Sheet9"/>
      <sheetName val="단가조사"/>
      <sheetName val="CABdata"/>
      <sheetName val="VXXXXXX"/>
      <sheetName val="실내기 사양 (부경대)"/>
      <sheetName val="내역서1"/>
      <sheetName val="연부97-1"/>
      <sheetName val="계수시트"/>
      <sheetName val="위치조서"/>
      <sheetName val="학생내역"/>
      <sheetName val="21301동"/>
      <sheetName val="건축공정"/>
      <sheetName val="방진공정"/>
      <sheetName val="조경공정"/>
      <sheetName val="수량산출(음암)"/>
      <sheetName val="돌담교 상부수량"/>
      <sheetName val="Ekog10"/>
      <sheetName val="당초"/>
      <sheetName val="2_대외공문"/>
      <sheetName val="총_원가계산"/>
      <sheetName val="현장지지물물량"/>
      <sheetName val="3차설계"/>
      <sheetName val="품셈집계표"/>
      <sheetName val="자재조사표(참고용)"/>
      <sheetName val="일반부표집계표"/>
      <sheetName val="PW3"/>
      <sheetName val="PW4"/>
      <sheetName val="SC1"/>
      <sheetName val="PM"/>
      <sheetName val="TR"/>
      <sheetName val="부하계산서"/>
      <sheetName val="1"/>
      <sheetName val="LOPCALC"/>
      <sheetName val="상 부"/>
      <sheetName val="발전기"/>
      <sheetName val="GEN"/>
      <sheetName val="원가계산서-총괄"/>
      <sheetName val="FAX표지 (2)"/>
      <sheetName val="공종별집계표"/>
      <sheetName val="연습장소"/>
      <sheetName val="MAT"/>
      <sheetName val="각형맨홀"/>
      <sheetName val="3.골재원검토의견서 갑지"/>
      <sheetName val="일위대가목록"/>
      <sheetName val="견"/>
      <sheetName val="Piping(Methanol)"/>
      <sheetName val="hvac(제어동)"/>
      <sheetName val="기기리스트"/>
      <sheetName val="99노임기준"/>
      <sheetName val="원가집계"/>
      <sheetName val="대리점주소록(0208)"/>
      <sheetName val="예산총괄"/>
      <sheetName val="설계예산서(2_소천우회토목)"/>
      <sheetName val="토공"/>
      <sheetName val="Sheet1 (3)"/>
      <sheetName val="특별교실"/>
      <sheetName val="실행"/>
      <sheetName val="FORM-0"/>
      <sheetName val="SHL"/>
      <sheetName val="내역표지"/>
      <sheetName val="설계기준"/>
      <sheetName val="내역1"/>
      <sheetName val="청주(철골발주의뢰서)"/>
      <sheetName val="CTEMCOST"/>
      <sheetName val="기술자료 (연수)"/>
      <sheetName val="설비"/>
      <sheetName val="증감대비"/>
      <sheetName val="정화조방수미장"/>
      <sheetName val="내역(포장)"/>
      <sheetName val="5호광장_(만점)"/>
      <sheetName val="인천국제_(만점)_(2)"/>
      <sheetName val="입찰"/>
      <sheetName val="현경"/>
      <sheetName val="소요자재"/>
      <sheetName val="노무산출서"/>
      <sheetName val="코드"/>
      <sheetName val="효성CB 1P기초"/>
      <sheetName val="3.하중산정4.지지력"/>
      <sheetName val="우수"/>
      <sheetName val="신규품셈목차"/>
      <sheetName val="시중노임단가"/>
      <sheetName val="설계산출표지"/>
      <sheetName val="날개벽(TYPE1)"/>
      <sheetName val="Baby일위대가"/>
      <sheetName val="골조시행"/>
      <sheetName val="인원계획"/>
      <sheetName val="STORAGE"/>
      <sheetName val="관기성공.내"/>
      <sheetName val="도급"/>
      <sheetName val="숫자"/>
      <sheetName val="착공계"/>
      <sheetName val="현장대리인계"/>
      <sheetName val="위임장"/>
      <sheetName val="안전관리지정계"/>
      <sheetName val="기술요원계"/>
      <sheetName val="예정공정표"/>
      <sheetName val="안전관리계획서"/>
      <sheetName val="안전관리계획안"/>
      <sheetName val="단가표 "/>
      <sheetName val="검수1"/>
      <sheetName val="공기1"/>
      <sheetName val="승무1"/>
      <sheetName val="쓰레기1"/>
      <sheetName val="운전1"/>
      <sheetName val="전삭고1"/>
      <sheetName val="정문1"/>
      <sheetName val="중앙1"/>
      <sheetName val="차륜1"/>
      <sheetName val="차체1"/>
      <sheetName val="폐수1"/>
      <sheetName val="환경1"/>
      <sheetName val="환경정비1"/>
      <sheetName val="02상노임"/>
      <sheetName val="1.설계조건"/>
      <sheetName val="TRE TABLE"/>
      <sheetName val="C1ㅇ"/>
      <sheetName val="통합내역"/>
      <sheetName val="J형측구단위수량"/>
      <sheetName val="969910( R)"/>
      <sheetName val="B부대공"/>
      <sheetName val="횡 연장"/>
      <sheetName val="내역갑지"/>
      <sheetName val="내역서 (평창)"/>
      <sheetName val="신규보류입력"/>
      <sheetName val="이름정의"/>
      <sheetName val="데이타입력"/>
      <sheetName val="에너지요금"/>
      <sheetName val="보일러입력"/>
      <sheetName val="ESCO입력"/>
      <sheetName val="종합"/>
      <sheetName val="최초입력"/>
      <sheetName val="사업개요(일반전력(갑)용"/>
      <sheetName val="사업개요(일반전력(을)用)"/>
      <sheetName val="사업개요(심야전력(갑)용"/>
      <sheetName val="자금환수표"/>
      <sheetName val="자금운용계획(8%)"/>
      <sheetName val="자금운용계획(11%)"/>
      <sheetName val="참조자료"/>
      <sheetName val="지원제도"/>
      <sheetName val="교회일정표"/>
      <sheetName val="교회빙축설계"/>
      <sheetName val="빙축열설계서"/>
      <sheetName val="운전전략"/>
      <sheetName val="왕복동"/>
      <sheetName val="터보"/>
      <sheetName val="장비가격"/>
      <sheetName val="ESCO제안"/>
      <sheetName val="중온수"/>
      <sheetName val="이중효용"/>
      <sheetName val="냉온수"/>
      <sheetName val="빙축열"/>
      <sheetName val="경제성검토"/>
      <sheetName val="2방식비교"/>
      <sheetName val="3방식비교"/>
      <sheetName val="한전지원금"/>
      <sheetName val="견적서"/>
      <sheetName val="__Hjpark_c_My_Documents_esco__2"/>
      <sheetName val="3.공통공사대비"/>
      <sheetName val="__Hjpark_c_My_Documents_esco__3"/>
      <sheetName val="FA설치명세"/>
      <sheetName val="관람석제출"/>
      <sheetName val="남양시작동010313100%"/>
      <sheetName val="FB25JN"/>
      <sheetName val="전차선로 물량표"/>
      <sheetName val="기초입력 DATA"/>
      <sheetName val="공사비증감"/>
      <sheetName val="도수로집계"/>
      <sheetName val="가설건물"/>
      <sheetName val="MACRO(전선관)"/>
      <sheetName val="2-나.물가조사서"/>
      <sheetName val="2"/>
      <sheetName val="AS포장복구 "/>
      <sheetName val="공사수행방안"/>
      <sheetName val="Project Brief"/>
      <sheetName val="WORK"/>
      <sheetName val="PL"/>
      <sheetName val="TEMP1"/>
      <sheetName val="TEMP2"/>
      <sheetName val="단가보완"/>
      <sheetName val="도장수량(하1)"/>
      <sheetName val="내역서(기성청구)"/>
      <sheetName val="제직재"/>
      <sheetName val="loading"/>
      <sheetName val="실행분석표"/>
      <sheetName val="조명시설"/>
      <sheetName val="설계예산서"/>
      <sheetName val="일반수량"/>
      <sheetName val="밸브설치"/>
      <sheetName val="데리네이타현황"/>
      <sheetName val="1.설계기준"/>
      <sheetName val="신내택지내역서"/>
      <sheetName val="INPUT"/>
      <sheetName val="EP0618"/>
      <sheetName val="단위세대물량"/>
      <sheetName val="가공송전산출서"/>
      <sheetName val="시운전연료비"/>
      <sheetName val="자재일위(경)"/>
      <sheetName val="폐공처리 산출근거"/>
      <sheetName val="2.조명기구철거(일괄철거분)"/>
      <sheetName val="잡철물"/>
      <sheetName val="DATA(VTL)"/>
      <sheetName val="__Hjpark_c_My_Documents_esco__4"/>
      <sheetName val="__Hjpark_c_My_Documents_esco__5"/>
      <sheetName val="통합"/>
      <sheetName val="PAD TR보호대기초"/>
      <sheetName val="가로등기초"/>
      <sheetName val="HANDHOLE(2)"/>
      <sheetName val="NAI"/>
      <sheetName val="대비표"/>
      <sheetName val="대비"/>
      <sheetName val="단  가  대  비  표"/>
      <sheetName val="일  위  대  가  목  록"/>
      <sheetName val="수량집계"/>
      <sheetName val="5)유통부문월별매출 "/>
      <sheetName val="SLAB&quot;1&quot;"/>
      <sheetName val="건설성적"/>
      <sheetName val="중기사용료산출근거"/>
      <sheetName val="단가산출2"/>
      <sheetName val="토공총괄표"/>
      <sheetName val="단가비교"/>
      <sheetName val="가도공"/>
      <sheetName val="공사비 증감 내역서"/>
      <sheetName val="Upgrades pricing"/>
    </sheetNames>
    <definedNames>
      <definedName name="행열변환_1.행열변환_1"/>
      <definedName name="행열변환_2.행열변환_2"/>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sheetData sheetId="684" refreshError="1"/>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종대비"/>
      <sheetName val="http___gw_kunyoung21_co_kr__J_2"/>
      <sheetName val="http___gw_kunyoung21_co_kr__J_3"/>
      <sheetName val="http___gw_kunyoung21_co_kr__J_4"/>
      <sheetName val="http___gw_kunyoung21_co_kr__J_5"/>
    </sheetNames>
    <definedNames>
      <definedName name="행열변환_3.행열변환_3"/>
    </definedNames>
    <sheetDataSet>
      <sheetData sheetId="0" refreshError="1"/>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
      <sheetName val="목차"/>
      <sheetName val="1.표지"/>
      <sheetName val="원가계산서"/>
      <sheetName val="2.표지"/>
      <sheetName val="총괄집계표"/>
      <sheetName val="총괄한전표준공사비"/>
      <sheetName val="한전표준공사비"/>
      <sheetName val="1)원가계산서(중앙로 교통신호)"/>
      <sheetName val="______pc____Users_____Desktop_2"/>
      <sheetName val=""/>
      <sheetName val="______pc____Users_____Desktop_3"/>
      <sheetName val="______pc____Users_____Desktop_4"/>
      <sheetName val="______pc____Users_____Desktop_5"/>
    </sheetNames>
    <definedNames>
      <definedName name="행열변환_4.행열변환_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0.6-1kV 케이블 (전동기)"/>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도체종-상수표"/>
      <sheetName val="전기자료"/>
      <sheetName val="#REF"/>
      <sheetName val="GEN"/>
      <sheetName val="DUT-BAT1"/>
      <sheetName val="동부하-L"/>
      <sheetName val="비상용"/>
      <sheetName val="상가"/>
      <sheetName val="병원동"/>
      <sheetName val="수변전설비용량계산서"/>
      <sheetName val="표지"/>
      <sheetName val="변압기E"/>
      <sheetName val="LE"/>
      <sheetName val="지하주차장"/>
      <sheetName val="부속동"/>
      <sheetName val="부속동 (1)"/>
      <sheetName val="동력1"/>
      <sheetName val="접지"/>
      <sheetName val="전화"/>
      <sheetName val="방송"/>
      <sheetName val="Sheet1"/>
      <sheetName val="세대부하"/>
      <sheetName val="동간선"/>
      <sheetName val="코아별부하"/>
      <sheetName val="변압기 "/>
      <sheetName val="P"/>
      <sheetName val="UTILITY"/>
      <sheetName val="환경및유틸리티"/>
      <sheetName val="밧,충전기"/>
      <sheetName val="변압기 용량 계산"/>
      <sheetName val="부하집계"/>
      <sheetName val="변압기별부하집계"/>
      <sheetName val="지하층비상"/>
      <sheetName val="약전TRAY"/>
      <sheetName val="동부하합계"/>
      <sheetName val="공용부하합계"/>
      <sheetName val="아파트공용"/>
      <sheetName val="아파트지붕"/>
      <sheetName val="강전TRAY"/>
      <sheetName val="8.PILE  (돌출)"/>
      <sheetName val="품목"/>
      <sheetName val="참조자료"/>
      <sheetName val="N賃率-職"/>
      <sheetName val="노임"/>
      <sheetName val="FB25JN"/>
      <sheetName val="수량산출"/>
      <sheetName val="을지"/>
      <sheetName val="배수공"/>
      <sheetName val="예산내역서"/>
      <sheetName val="설계예산서"/>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종-상수표"/>
      <sheetName val="Sheet8"/>
      <sheetName val="Sheet9"/>
      <sheetName val="Sheet10"/>
      <sheetName val="Sheet11"/>
      <sheetName val="Sheet12"/>
      <sheetName val="Sheet13"/>
      <sheetName val="Sheet14"/>
      <sheetName val="Sheet15"/>
      <sheetName val="Sheet16"/>
      <sheetName val="#REF"/>
      <sheetName val="전기자료"/>
      <sheetName val="DUT-BAT1"/>
      <sheetName val="GEN"/>
      <sheetName val="N賃率-職"/>
      <sheetName val="1.수인터널"/>
      <sheetName val="dte"/>
      <sheetName val="전기일위대가"/>
      <sheetName val="수량산출"/>
      <sheetName val="I.설계조건"/>
      <sheetName val="노임"/>
      <sheetName val="가로등기초"/>
      <sheetName val="합천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TEL"/>
      <sheetName val="I一般比"/>
      <sheetName val="과천MAIN"/>
      <sheetName val="일위대가"/>
      <sheetName val="대비"/>
      <sheetName val="내역서(총)"/>
      <sheetName val="입찰안"/>
      <sheetName val="부대대비"/>
      <sheetName val="냉연집계"/>
      <sheetName val="Sheet3"/>
      <sheetName val="신우"/>
      <sheetName val="교각계산"/>
      <sheetName val="감가상각"/>
      <sheetName val="직재"/>
      <sheetName val="견적서"/>
      <sheetName val="N賃率-職"/>
      <sheetName val="직노"/>
      <sheetName val="설계조건"/>
      <sheetName val="plan&amp;section of foundation"/>
      <sheetName val="노원열병합  건축공사기성내역서"/>
      <sheetName val="민속촌메뉴"/>
      <sheetName val="수량산출서"/>
      <sheetName val="code"/>
      <sheetName val="DATE"/>
      <sheetName val="sheets"/>
      <sheetName val="예산M12A"/>
      <sheetName val="일위대가목차"/>
      <sheetName val="노임단가"/>
      <sheetName val="경비_원본"/>
      <sheetName val="J直材4"/>
      <sheetName val="업무"/>
      <sheetName val="을지"/>
      <sheetName val="DB"/>
      <sheetName val="전기일위대가"/>
      <sheetName val="도체종-상수표"/>
      <sheetName val="건축내역"/>
      <sheetName val="sw1"/>
      <sheetName val="도"/>
      <sheetName val="공사현황"/>
      <sheetName val="20관리비율"/>
      <sheetName val="경산"/>
      <sheetName val="Sheet2"/>
      <sheetName val="C-노임단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실행철강하도"/>
      <sheetName val="단가비교표"/>
      <sheetName val="동원(3)"/>
      <sheetName val="예정(3)"/>
      <sheetName val="인건-측정"/>
      <sheetName val="조도계산서 (도서)"/>
      <sheetName val="동력부하(도산)"/>
      <sheetName val="명세서"/>
      <sheetName val="Sheet14"/>
      <sheetName val="Sheet13"/>
      <sheetName val="danga"/>
      <sheetName val="ilch"/>
      <sheetName val="유림골조"/>
      <sheetName val="소비자가"/>
      <sheetName val="6호기"/>
      <sheetName val="공사원가계산서"/>
      <sheetName val="재집"/>
      <sheetName val="FANDBS"/>
      <sheetName val="GRDATA"/>
      <sheetName val="SHAFTDBSE"/>
      <sheetName val="자재단가비교표"/>
      <sheetName val="사통"/>
      <sheetName val="화재 탐지 설비"/>
      <sheetName val="工완성공사율"/>
      <sheetName val="Sheet1"/>
      <sheetName val="내역서1999.8최종"/>
      <sheetName val="DATA"/>
      <sheetName val="주소록"/>
      <sheetName val="Y-WORK"/>
      <sheetName val="내역"/>
      <sheetName val="설직재-1"/>
      <sheetName val="합천내역"/>
      <sheetName val="을"/>
      <sheetName val="DB단가"/>
      <sheetName val="단가조사"/>
      <sheetName val="TABLE"/>
      <sheetName val="유기공정"/>
      <sheetName val="96물가 CODE"/>
      <sheetName val="연부97-1"/>
      <sheetName val="갑지1"/>
      <sheetName val="단가산출2"/>
      <sheetName val="제36-40호표"/>
      <sheetName val="#REF"/>
      <sheetName val="총괄집계표"/>
      <sheetName val="노무비"/>
      <sheetName val="공조기휀"/>
      <sheetName val="재료"/>
      <sheetName val="설치자재"/>
      <sheetName val="기본사항"/>
      <sheetName val="환산"/>
      <sheetName val="일위"/>
      <sheetName val="노임이"/>
      <sheetName val="개요"/>
      <sheetName val="조명시설"/>
      <sheetName val="예산변경사항"/>
      <sheetName val="세부내역"/>
      <sheetName val="정공공사"/>
      <sheetName val="Sheet5"/>
      <sheetName val="갑지"/>
      <sheetName val="인건비"/>
      <sheetName val="BID"/>
      <sheetName val="공사내역"/>
      <sheetName val="LEGEND"/>
      <sheetName val="갑지(추정)"/>
      <sheetName val="조경"/>
      <sheetName val="1단계"/>
      <sheetName val="본장"/>
      <sheetName val="최종갑지"/>
      <sheetName val="sum1 (2)"/>
      <sheetName val="견적정보"/>
      <sheetName val="PANEL_중량산출"/>
      <sheetName val="노원열병합__건축공사기성내역서"/>
      <sheetName val="plan&amp;section_of_foundation"/>
      <sheetName val="FB25JN"/>
      <sheetName val="년도별실"/>
      <sheetName val="EACT10"/>
      <sheetName val="음료실행"/>
      <sheetName val="APT내역"/>
      <sheetName val="부대시설"/>
      <sheetName val="기둥(원형)"/>
      <sheetName val="GAEYO"/>
      <sheetName val="기성금내역서"/>
      <sheetName val="일위단가"/>
      <sheetName val="dt0301"/>
      <sheetName val="dtt0301"/>
      <sheetName val="1안"/>
      <sheetName val="단가표"/>
      <sheetName val="계산서(곡선부)"/>
      <sheetName val="-치수표(곡선부)"/>
      <sheetName val="7.1 자재단가표(케이블)"/>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타견적1"/>
      <sheetName val="타견적2"/>
      <sheetName val="타견적3"/>
      <sheetName val="목록"/>
      <sheetName val="6PILE  (돌출)"/>
      <sheetName val="원가계산서"/>
      <sheetName val="데이타"/>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터파기및재료"/>
      <sheetName val="여과지동"/>
      <sheetName val="기초자료"/>
      <sheetName val="9GNG운반"/>
      <sheetName val="준검 내역서"/>
      <sheetName val="T13(P68~72,78)"/>
      <sheetName val="2"/>
      <sheetName val="여방토공 "/>
      <sheetName val="밸브설치"/>
      <sheetName val="DRUM"/>
      <sheetName val="OPT7"/>
      <sheetName val="1.설계조건"/>
      <sheetName val="LOPCALC"/>
      <sheetName val="장애코드"/>
      <sheetName val="CP-E2 (품셈표)"/>
      <sheetName val="U-TYPE(1)"/>
      <sheetName val="설비"/>
      <sheetName val="종배수관"/>
      <sheetName val="조도계산(1)"/>
      <sheetName val="품목납기"/>
      <sheetName val="전차선로 물량표"/>
      <sheetName val="일위대가목록"/>
      <sheetName val="와동25-3(변경)"/>
      <sheetName val="001"/>
      <sheetName val="60명당사(총괄)"/>
      <sheetName val="반중력식옹벽3.5"/>
      <sheetName val="중기사용료"/>
      <sheetName val="70%"/>
      <sheetName val="김재복부장님"/>
      <sheetName val="기초대가"/>
      <sheetName val="97"/>
      <sheetName val="WORK"/>
      <sheetName val="Macro1"/>
      <sheetName val="Macro2"/>
      <sheetName val="전기단가조사서"/>
      <sheetName val="K1자재(3차등)"/>
      <sheetName val="자재단가"/>
      <sheetName val="덕전리"/>
      <sheetName val="선급금신청서"/>
      <sheetName val="실행비교"/>
      <sheetName val="CT_"/>
      <sheetName val="2F_회의실견적(5_14_일대)"/>
      <sheetName val="조도계산서_(도서)"/>
      <sheetName val="96물가_CODE"/>
      <sheetName val="CP-E2_(품셈표)"/>
      <sheetName val="1000 DB구축 부표"/>
      <sheetName val="제-노임"/>
      <sheetName val="제직재"/>
      <sheetName val="CONCRETE"/>
      <sheetName val="부하LOAD"/>
      <sheetName val="일위대가(1)"/>
      <sheetName val="11월 가격"/>
      <sheetName val="연수동"/>
      <sheetName val="청천내"/>
      <sheetName val="현금예금"/>
      <sheetName val="UserData"/>
      <sheetName val="환율"/>
      <sheetName val="11.단가비교표_"/>
      <sheetName val="16.기계경비산출내역_"/>
      <sheetName val="단가산출(변경없음)"/>
      <sheetName val="신규 수주분(사용자 정의)"/>
      <sheetName val="Sheet9"/>
      <sheetName val="가로등기초"/>
      <sheetName val="본체"/>
      <sheetName val="설계내역(2001)"/>
      <sheetName val="sub"/>
      <sheetName val="운반"/>
      <sheetName val="UR2-Calculation"/>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금액집계"/>
      <sheetName val="통신원가"/>
      <sheetName val="소상 &quot;1&quot;"/>
      <sheetName val="차액보증"/>
      <sheetName val="10월가격"/>
      <sheetName val="원형1호맨홀토공수량"/>
      <sheetName val="정부노임단가"/>
      <sheetName val="철거산출근거"/>
      <sheetName val="기계경비산출기준"/>
      <sheetName val="원본(갑지)"/>
      <sheetName val="판매96"/>
      <sheetName val="원가"/>
      <sheetName val="단"/>
      <sheetName val="copy"/>
      <sheetName val="견적대비 견적서"/>
      <sheetName val="VE절감"/>
      <sheetName val="물량표S"/>
      <sheetName val="금액내역서"/>
      <sheetName val="물가시세"/>
      <sheetName val="전기"/>
      <sheetName val="ITEM"/>
      <sheetName val="type-F"/>
      <sheetName val="실행"/>
      <sheetName val="Sheet7"/>
      <sheetName val="부속동"/>
      <sheetName val="공사개요(좌)"/>
      <sheetName val="직공비"/>
      <sheetName val="매입세율"/>
      <sheetName val="공사개요"/>
      <sheetName val="어음광고주"/>
      <sheetName val="FPA"/>
      <sheetName val="Data Vol"/>
      <sheetName val="순수개발"/>
      <sheetName val="차수"/>
      <sheetName val="공통가설"/>
      <sheetName val="전체"/>
      <sheetName val="Galaxy 소비자가격표"/>
      <sheetName val="백암비스타내역"/>
      <sheetName val="Oper Amount"/>
      <sheetName val="실적단가"/>
      <sheetName val="일위대가_복합"/>
      <sheetName val="일위대가_서비스"/>
      <sheetName val="장비집계"/>
      <sheetName val="품목"/>
      <sheetName val="(C)원내역"/>
      <sheetName val="내역서 (2)"/>
      <sheetName val="총괄내역서"/>
      <sheetName val="원가계산"/>
      <sheetName val="사급자재"/>
      <sheetName val="AV시스템"/>
      <sheetName val="C1"/>
      <sheetName val="기성내역서표지"/>
      <sheetName val="이토변실(A3-LINE)"/>
      <sheetName val="(A)내역서"/>
      <sheetName val="값"/>
      <sheetName val="횡 연장"/>
      <sheetName val="호표"/>
      <sheetName val="공사비명세서"/>
      <sheetName val="지수"/>
      <sheetName val="일위대가표"/>
      <sheetName val="자료"/>
      <sheetName val="7단가"/>
      <sheetName val="약품공급2"/>
      <sheetName val="dtxl"/>
      <sheetName val="일반수량총괄"/>
      <sheetName val="토공총괄"/>
      <sheetName val="골재수량"/>
      <sheetName val="레미콘집계"/>
      <sheetName val="주요자재"/>
      <sheetName val="타공종이기"/>
      <sheetName val="대치판정"/>
      <sheetName val="말뚝지지력산정"/>
      <sheetName val="예산대비"/>
      <sheetName val="공문"/>
      <sheetName val="CTEMCOST"/>
      <sheetName val="8.PILE  (돌출)"/>
      <sheetName val="임차품의(농조)"/>
      <sheetName val="심사물량"/>
      <sheetName val="심사계산"/>
      <sheetName val="기성"/>
      <sheetName val="입출재고현황 (2)"/>
      <sheetName val="실행내역"/>
      <sheetName val="조도계산서 _도서_"/>
      <sheetName val="노무비 근거"/>
      <sheetName val="화재_탐지_설비"/>
      <sheetName val="내부부하"/>
      <sheetName val="BASIC (2)"/>
      <sheetName val="날개벽수량표"/>
      <sheetName val="첨부파일"/>
      <sheetName val="단면가정"/>
      <sheetName val="토공계산서(부체도로)"/>
      <sheetName val="외주가공"/>
      <sheetName val="소업1교"/>
      <sheetName val="배수내역 (2)"/>
      <sheetName val="기계내역"/>
      <sheetName val="소상_&quot;1&quot;"/>
      <sheetName val="LOAD-46"/>
      <sheetName val="부하(성남)"/>
      <sheetName val="rate"/>
      <sheetName val="원가 (2)"/>
      <sheetName val="산출내역서집계표"/>
      <sheetName val="98수문일위"/>
      <sheetName val="진주방향"/>
      <sheetName val="유통망계획"/>
      <sheetName val="기준자료"/>
      <sheetName val="제품"/>
      <sheetName val="견적계산"/>
      <sheetName val="담장산출"/>
      <sheetName val="NEYOK"/>
      <sheetName val="TRE TABLE"/>
      <sheetName val="단가목록"/>
      <sheetName val="대창(장성)"/>
      <sheetName val="토목"/>
      <sheetName val="단가"/>
      <sheetName val="변압기 및 발전기 용량"/>
      <sheetName val="건축내역서"/>
      <sheetName val="수량산출서 갑지"/>
      <sheetName val="BOX"/>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품산출서"/>
      <sheetName val="1-1"/>
      <sheetName val="차도조도계산"/>
      <sheetName val="7내역"/>
      <sheetName val="자재운반단가일람표"/>
      <sheetName val="표지판단위"/>
      <sheetName val="설계"/>
      <sheetName val="BUS제원1"/>
      <sheetName val="건축원가계산서"/>
      <sheetName val="단가조사서"/>
      <sheetName val="목차"/>
      <sheetName val="협조전"/>
      <sheetName val=" HIT-&gt;HMC 견적(3900)"/>
      <sheetName val="CB"/>
      <sheetName val="단위수량"/>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시행후면적"/>
      <sheetName val="수지예산"/>
      <sheetName val="단가대비"/>
      <sheetName val="소요자재"/>
      <sheetName val="ROOF(ALKALI)"/>
      <sheetName val="일위대가(4층원격)"/>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변경갑지"/>
      <sheetName val="증감(갑지)"/>
      <sheetName val="손익차9월2"/>
      <sheetName val="99총공사내역서"/>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간지"/>
      <sheetName val="간선계산"/>
      <sheetName val="상승노임"/>
      <sheetName val="계약내력"/>
      <sheetName val="FAB별"/>
      <sheetName val="원계약서"/>
      <sheetName val="총괄내역"/>
      <sheetName val="단위중량"/>
      <sheetName val="변화치수"/>
      <sheetName val="도근좌표"/>
      <sheetName val="입상내역"/>
      <sheetName val="견적(갑지)"/>
      <sheetName val="11"/>
      <sheetName val="자판실행"/>
      <sheetName val="DHEQSUPT"/>
      <sheetName val="DATA1"/>
      <sheetName val="목표세부명세"/>
      <sheetName val="맨홀토공"/>
      <sheetName val="토사(PE)"/>
      <sheetName val="Ekog10"/>
      <sheetName val="코드표"/>
      <sheetName val="기초단가"/>
      <sheetName val="암거공"/>
      <sheetName val="배수통관(좌)"/>
      <sheetName val="콘_재료분리(1)"/>
      <sheetName val="분전함신설"/>
      <sheetName val="접지1종"/>
      <sheetName val="전선 및 전선관"/>
      <sheetName val="청주(철골발주의뢰서)"/>
      <sheetName val="정렬"/>
      <sheetName val="안정검토"/>
      <sheetName val="H-pile(298x299)"/>
      <sheetName val="H-pile(250x250)"/>
      <sheetName val="일위_파일"/>
      <sheetName val="산출금액내역"/>
      <sheetName val="연결임시"/>
      <sheetName val="단면검토"/>
      <sheetName val="_산근2_"/>
      <sheetName val="_산근4_"/>
      <sheetName val="_산근5_"/>
      <sheetName val="자재테이블"/>
      <sheetName val="BQ_Utl_Off"/>
      <sheetName val="BREAKDOWN(철거설치)"/>
      <sheetName val="A-4"/>
      <sheetName val="실행간접비용"/>
      <sheetName val="최종견"/>
      <sheetName val="sun"/>
      <sheetName val="예산M11A"/>
      <sheetName val="자료입력"/>
      <sheetName val="경사수로"/>
      <sheetName val="D16"/>
      <sheetName val="D25"/>
      <sheetName val="D22"/>
      <sheetName val="물가연동제"/>
      <sheetName val="1. 설계조건 2.단면가정 3. 하중계산"/>
      <sheetName val="DATA 입력란"/>
      <sheetName val="I.설계조건"/>
      <sheetName val="시행예산"/>
      <sheetName val="공주-교대(A1)"/>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자재조사표(참고용)"/>
      <sheetName val="품셈집계표"/>
      <sheetName val="일반부표집계표"/>
      <sheetName val="기초자료입력"/>
      <sheetName val="원가입력"/>
      <sheetName val="교통대책내역"/>
      <sheetName val="수량집계"/>
      <sheetName val="수량산출서 (2)"/>
      <sheetName val="Customer Databas"/>
      <sheetName val="지주목시비량산출서"/>
      <sheetName val="예시 (수정 및 삭제금지)"/>
      <sheetName val="집계"/>
      <sheetName val="전체현황"/>
      <sheetName val="설계예산서(2016년 보안등 신설공사 단가계약-).xls"/>
      <sheetName val="재1"/>
      <sheetName val="주요측점"/>
      <sheetName val="15100"/>
      <sheetName val="현장지지물물량"/>
      <sheetName val="두앙"/>
      <sheetName val="재료비"/>
      <sheetName val="보온자재단가표"/>
      <sheetName val="9호관로"/>
      <sheetName val="공종별내역서"/>
      <sheetName val="CAL"/>
      <sheetName val="COVER-P"/>
      <sheetName val="3BL공동구 수량"/>
      <sheetName val="수안보-MBR1"/>
      <sheetName val="L형 옹벽"/>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샘플표지"/>
      <sheetName val="금융비용"/>
      <sheetName val="주안3차A-A"/>
      <sheetName val="유림총괄"/>
      <sheetName val="본실행경비"/>
      <sheetName val="Baby일위대가"/>
      <sheetName val="우수"/>
      <sheetName val="분류작업"/>
      <sheetName val="기본자료"/>
      <sheetName val="2002상반기노임기준"/>
      <sheetName val="물량산출근거"/>
      <sheetName val="가격표"/>
      <sheetName val="안정계산"/>
      <sheetName val="단가대비표 표지"/>
      <sheetName val="2000시행"/>
      <sheetName val="시화점실행"/>
      <sheetName val="__MAIN"/>
      <sheetName val="회로내역(승인)"/>
      <sheetName val="안정검토(온1)"/>
      <sheetName val="해상PCB"/>
      <sheetName val="사업수지"/>
      <sheetName val="자재"/>
      <sheetName val="하부철근수량"/>
      <sheetName val="총괄표"/>
      <sheetName val="기초안정검토"/>
      <sheetName val="일위대가1"/>
      <sheetName val="단락전류-A"/>
      <sheetName val="관급"/>
      <sheetName val="투찰(하수)"/>
      <sheetName val="Site Expenses"/>
      <sheetName val="소운반"/>
      <sheetName val="CATV"/>
      <sheetName val="guard(mac)"/>
      <sheetName val="8-1"/>
      <sheetName val="교차구"/>
      <sheetName val="횡배수관재료-"/>
      <sheetName val="계산서(직선부)"/>
      <sheetName val="포장재료집계표"/>
      <sheetName val="콘크리트측구연장"/>
      <sheetName val="-몰탈콘크리트"/>
      <sheetName val="-배수구조물공토공"/>
      <sheetName val="산수배수"/>
      <sheetName val="Controls"/>
      <sheetName val="맨홀토공산출"/>
      <sheetName val="원형맨홀수량"/>
      <sheetName val="기기리스트"/>
      <sheetName val="01"/>
      <sheetName val="연돌일위집계"/>
      <sheetName val="AHU집계"/>
      <sheetName val="기초공"/>
      <sheetName val="물가"/>
      <sheetName val="BOQ(전체)"/>
      <sheetName val="1-3.조건,바닥판 "/>
      <sheetName val="월말"/>
      <sheetName val="데리네이타현황"/>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입찰견적보고서"/>
      <sheetName val="일반공사"/>
      <sheetName val="대전-교대(A1-A2)"/>
      <sheetName val="1,2공구원가계산서"/>
      <sheetName val="2공구산출내역"/>
      <sheetName val="1공구산출내역서"/>
      <sheetName val="견적보고(총액)"/>
      <sheetName val="Proposal"/>
      <sheetName val="마산방향"/>
      <sheetName val="사리부설"/>
      <sheetName val="식재가격"/>
      <sheetName val="식재총괄"/>
      <sheetName val="일위목록"/>
      <sheetName val="요율"/>
      <sheetName val="일위집계(기존)"/>
      <sheetName val="제경비"/>
      <sheetName val="TYPE1"/>
      <sheetName val="사전공사"/>
      <sheetName val="추가예산"/>
      <sheetName val="Sheet4"/>
      <sheetName val="토적표"/>
      <sheetName val="Front"/>
      <sheetName val="공사손익실적"/>
      <sheetName val="TABLE DB"/>
      <sheetName val="쌍용 data base"/>
      <sheetName val="역T형교대(말뚝기초)"/>
      <sheetName val="CALCULATION"/>
      <sheetName val="원형측구(B-type)"/>
      <sheetName val="단위수량산출"/>
      <sheetName val="안정성검토"/>
      <sheetName val="하중계산"/>
      <sheetName val="설계기준"/>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배수공 시멘트 및 골재량 산출"/>
      <sheetName val="원가계산하도"/>
      <sheetName val="관로공표지"/>
      <sheetName val="Macro(전선)"/>
      <sheetName val="매크로"/>
      <sheetName val=" 냉각수펌프"/>
      <sheetName val="C.배수관공"/>
      <sheetName val="비용"/>
      <sheetName val="4.2.1 마루높이 검토"/>
      <sheetName val="타견적(을)"/>
      <sheetName val="기성내역서"/>
      <sheetName val="SANTOGO"/>
      <sheetName val="SANBAISU"/>
      <sheetName val="3.현장배치"/>
      <sheetName val="설계명세서"/>
      <sheetName val="총요약서"/>
      <sheetName val="96노임기준"/>
      <sheetName val="깨기"/>
      <sheetName val="2000년1차"/>
      <sheetName val="적용기준"/>
      <sheetName val="실행내역 "/>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물가자료"/>
      <sheetName val="부대집계1"/>
      <sheetName val="가도단위"/>
      <sheetName val="수량산출서-2"/>
      <sheetName val="COVER"/>
      <sheetName val="참조"/>
      <sheetName val="일보"/>
      <sheetName val="기력고압전동기"/>
      <sheetName val="OH공량old"/>
      <sheetName val="PIPE"/>
      <sheetName val="FLANGE"/>
      <sheetName val="VALVE"/>
      <sheetName val="1을"/>
      <sheetName val="예산내역서"/>
      <sheetName val="위치조서"/>
      <sheetName val="SW개발대상목록(기능점수)"/>
      <sheetName val="출입자명단"/>
      <sheetName val="뚝토공"/>
      <sheetName val="첨부1-1"/>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
      <sheetName val="오수"/>
      <sheetName val="포장"/>
      <sheetName val="우수철근"/>
      <sheetName val="오수철근"/>
      <sheetName val="총수량 집계표"/>
      <sheetName val="총철근"/>
      <sheetName val="자재집게표 "/>
      <sheetName val="총수량집계표 "/>
      <sheetName val="총철근량집계표"/>
      <sheetName val="이음몰탈"/>
      <sheetName val="옹벽공 수량집계표"/>
      <sheetName val="철근집계표"/>
      <sheetName val="Sheet1"/>
      <sheetName val="5.전사투자계획종함안"/>
      <sheetName val="태화42 "/>
      <sheetName val="JUCKEYK"/>
      <sheetName val="노임"/>
      <sheetName val="기둥(원형)"/>
      <sheetName val="Q-ty-1"/>
      <sheetName val="내역서"/>
      <sheetName val="인건비"/>
      <sheetName val="직노"/>
      <sheetName val="대공종"/>
      <sheetName val="woo(mac)"/>
      <sheetName val="3.바닥판설계"/>
      <sheetName val="3차설계"/>
      <sheetName val="일위"/>
      <sheetName val="합계금액"/>
      <sheetName val="단가비교표"/>
      <sheetName val="설계조건"/>
      <sheetName val="工완성공사율"/>
      <sheetName val="인건-측정"/>
      <sheetName val="I一般比"/>
      <sheetName val="Sheet2"/>
      <sheetName val="실행철강하도"/>
      <sheetName val="#REF"/>
      <sheetName val="정부노임단가"/>
      <sheetName val="과천MAIN"/>
      <sheetName val="내역"/>
      <sheetName val="POOM_MOTO"/>
      <sheetName val="POOM_MOTO2"/>
      <sheetName val="평가데이터"/>
      <sheetName val="COVER"/>
      <sheetName val="JUCK"/>
      <sheetName val="옹벽"/>
      <sheetName val="하수급견적대비"/>
      <sheetName val="Sheet1 (2)"/>
      <sheetName val="DATA"/>
      <sheetName val="3BL공동구 수량"/>
      <sheetName val="8. 안정검토"/>
      <sheetName val="ABUT수량-A1"/>
      <sheetName val="INPUT"/>
      <sheetName val="STBOX"/>
      <sheetName val="터널조도"/>
      <sheetName val="DATE"/>
      <sheetName val="착공내역서"/>
      <sheetName val="__MAIN"/>
      <sheetName val="빌딩 안내"/>
      <sheetName val="내역서적용수량 (지방도893)"/>
      <sheetName val="전체도급"/>
      <sheetName val="수안보-MBR1"/>
      <sheetName val="기초자료"/>
      <sheetName val="단위중량"/>
      <sheetName val="터파기및재료"/>
      <sheetName val="부대내역"/>
      <sheetName val="03하반기내역서"/>
      <sheetName val="04상반기"/>
      <sheetName val="공사진행"/>
      <sheetName val="원형1호맨홀토공수량"/>
      <sheetName val="집수정(600-700)"/>
      <sheetName val="인원"/>
      <sheetName val="총수량집계표"/>
      <sheetName val="2000년1차"/>
      <sheetName val="입찰안"/>
      <sheetName val="2000전체분"/>
      <sheetName val="6PILE  (돌출)"/>
      <sheetName val="주형"/>
      <sheetName val="TOTAL_BOQ"/>
      <sheetName val="관경결정"/>
      <sheetName val="2-1포천(각세)(외제)"/>
      <sheetName val="플랜트 설치"/>
      <sheetName val="여흥"/>
      <sheetName val="도체종-상수표"/>
      <sheetName val="6작업1"/>
      <sheetName val="정부노임(2000.상)"/>
      <sheetName val="당초"/>
      <sheetName val="총계"/>
      <sheetName val="종배수관"/>
      <sheetName val="철근량 검토"/>
      <sheetName val="산근"/>
      <sheetName val="공종단가"/>
      <sheetName val="맨홀수량집계"/>
      <sheetName val="보도경계블럭"/>
      <sheetName val="IBASE"/>
      <sheetName val="말뚝기초"/>
      <sheetName val="토공분배표"/>
      <sheetName val="본체"/>
      <sheetName val="통합"/>
      <sheetName val="굴착깊이(주배관)"/>
      <sheetName val="오수공수량집계표"/>
      <sheetName val="연결임시"/>
      <sheetName val="확정실적"/>
      <sheetName val="98지급계획"/>
      <sheetName val="교각(P1)수량"/>
      <sheetName val="MACRO(전선관)"/>
      <sheetName val="자료입력"/>
      <sheetName val="우수공"/>
      <sheetName val="조건표"/>
      <sheetName val="교각계산"/>
      <sheetName val="우각부보강"/>
      <sheetName val="H-PILE수량집계"/>
      <sheetName val="조명시설"/>
      <sheetName val="단면치수"/>
      <sheetName val="A공구"/>
      <sheetName val="1SPAN"/>
      <sheetName val="Piping Design Data"/>
      <sheetName val="을"/>
      <sheetName val="경희대"/>
      <sheetName val="결합부검토"/>
      <sheetName val="일위대가"/>
      <sheetName val="Y-WORK"/>
      <sheetName val="부하계산서"/>
      <sheetName val="¿ì¼ö"/>
      <sheetName val="¿À¼ö"/>
      <sheetName val="Æ÷Àå"/>
      <sheetName val="¿ì¼öÃ¶±Ù"/>
      <sheetName val="¿À¼öÃ¶±Ù"/>
      <sheetName val="ÃÑ¼ö·® Áý°èÇ¥"/>
      <sheetName val="ÃÑÃ¶±Ù"/>
      <sheetName val="ÀÚÀçÁý°ÔÇ¥ "/>
      <sheetName val="ÃÑ¼ö·®Áý°èÇ¥ "/>
      <sheetName val="ÃÑÃ¶±Ù·®Áý°èÇ¥"/>
      <sheetName val="ÀÌÀ½¸ôÅ»"/>
      <sheetName val="¿Ëº®°ø ¼ö·®Áý°èÇ¥"/>
      <sheetName val="Ã¶±ÙÁý°èÇ¥"/>
      <sheetName val="영업소실적"/>
      <sheetName val="L_RPTA05_목록"/>
      <sheetName val="Sheet6"/>
      <sheetName val="평당자료"/>
      <sheetName val="하도급원가계산총괄표(식재)"/>
      <sheetName val="견적서(대외) (2)"/>
      <sheetName val="단면검토"/>
      <sheetName val="tggwan(mac)"/>
      <sheetName val="수량산출"/>
      <sheetName val="1.설계기준"/>
      <sheetName val="기별(종합)"/>
      <sheetName val="설계예산서(출력하지마세요)"/>
      <sheetName val="수량"/>
      <sheetName val="실행비교"/>
      <sheetName val="2000노임기준"/>
      <sheetName val="노임단가"/>
      <sheetName val="TYPE-B 평균H"/>
      <sheetName val="전체내역 (2)"/>
      <sheetName val="맨홀방수수량(변경)"/>
      <sheetName val="날개벽(시점좌측)"/>
      <sheetName val="설"/>
      <sheetName val="날개벽"/>
      <sheetName val="적격"/>
      <sheetName val="가설건물"/>
      <sheetName val="MOTOR"/>
      <sheetName val="변화치수"/>
      <sheetName val="LU"/>
      <sheetName val="COPING"/>
      <sheetName val="교각1"/>
      <sheetName val="개발운영비청구"/>
      <sheetName val="소상 &quot;1&quot;"/>
      <sheetName val="0131"/>
      <sheetName val="계단단위수량"/>
      <sheetName val="자압1"/>
      <sheetName val="CRUDE RE-bar"/>
      <sheetName val="개요"/>
      <sheetName val="SELTDATA"/>
      <sheetName val="노무비"/>
      <sheetName val="준공갑지"/>
      <sheetName val="설비"/>
      <sheetName val="BID"/>
      <sheetName val="단가"/>
      <sheetName val="노원열병합  건축공사기성내역서"/>
      <sheetName val="공사개요"/>
      <sheetName val="중기손료"/>
      <sheetName val="바닥판"/>
      <sheetName val="조건"/>
      <sheetName val="기초공"/>
      <sheetName val="조도계산서 (도서)"/>
      <sheetName val="집계표"/>
      <sheetName val="첨4"/>
      <sheetName val="미지급명세서"/>
      <sheetName val="경리주보"/>
      <sheetName val="건축공사"/>
      <sheetName val="PARAMETER"/>
      <sheetName val="LEGEND"/>
      <sheetName val="Macro1"/>
      <sheetName val="Project Brief"/>
      <sheetName val="Pier 3"/>
      <sheetName val="현금"/>
      <sheetName val="sw1"/>
      <sheetName val="NOMUBI"/>
      <sheetName val="증감대비"/>
      <sheetName val="설명"/>
      <sheetName val="유기공정"/>
      <sheetName val="부하(성남)"/>
      <sheetName val="말뚝지지력산정"/>
      <sheetName val="화재 탐지 설비"/>
      <sheetName val="보차도경계석"/>
      <sheetName val="토목품셈"/>
      <sheetName val="TYPE-1"/>
      <sheetName val="BOX"/>
      <sheetName val="001"/>
      <sheetName val="BSD _2_"/>
      <sheetName val="TYPE-A"/>
      <sheetName val="Stem Footing"/>
      <sheetName val="총수량_집계표"/>
      <sheetName val="자재집게표_"/>
      <sheetName val="총수량집계표_"/>
      <sheetName val="옹벽공_수량집계표"/>
      <sheetName val="3BL공동구_수량"/>
      <sheetName val="견적서(대외)_(2)"/>
      <sheetName val="내역서적용수량_(지방도893)"/>
      <sheetName val="Pier_3"/>
      <sheetName val="5_전사투자계획종함안"/>
      <sheetName val="3_바닥판설계"/>
      <sheetName val="태화42_"/>
      <sheetName val="BSD__2_"/>
      <sheetName val="Sheet1_(2)"/>
      <sheetName val="ÃÑ¼ö·®_Áý°èÇ¥"/>
      <sheetName val="ÀÚÀçÁý°ÔÇ¥_"/>
      <sheetName val="ÃÑ¼ö·®Áý°èÇ¥_"/>
      <sheetName val="¿Ëº®°ø_¼ö·®Áý°èÇ¥"/>
      <sheetName val="6PILE__(돌출)"/>
      <sheetName val="빌딩_안내"/>
      <sheetName val="Stem_Footing"/>
      <sheetName val="예정(3)"/>
      <sheetName val="동원(3)"/>
      <sheetName val="고창방향"/>
      <sheetName val="설직재-1"/>
      <sheetName val="제-노임"/>
      <sheetName val="제직재"/>
      <sheetName val="2"/>
      <sheetName val="수로BOX"/>
      <sheetName val="송도(A3)-가야"/>
      <sheetName val="옹벽수량집계표"/>
      <sheetName val="토공1차"/>
      <sheetName val="시공계획"/>
      <sheetName val="PROCESS"/>
      <sheetName val="산출내역서"/>
      <sheetName val="견적-내역"/>
      <sheetName val="수로단위수량"/>
      <sheetName val="교대토공종점"/>
      <sheetName val="일반공사"/>
      <sheetName val="매출예산96"/>
      <sheetName val="제원"/>
      <sheetName val="WORK"/>
      <sheetName val="t형"/>
      <sheetName val="신우"/>
      <sheetName val="물가시세"/>
      <sheetName val="설계"/>
      <sheetName val="총괄내역서"/>
      <sheetName val="3련 BOX"/>
      <sheetName val="ⴭⴭⴭⴭ"/>
      <sheetName val="기초계산(Pmax)"/>
      <sheetName val="단면 (2)"/>
      <sheetName val="현황산출서"/>
      <sheetName val="옹벽기초자료"/>
      <sheetName val="전기내역"/>
      <sheetName val="수량3"/>
      <sheetName val="골조시행"/>
      <sheetName val="간지-배수공"/>
      <sheetName val="적점"/>
      <sheetName val="발주서류"/>
    </sheetNames>
    <sheetDataSet>
      <sheetData sheetId="0" refreshError="1">
        <row r="1">
          <cell r="A1" t="str">
            <v>공       종</v>
          </cell>
          <cell r="B1" t="str">
            <v>규    격</v>
          </cell>
          <cell r="C1" t="str">
            <v>단위</v>
          </cell>
          <cell r="D1" t="str">
            <v>단위</v>
          </cell>
          <cell r="E1" t="str">
            <v xml:space="preserve">       맨              홀                     </v>
          </cell>
          <cell r="F1" t="str">
            <v xml:space="preserve">P.E </v>
          </cell>
          <cell r="G1" t="str">
            <v>흄                         관</v>
          </cell>
          <cell r="H1" t="str">
            <v>P.E 빗물받이</v>
          </cell>
          <cell r="I1" t="str">
            <v xml:space="preserve">P.E </v>
          </cell>
          <cell r="J1" t="str">
            <v>흄                         관</v>
          </cell>
          <cell r="K1">
            <v>0</v>
          </cell>
          <cell r="L1">
            <v>0</v>
          </cell>
          <cell r="M1">
            <v>0</v>
          </cell>
          <cell r="N1" t="str">
            <v>D.C PIPE</v>
          </cell>
          <cell r="O1">
            <v>0</v>
          </cell>
          <cell r="P1" t="str">
            <v>계</v>
          </cell>
        </row>
        <row r="2">
          <cell r="E2" t="str">
            <v>Φ900</v>
          </cell>
          <cell r="F2" t="str">
            <v>Φ1200</v>
          </cell>
          <cell r="G2" t="str">
            <v>Φ1500</v>
          </cell>
          <cell r="H2" t="str">
            <v>940x510x410</v>
          </cell>
          <cell r="I2" t="str">
            <v xml:space="preserve"> 홈통받이</v>
          </cell>
          <cell r="J2" t="str">
            <v>D450</v>
          </cell>
          <cell r="K2" t="str">
            <v>D500</v>
          </cell>
          <cell r="L2" t="str">
            <v>D600</v>
          </cell>
          <cell r="M2" t="str">
            <v>D700</v>
          </cell>
          <cell r="N2" t="str">
            <v>Φ150</v>
          </cell>
          <cell r="O2" t="str">
            <v>Φ250</v>
          </cell>
        </row>
        <row r="3">
          <cell r="A3" t="str">
            <v>수     량</v>
          </cell>
          <cell r="B3" t="str">
            <v>8EA</v>
          </cell>
          <cell r="C3" t="str">
            <v>15EA</v>
          </cell>
          <cell r="D3" t="str">
            <v>4EA</v>
          </cell>
          <cell r="E3" t="str">
            <v>8EA</v>
          </cell>
          <cell r="F3" t="str">
            <v>15EA</v>
          </cell>
          <cell r="G3" t="str">
            <v>4EA</v>
          </cell>
          <cell r="H3" t="str">
            <v>74EA</v>
          </cell>
          <cell r="I3" t="str">
            <v>10 EA</v>
          </cell>
          <cell r="J3" t="str">
            <v>405.00 M</v>
          </cell>
          <cell r="K3" t="str">
            <v>117.5M</v>
          </cell>
          <cell r="L3" t="str">
            <v>132.5M</v>
          </cell>
          <cell r="M3" t="str">
            <v>140.00M</v>
          </cell>
          <cell r="N3" t="str">
            <v>106.00M</v>
          </cell>
          <cell r="O3" t="str">
            <v>593.00M</v>
          </cell>
        </row>
        <row r="4">
          <cell r="A4" t="str">
            <v>콘크리트</v>
          </cell>
          <cell r="B4" t="str">
            <v>σck=210㎏/㎠</v>
          </cell>
          <cell r="C4" t="str">
            <v>M3</v>
          </cell>
          <cell r="D4" t="str">
            <v>M3</v>
          </cell>
        </row>
        <row r="5">
          <cell r="B5" t="str">
            <v>σck=180㎏/㎠</v>
          </cell>
          <cell r="C5" t="str">
            <v>M3</v>
          </cell>
          <cell r="D5" t="str">
            <v>M3</v>
          </cell>
        </row>
        <row r="6">
          <cell r="B6" t="str">
            <v>σck=135㎏/㎠</v>
          </cell>
          <cell r="C6" t="str">
            <v>M3</v>
          </cell>
          <cell r="D6" t="str">
            <v>M3</v>
          </cell>
        </row>
        <row r="7">
          <cell r="A7" t="str">
            <v>거푸집</v>
          </cell>
          <cell r="B7" t="str">
            <v>P.E 10 회</v>
          </cell>
          <cell r="C7" t="str">
            <v>M2</v>
          </cell>
          <cell r="D7" t="str">
            <v>M2</v>
          </cell>
        </row>
        <row r="8">
          <cell r="B8" t="str">
            <v>목재 4 회</v>
          </cell>
          <cell r="C8" t="str">
            <v>M2</v>
          </cell>
          <cell r="D8" t="str">
            <v>M2</v>
          </cell>
        </row>
        <row r="9">
          <cell r="B9" t="str">
            <v>합판6회</v>
          </cell>
          <cell r="C9" t="str">
            <v>M2</v>
          </cell>
          <cell r="D9" t="str">
            <v>M2</v>
          </cell>
        </row>
        <row r="10">
          <cell r="A10" t="str">
            <v>흄    관</v>
          </cell>
          <cell r="B10" t="str">
            <v>D 450</v>
          </cell>
          <cell r="C10" t="str">
            <v>M</v>
          </cell>
          <cell r="D10" t="str">
            <v>M</v>
          </cell>
        </row>
        <row r="11">
          <cell r="B11" t="str">
            <v>D 500</v>
          </cell>
          <cell r="C11" t="str">
            <v>M</v>
          </cell>
          <cell r="D11" t="str">
            <v>M</v>
          </cell>
        </row>
        <row r="12">
          <cell r="B12" t="str">
            <v>D 600</v>
          </cell>
          <cell r="C12" t="str">
            <v>M</v>
          </cell>
          <cell r="D12" t="str">
            <v>M</v>
          </cell>
        </row>
        <row r="13">
          <cell r="B13" t="str">
            <v>D 700</v>
          </cell>
          <cell r="C13" t="str">
            <v>M</v>
          </cell>
          <cell r="D13" t="str">
            <v>M</v>
          </cell>
        </row>
        <row r="14">
          <cell r="A14" t="str">
            <v>토  공</v>
          </cell>
          <cell r="B14" t="str">
            <v>터 파 기</v>
          </cell>
          <cell r="C14" t="str">
            <v>M3</v>
          </cell>
          <cell r="D14" t="str">
            <v>M3</v>
          </cell>
        </row>
        <row r="15">
          <cell r="B15" t="str">
            <v>잔   토</v>
          </cell>
          <cell r="C15" t="str">
            <v>M3</v>
          </cell>
          <cell r="D15" t="str">
            <v>M3</v>
          </cell>
        </row>
        <row r="16">
          <cell r="B16" t="str">
            <v>되메우기</v>
          </cell>
          <cell r="C16" t="str">
            <v>M3</v>
          </cell>
          <cell r="D16" t="str">
            <v>M3</v>
          </cell>
        </row>
        <row r="17">
          <cell r="A17" t="str">
            <v>P.E 빗물받이</v>
          </cell>
          <cell r="B17" t="str">
            <v>940x510x410</v>
          </cell>
          <cell r="C17" t="str">
            <v>EA</v>
          </cell>
          <cell r="D17" t="str">
            <v>EA</v>
          </cell>
        </row>
        <row r="18">
          <cell r="A18" t="str">
            <v>빗물받이뚜껑</v>
          </cell>
          <cell r="B18" t="str">
            <v>495x395x50</v>
          </cell>
          <cell r="C18" t="str">
            <v>EA</v>
          </cell>
          <cell r="D18" t="str">
            <v>EA</v>
          </cell>
        </row>
        <row r="19">
          <cell r="A19" t="str">
            <v>사 다 리</v>
          </cell>
          <cell r="B19" t="str">
            <v>D19</v>
          </cell>
          <cell r="C19" t="str">
            <v>TON</v>
          </cell>
          <cell r="D19" t="str">
            <v>TON</v>
          </cell>
        </row>
        <row r="20">
          <cell r="A20" t="str">
            <v>홈통받이</v>
          </cell>
          <cell r="B20" t="str">
            <v>D 430</v>
          </cell>
          <cell r="C20" t="str">
            <v>EA</v>
          </cell>
          <cell r="D20" t="str">
            <v>EA</v>
          </cell>
        </row>
        <row r="21">
          <cell r="A21" t="str">
            <v>맨홀뚜껑</v>
          </cell>
          <cell r="B21" t="str">
            <v>주철제 Φ648</v>
          </cell>
          <cell r="C21" t="str">
            <v>EA</v>
          </cell>
          <cell r="D21" t="str">
            <v>EA</v>
          </cell>
        </row>
        <row r="22">
          <cell r="A22" t="str">
            <v>이음몰탈</v>
          </cell>
          <cell r="B22" t="str">
            <v>1 : 3</v>
          </cell>
          <cell r="C22" t="str">
            <v>M3</v>
          </cell>
          <cell r="D22" t="str">
            <v>M3</v>
          </cell>
        </row>
        <row r="23">
          <cell r="B23" t="str">
            <v>1 : 2</v>
          </cell>
          <cell r="C23" t="str">
            <v>M3</v>
          </cell>
          <cell r="D23" t="str">
            <v>M3</v>
          </cell>
        </row>
        <row r="24">
          <cell r="A24" t="str">
            <v>D.C PIPE</v>
          </cell>
          <cell r="B24" t="str">
            <v>Φ150M/M</v>
          </cell>
          <cell r="C24" t="str">
            <v>M</v>
          </cell>
          <cell r="D24" t="str">
            <v>M</v>
          </cell>
        </row>
        <row r="25">
          <cell r="B25" t="str">
            <v>Φ250M/M</v>
          </cell>
          <cell r="C25" t="str">
            <v>M</v>
          </cell>
          <cell r="D25" t="str">
            <v>M</v>
          </cell>
        </row>
      </sheetData>
      <sheetData sheetId="1"/>
      <sheetData sheetId="2"/>
      <sheetData sheetId="3"/>
      <sheetData sheetId="4"/>
      <sheetData sheetId="5"/>
      <sheetData sheetId="6"/>
      <sheetData sheetId="7">
        <row r="1">
          <cell r="A1" t="str">
            <v>구분</v>
          </cell>
        </row>
      </sheetData>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조건 "/>
      <sheetName val="설계기준설명"/>
      <sheetName val="총괄표"/>
      <sheetName val="2.단면가정 (BASE)"/>
      <sheetName val="2.단면가정  (2)"/>
      <sheetName val="2.단면가정  (3)"/>
      <sheetName val="2.단면가정  (4)"/>
      <sheetName val="2.단면가정  (5)"/>
      <sheetName val="2.단면가정  (6)"/>
      <sheetName val="3.하중및토압(탄성,가동)"/>
      <sheetName val="4.하중 5.안정검토(가동)(탄성)"/>
      <sheetName val="3.하중및토압 (고정)"/>
      <sheetName val="4.하중 5.안정검토(고정)"/>
      <sheetName val="6.벽체계산"/>
      <sheetName val="7.흉벽계산(구식)"/>
      <sheetName val="7.흉벽계산(ASCON)"/>
      <sheetName val="7.흉벽계산(CON)"/>
      <sheetName val="8.PILE (원지반)"/>
      <sheetName val="8.PILE  (돌출)"/>
      <sheetName val="두부보강(허용)"/>
      <sheetName val="9.FOOTING(2)"/>
      <sheetName val="9.FOOTING(3)"/>
      <sheetName val="9.FOOTING(4)"/>
      <sheetName val="9.FOOTING(5)"/>
      <sheetName val="9.FOOTING(6)"/>
      <sheetName val="10.날개벽 (A)"/>
      <sheetName val="10.날개벽(B)"/>
      <sheetName val="10.날개벽 (C)"/>
      <sheetName val="11.고정슈교좌면검토"/>
      <sheetName val="11.가동슈교좌면검토 "/>
      <sheetName val="11.탄성슈교좌면검토 "/>
      <sheetName val="12.접속슬라브CON) "/>
      <sheetName val="12.접속슬라브(ASCON)"/>
      <sheetName val="주철근조립도"/>
      <sheetName val="Sheet3"/>
      <sheetName val="Sheet1"/>
      <sheetName val="월송Ic교1"/>
      <sheetName val="3BL공동구 수량"/>
      <sheetName val="수량산출"/>
      <sheetName val="전기"/>
      <sheetName val="조작대(1연)"/>
      <sheetName val="원형1호맨홀토공수량"/>
      <sheetName val="guard(mac)"/>
      <sheetName val="기둥(원형)"/>
      <sheetName val="토사(PE)"/>
      <sheetName val="품목"/>
      <sheetName val="견적대비 견적서"/>
      <sheetName val="마산방향철근집계"/>
      <sheetName val="진주방향"/>
      <sheetName val="마산방향"/>
      <sheetName val="____2_D_My_Documents__________2"/>
      <sheetName val=""/>
      <sheetName val="____2_D_My_Documents__________3"/>
      <sheetName val="INPUT"/>
      <sheetName val="6PILE  (돌출)"/>
      <sheetName val="____2_D_My_Documents__________4"/>
      <sheetName val="____2_D_My_Documents__________5"/>
    </sheetNames>
    <definedNames>
      <definedName name="SUM_A"/>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refreshError="1"/>
      <sheetData sheetId="55" refreshError="1"/>
      <sheetData sheetId="56"/>
      <sheetData sheetId="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직노"/>
      <sheetName val="대치판정"/>
      <sheetName val="내역서1999.8최종"/>
      <sheetName val="연습"/>
      <sheetName val="자재단가표"/>
      <sheetName val="일위대가"/>
      <sheetName val="내역"/>
      <sheetName val="N賃率-職"/>
      <sheetName val="신우"/>
      <sheetName val="Sheet14"/>
      <sheetName val="Sheet13"/>
      <sheetName val="Sheet2"/>
      <sheetName val="Sheet3"/>
      <sheetName val="과천MAIN"/>
      <sheetName val="내역서1"/>
      <sheetName val="K-SET1"/>
      <sheetName val="집계표"/>
      <sheetName val="약품공급2"/>
      <sheetName val="일보_생산"/>
      <sheetName val="인건-측정"/>
      <sheetName val="Sheet1"/>
      <sheetName val="단가산출"/>
      <sheetName val="시화점실행"/>
      <sheetName val="을지"/>
      <sheetName val="한일양산"/>
      <sheetName val="합천내역"/>
      <sheetName val="일위"/>
      <sheetName val="1.수인터널"/>
      <sheetName val="견적서"/>
      <sheetName val="제출내역 (2)"/>
      <sheetName val="sw1"/>
      <sheetName val="화산경계"/>
      <sheetName val="공사원가계산서"/>
      <sheetName val="NOMUBI"/>
      <sheetName val="도체종-상수표"/>
      <sheetName val="총괄집계표"/>
      <sheetName val="원가계산 (2)"/>
      <sheetName val="일위_파일"/>
      <sheetName val="환율"/>
      <sheetName val="강교(Sub)"/>
      <sheetName val="우수공"/>
      <sheetName val="DATA"/>
      <sheetName val="J直材4"/>
      <sheetName val="FAX"/>
      <sheetName val="원가계산서"/>
      <sheetName val="계수시트"/>
      <sheetName val="EL90"/>
      <sheetName val="G.R300경비"/>
      <sheetName val="EQT-ESTN"/>
      <sheetName val="수량집계"/>
      <sheetName val="원본"/>
      <sheetName val="I一般比"/>
      <sheetName val="세부내역서"/>
      <sheetName val="wall"/>
      <sheetName val="자재단가비교표"/>
      <sheetName val="SP-B1"/>
      <sheetName val="원본(갑지)"/>
      <sheetName val="맨홀"/>
      <sheetName val="98수문일위"/>
      <sheetName val="몰탈재료산출"/>
      <sheetName val="01"/>
      <sheetName val="일위대가(계측기설치)"/>
      <sheetName val="유동표"/>
      <sheetName val="직재"/>
      <sheetName val="노임"/>
      <sheetName val="요율"/>
      <sheetName val="일위대가목차"/>
      <sheetName val="노무"/>
      <sheetName val="__"/>
      <sheetName val="각형맨홀"/>
      <sheetName val="설비"/>
      <sheetName val="구천"/>
      <sheetName val="JUCKEYK"/>
      <sheetName val="현장관리비 산출내역"/>
      <sheetName val="EP0618"/>
      <sheetName val="갑지(추정)"/>
      <sheetName val="설계조건"/>
      <sheetName val="금호"/>
      <sheetName val="견적단가"/>
      <sheetName val="기초입력 DATA"/>
      <sheetName val="1차 내역서"/>
      <sheetName val="집수정(600-700)"/>
      <sheetName val="평3"/>
      <sheetName val="내역전기"/>
      <sheetName val="일위목록"/>
      <sheetName val="T13(P68~72,78)"/>
      <sheetName val="#REF"/>
      <sheetName val="낙찰표"/>
      <sheetName val="밸브설치"/>
      <sheetName val="22수량"/>
      <sheetName val="입고장부 (4)"/>
      <sheetName val="교각계산"/>
      <sheetName val="노임단가"/>
      <sheetName val="배관단가조사서"/>
      <sheetName val="3.하중산정4.지지력"/>
      <sheetName val="실행철강하도"/>
      <sheetName val="구조물터파기수량집계"/>
      <sheetName val="측구터파기공수량집계"/>
      <sheetName val="배수공 시멘트 및 골재량 산출"/>
      <sheetName val="MOTOR"/>
      <sheetName val="화재 탐지 설비"/>
      <sheetName val="C3"/>
      <sheetName val="양식"/>
      <sheetName val="단"/>
      <sheetName val="1 자원총괄"/>
      <sheetName val="기별(종합)"/>
      <sheetName val="확정실적"/>
      <sheetName val="경비"/>
      <sheetName val="PANEL_중량산출"/>
      <sheetName val="내역서1999_8최종"/>
      <sheetName val="빌딩 안내"/>
      <sheetName val="Total"/>
      <sheetName val="foxz"/>
      <sheetName val="A(Rev.3)"/>
      <sheetName val="VENT"/>
      <sheetName val="견적조건"/>
      <sheetName val="기기리스트"/>
      <sheetName val="COVER"/>
      <sheetName val="집계표(공종별)"/>
      <sheetName val="인사자료총집계"/>
      <sheetName val="토공총괄표"/>
      <sheetName val="전기일위대가"/>
      <sheetName val="간접"/>
      <sheetName val="일위대가표"/>
      <sheetName val="갑지"/>
      <sheetName val="TEL"/>
      <sheetName val="하조서"/>
      <sheetName val="품셈TABLE"/>
      <sheetName val="동해title"/>
      <sheetName val="입찰안"/>
      <sheetName val="내역갑지"/>
      <sheetName val="단가표"/>
      <sheetName val="단가"/>
      <sheetName val="설계내역서"/>
      <sheetName val="가격표"/>
      <sheetName val="구조물철거타공정이월"/>
      <sheetName val="전기공사"/>
      <sheetName val="costing_CV"/>
      <sheetName val="__MAIN"/>
      <sheetName val="1.설계조건"/>
      <sheetName val="CAT_5"/>
      <sheetName val="외주현황.wq1"/>
      <sheetName val="금융자산집계표"/>
      <sheetName val="골조"/>
      <sheetName val="물량표"/>
      <sheetName val="45,46"/>
      <sheetName val="횡배수관토공수량"/>
      <sheetName val="원형1호맨홀토공수량"/>
      <sheetName val="대외공문"/>
      <sheetName val="2000년1차"/>
      <sheetName val="6동"/>
      <sheetName val="ABUT수량-A1"/>
      <sheetName val="8.3해석단면 선정"/>
      <sheetName val="경영혁신본부"/>
      <sheetName val="주차구획선수량"/>
      <sheetName val="Maine"/>
      <sheetName val="AHU집계"/>
      <sheetName val="공조기휀"/>
      <sheetName val="공조기"/>
      <sheetName val="1-1"/>
      <sheetName val="관일"/>
      <sheetName val="산출기준(파견전산실)"/>
      <sheetName val="터파기및재료"/>
      <sheetName val="날개벽(TYPE1)"/>
      <sheetName val="노임이"/>
      <sheetName val="XXXXXX"/>
      <sheetName val="2000전체분"/>
      <sheetName val="잡철물"/>
      <sheetName val="기초자료입력"/>
    </sheetNames>
    <sheetDataSet>
      <sheetData sheetId="0" refreshError="1"/>
      <sheetData sheetId="1" refreshError="1"/>
      <sheetData sheetId="2" refreshError="1"/>
      <sheetData sheetId="3" refreshError="1"/>
      <sheetData sheetId="4" refreshError="1"/>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60" zoomScaleNormal="100" workbookViewId="0">
      <selection activeCell="E29" sqref="E29"/>
    </sheetView>
  </sheetViews>
  <sheetFormatPr defaultRowHeight="13.5"/>
  <cols>
    <col min="1" max="2" width="5.77734375" customWidth="1"/>
    <col min="3" max="3" width="24.21875" customWidth="1"/>
    <col min="4" max="5" width="18.77734375" customWidth="1"/>
    <col min="6" max="6" width="13.77734375" customWidth="1"/>
    <col min="7" max="7" width="7.77734375" customWidth="1"/>
    <col min="8" max="8" width="18.88671875" customWidth="1"/>
  </cols>
  <sheetData>
    <row r="1" spans="1:8" ht="38.25">
      <c r="A1" s="478" t="s">
        <v>196</v>
      </c>
      <c r="B1" s="478"/>
      <c r="C1" s="478"/>
      <c r="D1" s="478"/>
      <c r="E1" s="478"/>
      <c r="F1" s="479" t="s">
        <v>197</v>
      </c>
      <c r="G1" s="479"/>
      <c r="H1" s="479"/>
    </row>
    <row r="2" spans="1:8" ht="15.75" thickBot="1">
      <c r="A2" s="308" t="s">
        <v>194</v>
      </c>
      <c r="B2" s="308"/>
      <c r="C2" s="308"/>
      <c r="D2" s="309"/>
      <c r="E2" s="309"/>
      <c r="F2" s="309"/>
      <c r="G2" s="308"/>
      <c r="H2" s="310" t="s">
        <v>150</v>
      </c>
    </row>
    <row r="3" spans="1:8" ht="24.95" customHeight="1" thickTop="1">
      <c r="A3" s="507" t="s">
        <v>151</v>
      </c>
      <c r="B3" s="508"/>
      <c r="C3" s="311" t="s">
        <v>152</v>
      </c>
      <c r="D3" s="312" t="s">
        <v>153</v>
      </c>
      <c r="E3" s="313" t="s">
        <v>154</v>
      </c>
      <c r="F3" s="314" t="s">
        <v>155</v>
      </c>
      <c r="G3" s="509" t="s">
        <v>156</v>
      </c>
      <c r="H3" s="510"/>
    </row>
    <row r="4" spans="1:8" ht="24.95" customHeight="1">
      <c r="A4" s="511" t="s">
        <v>157</v>
      </c>
      <c r="B4" s="512" t="s">
        <v>31</v>
      </c>
      <c r="C4" s="315" t="s">
        <v>158</v>
      </c>
      <c r="D4" s="316">
        <v>37627794</v>
      </c>
      <c r="E4" s="317">
        <f>원가계산서!G4</f>
        <v>0</v>
      </c>
      <c r="F4" s="318">
        <f>E4-D4</f>
        <v>-37627794</v>
      </c>
      <c r="G4" s="513"/>
      <c r="H4" s="514"/>
    </row>
    <row r="5" spans="1:8" ht="24.95" customHeight="1">
      <c r="A5" s="511"/>
      <c r="B5" s="512"/>
      <c r="C5" s="315" t="s">
        <v>159</v>
      </c>
      <c r="D5" s="316">
        <v>0</v>
      </c>
      <c r="E5" s="317">
        <v>0</v>
      </c>
      <c r="F5" s="318">
        <f t="shared" ref="F5:F27" si="0">E5-D5</f>
        <v>0</v>
      </c>
      <c r="G5" s="515"/>
      <c r="H5" s="516"/>
    </row>
    <row r="6" spans="1:8" ht="24.95" customHeight="1">
      <c r="A6" s="511"/>
      <c r="B6" s="512"/>
      <c r="C6" s="315" t="s">
        <v>160</v>
      </c>
      <c r="D6" s="316">
        <v>0</v>
      </c>
      <c r="E6" s="317">
        <v>0</v>
      </c>
      <c r="F6" s="318">
        <f>-(E6-D6)</f>
        <v>0</v>
      </c>
      <c r="G6" s="513"/>
      <c r="H6" s="514"/>
    </row>
    <row r="7" spans="1:8" ht="24.95" customHeight="1">
      <c r="A7" s="511"/>
      <c r="B7" s="512"/>
      <c r="C7" s="319" t="s">
        <v>120</v>
      </c>
      <c r="D7" s="320">
        <f>D4-D6</f>
        <v>37627794</v>
      </c>
      <c r="E7" s="321">
        <f>E4-E6</f>
        <v>0</v>
      </c>
      <c r="F7" s="322">
        <f t="shared" si="0"/>
        <v>-37627794</v>
      </c>
      <c r="G7" s="517"/>
      <c r="H7" s="518"/>
    </row>
    <row r="8" spans="1:8" ht="24.95" customHeight="1">
      <c r="A8" s="511"/>
      <c r="B8" s="512" t="s">
        <v>32</v>
      </c>
      <c r="C8" s="315" t="s">
        <v>161</v>
      </c>
      <c r="D8" s="316">
        <v>20638485</v>
      </c>
      <c r="E8" s="317">
        <f>원가계산서!G9</f>
        <v>0</v>
      </c>
      <c r="F8" s="318">
        <f t="shared" si="0"/>
        <v>-20638485</v>
      </c>
      <c r="G8" s="513" t="s">
        <v>162</v>
      </c>
      <c r="H8" s="514"/>
    </row>
    <row r="9" spans="1:8" ht="24.95" customHeight="1">
      <c r="A9" s="511"/>
      <c r="B9" s="512"/>
      <c r="C9" s="315" t="s">
        <v>163</v>
      </c>
      <c r="D9" s="316">
        <v>1630440</v>
      </c>
      <c r="E9" s="317">
        <f>원가계산서!G10</f>
        <v>0</v>
      </c>
      <c r="F9" s="318">
        <f t="shared" si="0"/>
        <v>-1630440</v>
      </c>
      <c r="G9" s="503" t="s">
        <v>164</v>
      </c>
      <c r="H9" s="504"/>
    </row>
    <row r="10" spans="1:8" ht="24.95" customHeight="1">
      <c r="A10" s="511"/>
      <c r="B10" s="512"/>
      <c r="C10" s="319" t="s">
        <v>120</v>
      </c>
      <c r="D10" s="320">
        <f>SUM(D8:D9)</f>
        <v>22268925</v>
      </c>
      <c r="E10" s="321">
        <f>SUM(E8:E9)</f>
        <v>0</v>
      </c>
      <c r="F10" s="322">
        <f t="shared" si="0"/>
        <v>-22268925</v>
      </c>
      <c r="G10" s="519" t="s">
        <v>165</v>
      </c>
      <c r="H10" s="520"/>
    </row>
    <row r="11" spans="1:8" ht="24.95" customHeight="1">
      <c r="A11" s="511"/>
      <c r="B11" s="505" t="s">
        <v>166</v>
      </c>
      <c r="C11" s="315" t="s">
        <v>167</v>
      </c>
      <c r="D11" s="316">
        <v>22905</v>
      </c>
      <c r="E11" s="323">
        <f>원가계산서!G12</f>
        <v>0</v>
      </c>
      <c r="F11" s="318">
        <f t="shared" si="0"/>
        <v>-22905</v>
      </c>
      <c r="G11" s="503" t="s">
        <v>165</v>
      </c>
      <c r="H11" s="504"/>
    </row>
    <row r="12" spans="1:8" ht="24.95" customHeight="1">
      <c r="A12" s="511"/>
      <c r="B12" s="505"/>
      <c r="C12" s="315" t="s">
        <v>168</v>
      </c>
      <c r="D12" s="316">
        <v>901891</v>
      </c>
      <c r="E12" s="323">
        <f>원가계산서!G13</f>
        <v>0</v>
      </c>
      <c r="F12" s="318">
        <f t="shared" si="0"/>
        <v>-901891</v>
      </c>
      <c r="G12" s="503" t="s">
        <v>169</v>
      </c>
      <c r="H12" s="504"/>
    </row>
    <row r="13" spans="1:8" ht="24.95" customHeight="1">
      <c r="A13" s="511"/>
      <c r="B13" s="505"/>
      <c r="C13" s="315" t="s">
        <v>170</v>
      </c>
      <c r="D13" s="316">
        <v>193739</v>
      </c>
      <c r="E13" s="323">
        <f>원가계산서!G16</f>
        <v>0</v>
      </c>
      <c r="F13" s="318">
        <f t="shared" si="0"/>
        <v>-193739</v>
      </c>
      <c r="G13" s="503" t="s">
        <v>171</v>
      </c>
      <c r="H13" s="504"/>
    </row>
    <row r="14" spans="1:8" ht="24.95" customHeight="1">
      <c r="A14" s="511"/>
      <c r="B14" s="505"/>
      <c r="C14" s="315" t="s">
        <v>172</v>
      </c>
      <c r="D14" s="316">
        <v>643920</v>
      </c>
      <c r="E14" s="323">
        <f>원가계산서!G18</f>
        <v>0</v>
      </c>
      <c r="F14" s="318">
        <f t="shared" si="0"/>
        <v>-643920</v>
      </c>
      <c r="G14" s="503" t="s">
        <v>173</v>
      </c>
      <c r="H14" s="504"/>
    </row>
    <row r="15" spans="1:8" ht="24.95" customHeight="1">
      <c r="A15" s="511"/>
      <c r="B15" s="505"/>
      <c r="C15" s="315" t="s">
        <v>174</v>
      </c>
      <c r="D15" s="316">
        <v>928731</v>
      </c>
      <c r="E15" s="323">
        <f>원가계산서!G19</f>
        <v>0</v>
      </c>
      <c r="F15" s="318">
        <f t="shared" si="0"/>
        <v>-928731</v>
      </c>
      <c r="G15" s="503" t="s">
        <v>175</v>
      </c>
      <c r="H15" s="504"/>
    </row>
    <row r="16" spans="1:8" ht="24.95" customHeight="1">
      <c r="A16" s="511"/>
      <c r="B16" s="505"/>
      <c r="C16" s="315" t="s">
        <v>176</v>
      </c>
      <c r="D16" s="316">
        <v>47521</v>
      </c>
      <c r="E16" s="323">
        <f>원가계산서!G21</f>
        <v>0</v>
      </c>
      <c r="F16" s="318">
        <f t="shared" si="0"/>
        <v>-47521</v>
      </c>
      <c r="G16" s="503" t="s">
        <v>177</v>
      </c>
      <c r="H16" s="504"/>
    </row>
    <row r="17" spans="1:8" ht="24.95" customHeight="1">
      <c r="A17" s="511"/>
      <c r="B17" s="505"/>
      <c r="C17" s="315" t="s">
        <v>178</v>
      </c>
      <c r="D17" s="316">
        <v>1077926</v>
      </c>
      <c r="E17" s="323">
        <f>원가계산서!G14</f>
        <v>0</v>
      </c>
      <c r="F17" s="318">
        <f t="shared" si="0"/>
        <v>-1077926</v>
      </c>
      <c r="G17" s="503" t="s">
        <v>179</v>
      </c>
      <c r="H17" s="504"/>
    </row>
    <row r="18" spans="1:8" ht="24.95" customHeight="1">
      <c r="A18" s="511"/>
      <c r="B18" s="505"/>
      <c r="C18" s="315" t="s">
        <v>180</v>
      </c>
      <c r="D18" s="316">
        <v>3294319</v>
      </c>
      <c r="E18" s="323">
        <f>원가계산서!G15</f>
        <v>0</v>
      </c>
      <c r="F18" s="318">
        <f>E18-D18</f>
        <v>-3294319</v>
      </c>
      <c r="G18" s="503" t="s">
        <v>181</v>
      </c>
      <c r="H18" s="504"/>
    </row>
    <row r="19" spans="1:8" ht="24.95" customHeight="1">
      <c r="A19" s="511"/>
      <c r="B19" s="506"/>
      <c r="C19" s="319" t="s">
        <v>182</v>
      </c>
      <c r="D19" s="320">
        <f>SUM(D11:D18)</f>
        <v>7110952</v>
      </c>
      <c r="E19" s="321">
        <f>SUM(E11:E18)</f>
        <v>0</v>
      </c>
      <c r="F19" s="322">
        <f t="shared" si="0"/>
        <v>-7110952</v>
      </c>
      <c r="G19" s="519"/>
      <c r="H19" s="520"/>
    </row>
    <row r="20" spans="1:8" ht="24.95" customHeight="1">
      <c r="A20" s="511"/>
      <c r="B20" s="521" t="s">
        <v>34</v>
      </c>
      <c r="C20" s="521"/>
      <c r="D20" s="324">
        <f>D7+D10+D19</f>
        <v>67007671</v>
      </c>
      <c r="E20" s="325">
        <f>E7+E10+E19</f>
        <v>0</v>
      </c>
      <c r="F20" s="326">
        <f t="shared" si="0"/>
        <v>-67007671</v>
      </c>
      <c r="G20" s="522"/>
      <c r="H20" s="523"/>
    </row>
    <row r="21" spans="1:8" ht="24.95" customHeight="1">
      <c r="A21" s="501" t="s">
        <v>183</v>
      </c>
      <c r="B21" s="502"/>
      <c r="C21" s="502"/>
      <c r="D21" s="316">
        <v>4020460</v>
      </c>
      <c r="E21" s="317">
        <f>원가계산서!G23</f>
        <v>0</v>
      </c>
      <c r="F21" s="318">
        <f t="shared" si="0"/>
        <v>-4020460</v>
      </c>
      <c r="G21" s="503" t="s">
        <v>184</v>
      </c>
      <c r="H21" s="504"/>
    </row>
    <row r="22" spans="1:8" ht="24.95" customHeight="1">
      <c r="A22" s="501" t="s">
        <v>185</v>
      </c>
      <c r="B22" s="502"/>
      <c r="C22" s="502"/>
      <c r="D22" s="316">
        <v>5004742</v>
      </c>
      <c r="E22" s="317">
        <f>원가계산서!G24</f>
        <v>0</v>
      </c>
      <c r="F22" s="318">
        <f t="shared" si="0"/>
        <v>-5004742</v>
      </c>
      <c r="G22" s="503" t="s">
        <v>186</v>
      </c>
      <c r="H22" s="504"/>
    </row>
    <row r="23" spans="1:8" ht="24.95" customHeight="1">
      <c r="A23" s="501" t="s">
        <v>187</v>
      </c>
      <c r="B23" s="502"/>
      <c r="C23" s="502"/>
      <c r="D23" s="316">
        <v>17127</v>
      </c>
      <c r="E23" s="317" t="e">
        <f>원가계산서!#REF!</f>
        <v>#REF!</v>
      </c>
      <c r="F23" s="318" t="e">
        <f t="shared" si="0"/>
        <v>#REF!</v>
      </c>
      <c r="G23" s="503"/>
      <c r="H23" s="504"/>
    </row>
    <row r="24" spans="1:8" ht="24.95" customHeight="1">
      <c r="A24" s="489" t="s">
        <v>188</v>
      </c>
      <c r="B24" s="490"/>
      <c r="C24" s="491"/>
      <c r="D24" s="316">
        <f>SUM(D20:D23)</f>
        <v>76050000</v>
      </c>
      <c r="E24" s="317">
        <f>원가계산서!G25</f>
        <v>0</v>
      </c>
      <c r="F24" s="318">
        <f t="shared" si="0"/>
        <v>-76050000</v>
      </c>
      <c r="G24" s="492"/>
      <c r="H24" s="493"/>
    </row>
    <row r="25" spans="1:8" ht="24.95" customHeight="1" thickBot="1">
      <c r="A25" s="494" t="s">
        <v>189</v>
      </c>
      <c r="B25" s="495"/>
      <c r="C25" s="496"/>
      <c r="D25" s="327">
        <v>7605000</v>
      </c>
      <c r="E25" s="317">
        <f>원가계산서!G26</f>
        <v>0</v>
      </c>
      <c r="F25" s="328">
        <f t="shared" si="0"/>
        <v>-7605000</v>
      </c>
      <c r="G25" s="497"/>
      <c r="H25" s="498"/>
    </row>
    <row r="26" spans="1:8" ht="24.95" customHeight="1" thickTop="1" thickBot="1">
      <c r="A26" s="499" t="s">
        <v>190</v>
      </c>
      <c r="B26" s="500"/>
      <c r="C26" s="500"/>
      <c r="D26" s="329">
        <f>SUM(D24:D25)</f>
        <v>83655000</v>
      </c>
      <c r="E26" s="330">
        <f>원가계산서!G27</f>
        <v>0</v>
      </c>
      <c r="F26" s="331">
        <f t="shared" si="0"/>
        <v>-83655000</v>
      </c>
      <c r="G26" s="332" t="s">
        <v>191</v>
      </c>
      <c r="H26" s="339">
        <f>(F26/D26)</f>
        <v>-1</v>
      </c>
    </row>
    <row r="27" spans="1:8" ht="24.95" customHeight="1" thickTop="1">
      <c r="A27" s="484" t="s">
        <v>192</v>
      </c>
      <c r="B27" s="485"/>
      <c r="C27" s="486"/>
      <c r="D27" s="333">
        <v>81522000</v>
      </c>
      <c r="E27" s="334">
        <f>원가계산서!G28</f>
        <v>0</v>
      </c>
      <c r="F27" s="335">
        <f t="shared" si="0"/>
        <v>-81522000</v>
      </c>
      <c r="G27" s="487"/>
      <c r="H27" s="488"/>
    </row>
    <row r="28" spans="1:8" ht="24.95" customHeight="1">
      <c r="A28" s="484" t="s">
        <v>195</v>
      </c>
      <c r="B28" s="485"/>
      <c r="C28" s="486"/>
      <c r="D28" s="340">
        <v>2662000</v>
      </c>
      <c r="E28" s="334" t="e">
        <f>원가계산서!#REF!</f>
        <v>#REF!</v>
      </c>
      <c r="F28" s="335" t="e">
        <f t="shared" ref="F28" si="1">E28-D28</f>
        <v>#REF!</v>
      </c>
      <c r="G28" s="487"/>
      <c r="H28" s="488"/>
    </row>
    <row r="29" spans="1:8" ht="24.95" customHeight="1" thickBot="1">
      <c r="A29" s="480" t="s">
        <v>193</v>
      </c>
      <c r="B29" s="481"/>
      <c r="C29" s="481"/>
      <c r="D29" s="336">
        <f>SUM(D26:D28)</f>
        <v>167839000</v>
      </c>
      <c r="E29" s="337">
        <f>원가계산서!G32</f>
        <v>0</v>
      </c>
      <c r="F29" s="338">
        <f>SUM(F26:F27)</f>
        <v>-165177000</v>
      </c>
      <c r="G29" s="482"/>
      <c r="H29" s="483"/>
    </row>
  </sheetData>
  <mergeCells count="43">
    <mergeCell ref="A3:B3"/>
    <mergeCell ref="G3:H3"/>
    <mergeCell ref="A4:A20"/>
    <mergeCell ref="B4:B7"/>
    <mergeCell ref="G4:H4"/>
    <mergeCell ref="G5:H5"/>
    <mergeCell ref="G6:H6"/>
    <mergeCell ref="G7:H7"/>
    <mergeCell ref="B8:B10"/>
    <mergeCell ref="G8:H8"/>
    <mergeCell ref="G18:H18"/>
    <mergeCell ref="G19:H19"/>
    <mergeCell ref="B20:C20"/>
    <mergeCell ref="G20:H20"/>
    <mergeCell ref="G9:H9"/>
    <mergeCell ref="G10:H10"/>
    <mergeCell ref="G22:H22"/>
    <mergeCell ref="A23:C23"/>
    <mergeCell ref="G23:H23"/>
    <mergeCell ref="B11:B19"/>
    <mergeCell ref="G11:H11"/>
    <mergeCell ref="G12:H12"/>
    <mergeCell ref="G13:H13"/>
    <mergeCell ref="G14:H14"/>
    <mergeCell ref="G15:H15"/>
    <mergeCell ref="G16:H16"/>
    <mergeCell ref="G17:H17"/>
    <mergeCell ref="A1:E1"/>
    <mergeCell ref="F1:H1"/>
    <mergeCell ref="A29:C29"/>
    <mergeCell ref="G29:H29"/>
    <mergeCell ref="A28:C28"/>
    <mergeCell ref="G28:H28"/>
    <mergeCell ref="A24:C24"/>
    <mergeCell ref="G24:H24"/>
    <mergeCell ref="A25:C25"/>
    <mergeCell ref="G25:H25"/>
    <mergeCell ref="A26:C26"/>
    <mergeCell ref="A27:C27"/>
    <mergeCell ref="G27:H27"/>
    <mergeCell ref="A21:C21"/>
    <mergeCell ref="G21:H21"/>
    <mergeCell ref="A22:C22"/>
  </mergeCells>
  <phoneticPr fontId="2" type="noConversion"/>
  <conditionalFormatting sqref="F16 F11 F19:F22 F24:F25">
    <cfRule type="cellIs" dxfId="4" priority="3" stopIfTrue="1" operator="equal">
      <formula>0</formula>
    </cfRule>
  </conditionalFormatting>
  <conditionalFormatting sqref="F7:F10 F17 F12:F14">
    <cfRule type="cellIs" dxfId="3" priority="6" stopIfTrue="1" operator="equal">
      <formula>0</formula>
    </cfRule>
  </conditionalFormatting>
  <conditionalFormatting sqref="F18">
    <cfRule type="cellIs" dxfId="2" priority="5" stopIfTrue="1" operator="equal">
      <formula>0</formula>
    </cfRule>
  </conditionalFormatting>
  <conditionalFormatting sqref="F15">
    <cfRule type="cellIs" dxfId="1" priority="4" stopIfTrue="1" operator="equal">
      <formula>0</formula>
    </cfRule>
  </conditionalFormatting>
  <conditionalFormatting sqref="F23">
    <cfRule type="cellIs" dxfId="0" priority="1" stopIfTrue="1" operator="equal">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Zeros="0" view="pageBreakPreview" topLeftCell="B1" zoomScale="90" zoomScaleSheetLayoutView="90" workbookViewId="0">
      <selection activeCell="D18" sqref="D18"/>
    </sheetView>
  </sheetViews>
  <sheetFormatPr defaultRowHeight="20.100000000000001" customHeight="1"/>
  <cols>
    <col min="1" max="1" width="8.88671875" style="4"/>
    <col min="2" max="2" width="11.5546875" style="6" customWidth="1"/>
    <col min="3" max="3" width="13.77734375" style="4" customWidth="1"/>
    <col min="4" max="4" width="23.77734375" style="4" customWidth="1"/>
    <col min="5" max="5" width="5" style="7" customWidth="1"/>
    <col min="6" max="6" width="4.88671875" style="8" customWidth="1"/>
    <col min="7" max="7" width="8.77734375" style="46" customWidth="1"/>
    <col min="8" max="8" width="12.33203125" style="46" customWidth="1"/>
    <col min="9" max="9" width="8.77734375" style="46" customWidth="1"/>
    <col min="10" max="10" width="11.44140625" style="46" customWidth="1"/>
    <col min="11" max="11" width="8.77734375" style="46" customWidth="1"/>
    <col min="12" max="12" width="11.44140625" style="46" customWidth="1"/>
    <col min="13" max="13" width="8.77734375" style="46" customWidth="1"/>
    <col min="14" max="14" width="12.33203125" style="46" customWidth="1"/>
    <col min="15" max="15" width="9.77734375" style="46" customWidth="1"/>
    <col min="16" max="16" width="8.88671875" style="4"/>
    <col min="17" max="17" width="20" style="4" customWidth="1"/>
    <col min="18" max="18" width="8.88671875" style="4"/>
    <col min="19" max="19" width="11.6640625" style="4" bestFit="1" customWidth="1"/>
    <col min="20" max="16384" width="8.88671875" style="4"/>
  </cols>
  <sheetData>
    <row r="1" spans="1:17" ht="30.75" customHeight="1">
      <c r="C1" s="567" t="s">
        <v>206</v>
      </c>
      <c r="D1" s="567"/>
      <c r="E1" s="567"/>
      <c r="F1" s="567"/>
      <c r="G1" s="567"/>
      <c r="H1" s="567"/>
      <c r="I1" s="567"/>
      <c r="J1" s="567"/>
      <c r="K1" s="567"/>
      <c r="L1" s="567"/>
      <c r="M1" s="567"/>
      <c r="N1" s="567"/>
      <c r="O1" s="567"/>
    </row>
    <row r="2" spans="1:17" ht="27" customHeight="1">
      <c r="C2" s="568" t="str">
        <f>"건명 : "&amp;설치장소!$B$1</f>
        <v>건명 : 과천청소년수련관 체육관 노후조명 개선공사</v>
      </c>
      <c r="D2" s="568"/>
      <c r="E2" s="568"/>
      <c r="F2" s="568"/>
      <c r="G2" s="568"/>
      <c r="H2" s="568"/>
      <c r="I2" s="568"/>
      <c r="J2" s="568"/>
      <c r="K2" s="568"/>
      <c r="L2" s="568"/>
      <c r="M2" s="568"/>
      <c r="N2" s="568"/>
      <c r="O2" s="568"/>
    </row>
    <row r="3" spans="1:17" s="1" customFormat="1" ht="21.95" customHeight="1">
      <c r="B3" s="21"/>
      <c r="C3" s="573" t="s">
        <v>11</v>
      </c>
      <c r="D3" s="573" t="s">
        <v>12</v>
      </c>
      <c r="E3" s="573" t="s">
        <v>13</v>
      </c>
      <c r="F3" s="575" t="s">
        <v>14</v>
      </c>
      <c r="G3" s="22" t="s">
        <v>17</v>
      </c>
      <c r="H3" s="22"/>
      <c r="I3" s="22" t="s">
        <v>16</v>
      </c>
      <c r="J3" s="22"/>
      <c r="K3" s="569" t="s">
        <v>18</v>
      </c>
      <c r="L3" s="569"/>
      <c r="M3" s="570" t="s">
        <v>15</v>
      </c>
      <c r="N3" s="570"/>
      <c r="O3" s="571" t="s">
        <v>211</v>
      </c>
    </row>
    <row r="4" spans="1:17" s="1" customFormat="1" ht="21.95" customHeight="1">
      <c r="B4" s="24" t="s">
        <v>22</v>
      </c>
      <c r="C4" s="574"/>
      <c r="D4" s="574"/>
      <c r="E4" s="574"/>
      <c r="F4" s="576"/>
      <c r="G4" s="23" t="s">
        <v>20</v>
      </c>
      <c r="H4" s="23" t="s">
        <v>21</v>
      </c>
      <c r="I4" s="23" t="s">
        <v>20</v>
      </c>
      <c r="J4" s="23" t="s">
        <v>21</v>
      </c>
      <c r="K4" s="23" t="s">
        <v>20</v>
      </c>
      <c r="L4" s="23" t="s">
        <v>21</v>
      </c>
      <c r="M4" s="23" t="s">
        <v>20</v>
      </c>
      <c r="N4" s="23" t="s">
        <v>21</v>
      </c>
      <c r="O4" s="572"/>
    </row>
    <row r="5" spans="1:17" s="9" customFormat="1" ht="21.75" customHeight="1">
      <c r="B5" s="25">
        <v>1002</v>
      </c>
      <c r="C5" s="26" t="s">
        <v>212</v>
      </c>
      <c r="D5" s="27"/>
      <c r="E5" s="28"/>
      <c r="F5" s="27"/>
      <c r="G5" s="29"/>
      <c r="H5" s="29"/>
      <c r="I5" s="29"/>
      <c r="J5" s="29"/>
      <c r="K5" s="29"/>
      <c r="L5" s="29"/>
      <c r="M5" s="30"/>
      <c r="N5" s="29">
        <f>H5+J5+L5</f>
        <v>0</v>
      </c>
      <c r="O5" s="30"/>
      <c r="Q5" s="419">
        <f>원가계산서!G32</f>
        <v>0</v>
      </c>
    </row>
    <row r="6" spans="1:17" ht="21.75" customHeight="1">
      <c r="A6" s="174">
        <v>1</v>
      </c>
      <c r="B6" s="25">
        <v>2001</v>
      </c>
      <c r="C6" s="31" t="s">
        <v>213</v>
      </c>
      <c r="D6" s="113"/>
      <c r="E6" s="2"/>
      <c r="F6" s="37"/>
      <c r="G6" s="38"/>
      <c r="H6" s="38"/>
      <c r="I6" s="38"/>
      <c r="J6" s="38"/>
      <c r="K6" s="38"/>
      <c r="L6" s="38"/>
      <c r="M6" s="39"/>
      <c r="N6" s="38"/>
      <c r="O6" s="39"/>
    </row>
    <row r="7" spans="1:17" ht="21.75" customHeight="1">
      <c r="B7" s="40" t="str">
        <f t="shared" ref="B7" si="0">CONCATENATE(C7,D7)</f>
        <v>조명기구(L1)매입등 LED 50W</v>
      </c>
      <c r="C7" s="364" t="s">
        <v>230</v>
      </c>
      <c r="D7" s="363" t="s">
        <v>224</v>
      </c>
      <c r="E7" s="2">
        <v>0</v>
      </c>
      <c r="F7" s="37" t="s">
        <v>44</v>
      </c>
      <c r="G7" s="38" t="e">
        <f t="shared" ref="G7:G11" si="1">VLOOKUP($B7,단가,2,FALSE)</f>
        <v>#N/A</v>
      </c>
      <c r="H7" s="38" t="e">
        <f t="shared" ref="H7" si="2">INT($E7*G7)</f>
        <v>#N/A</v>
      </c>
      <c r="I7" s="38"/>
      <c r="J7" s="38">
        <f t="shared" ref="J7" si="3">INT($E7*I7)</f>
        <v>0</v>
      </c>
      <c r="K7" s="38"/>
      <c r="L7" s="38">
        <f t="shared" ref="L7" si="4">INT($E7*K7)</f>
        <v>0</v>
      </c>
      <c r="M7" s="39" t="e">
        <f t="shared" ref="M7" si="5">N7/E7</f>
        <v>#N/A</v>
      </c>
      <c r="N7" s="38" t="e">
        <f t="shared" ref="N7" si="6">INT(H7+J7+L7)</f>
        <v>#N/A</v>
      </c>
      <c r="O7" s="140">
        <v>23656574</v>
      </c>
    </row>
    <row r="8" spans="1:17" ht="21.75" customHeight="1">
      <c r="B8" s="40" t="str">
        <f t="shared" ref="B8:B11" si="7">CONCATENATE(C8,D8)</f>
        <v>조명기구(L2)칠판등 LED 25W</v>
      </c>
      <c r="C8" s="364" t="s">
        <v>231</v>
      </c>
      <c r="D8" s="363" t="s">
        <v>226</v>
      </c>
      <c r="E8" s="2">
        <v>0</v>
      </c>
      <c r="F8" s="37" t="s">
        <v>44</v>
      </c>
      <c r="G8" s="38" t="e">
        <f t="shared" si="1"/>
        <v>#N/A</v>
      </c>
      <c r="H8" s="38" t="e">
        <f t="shared" ref="H8:H11" si="8">INT($E8*G8)</f>
        <v>#N/A</v>
      </c>
      <c r="I8" s="38"/>
      <c r="J8" s="38">
        <f t="shared" ref="J8:J11" si="9">INT($E8*I8)</f>
        <v>0</v>
      </c>
      <c r="K8" s="38"/>
      <c r="L8" s="38">
        <f t="shared" ref="L8:L11" si="10">INT($E8*K8)</f>
        <v>0</v>
      </c>
      <c r="M8" s="39" t="e">
        <f t="shared" ref="M8:M11" si="11">N8/E8</f>
        <v>#N/A</v>
      </c>
      <c r="N8" s="38" t="e">
        <f t="shared" ref="N8:N11" si="12">INT(H8+J8+L8)</f>
        <v>#N/A</v>
      </c>
      <c r="O8" s="140">
        <v>23035978</v>
      </c>
    </row>
    <row r="9" spans="1:17" ht="21.75" customHeight="1">
      <c r="B9" s="40" t="str">
        <f t="shared" si="7"/>
        <v>조명기구(L3)매입등 LED 50W</v>
      </c>
      <c r="C9" s="364" t="s">
        <v>232</v>
      </c>
      <c r="D9" s="363" t="s">
        <v>224</v>
      </c>
      <c r="E9" s="2">
        <v>0</v>
      </c>
      <c r="F9" s="37" t="s">
        <v>44</v>
      </c>
      <c r="G9" s="38" t="e">
        <f t="shared" si="1"/>
        <v>#N/A</v>
      </c>
      <c r="H9" s="38" t="e">
        <f t="shared" si="8"/>
        <v>#N/A</v>
      </c>
      <c r="I9" s="38"/>
      <c r="J9" s="38">
        <f t="shared" si="9"/>
        <v>0</v>
      </c>
      <c r="K9" s="38"/>
      <c r="L9" s="38">
        <f t="shared" si="10"/>
        <v>0</v>
      </c>
      <c r="M9" s="39" t="e">
        <f t="shared" si="11"/>
        <v>#N/A</v>
      </c>
      <c r="N9" s="38" t="e">
        <f t="shared" si="12"/>
        <v>#N/A</v>
      </c>
      <c r="O9" s="140">
        <v>23147232</v>
      </c>
    </row>
    <row r="10" spans="1:17" ht="21.75" customHeight="1">
      <c r="B10" s="40" t="str">
        <f t="shared" ref="B10" si="13">CONCATENATE(C10,D10)</f>
        <v>조명기구(L4)직부등 LED 50W</v>
      </c>
      <c r="C10" s="364" t="s">
        <v>233</v>
      </c>
      <c r="D10" s="363" t="s">
        <v>225</v>
      </c>
      <c r="E10" s="2">
        <v>0</v>
      </c>
      <c r="F10" s="37" t="s">
        <v>44</v>
      </c>
      <c r="G10" s="38" t="e">
        <f t="shared" si="1"/>
        <v>#N/A</v>
      </c>
      <c r="H10" s="38" t="e">
        <f t="shared" ref="H10" si="14">INT($E10*G10)</f>
        <v>#N/A</v>
      </c>
      <c r="I10" s="38"/>
      <c r="J10" s="38">
        <f t="shared" ref="J10" si="15">INT($E10*I10)</f>
        <v>0</v>
      </c>
      <c r="K10" s="38"/>
      <c r="L10" s="38">
        <f t="shared" ref="L10" si="16">INT($E10*K10)</f>
        <v>0</v>
      </c>
      <c r="M10" s="39" t="e">
        <f t="shared" ref="M10" si="17">N10/E10</f>
        <v>#N/A</v>
      </c>
      <c r="N10" s="38" t="e">
        <f t="shared" ref="N10" si="18">INT(H10+J10+L10)</f>
        <v>#N/A</v>
      </c>
      <c r="O10" s="140">
        <v>23593307</v>
      </c>
    </row>
    <row r="11" spans="1:17" ht="21.75" customHeight="1">
      <c r="B11" s="40" t="str">
        <f t="shared" si="7"/>
        <v>조명기구(L5)다운라이트 LED 20W</v>
      </c>
      <c r="C11" s="364" t="s">
        <v>234</v>
      </c>
      <c r="D11" s="363" t="s">
        <v>227</v>
      </c>
      <c r="E11" s="2">
        <v>0</v>
      </c>
      <c r="F11" s="37" t="s">
        <v>44</v>
      </c>
      <c r="G11" s="38" t="e">
        <f t="shared" si="1"/>
        <v>#N/A</v>
      </c>
      <c r="H11" s="38" t="e">
        <f t="shared" si="8"/>
        <v>#N/A</v>
      </c>
      <c r="I11" s="38"/>
      <c r="J11" s="38">
        <f t="shared" si="9"/>
        <v>0</v>
      </c>
      <c r="K11" s="38"/>
      <c r="L11" s="38">
        <f t="shared" si="10"/>
        <v>0</v>
      </c>
      <c r="M11" s="39" t="e">
        <f t="shared" si="11"/>
        <v>#N/A</v>
      </c>
      <c r="N11" s="38" t="e">
        <f t="shared" si="12"/>
        <v>#N/A</v>
      </c>
      <c r="O11" s="140">
        <v>23593212</v>
      </c>
    </row>
    <row r="12" spans="1:17" ht="21.75" customHeight="1">
      <c r="B12" s="40"/>
      <c r="C12" s="135"/>
      <c r="D12" s="113"/>
      <c r="E12" s="2"/>
      <c r="F12" s="37"/>
      <c r="G12" s="38"/>
      <c r="H12" s="38"/>
      <c r="I12" s="38"/>
      <c r="J12" s="38"/>
      <c r="K12" s="38"/>
      <c r="L12" s="38"/>
      <c r="M12" s="39"/>
      <c r="N12" s="38"/>
      <c r="O12" s="140"/>
    </row>
    <row r="13" spans="1:17" s="9" customFormat="1" ht="21.75" customHeight="1">
      <c r="B13" s="25">
        <v>3001</v>
      </c>
      <c r="C13" s="31"/>
      <c r="D13" s="32" t="s">
        <v>209</v>
      </c>
      <c r="E13" s="33"/>
      <c r="F13" s="32"/>
      <c r="G13" s="34"/>
      <c r="H13" s="34" t="e">
        <f>SUM(H7:H12)</f>
        <v>#N/A</v>
      </c>
      <c r="I13" s="34"/>
      <c r="J13" s="34">
        <f>SUM(J7:J12)</f>
        <v>0</v>
      </c>
      <c r="K13" s="34">
        <f>SUM(K7:K12)</f>
        <v>0</v>
      </c>
      <c r="L13" s="34">
        <f>SUM(L7:L12)</f>
        <v>0</v>
      </c>
      <c r="M13" s="35"/>
      <c r="N13" s="34" t="e">
        <f>H13+J13+L13</f>
        <v>#N/A</v>
      </c>
      <c r="O13" s="35"/>
    </row>
    <row r="14" spans="1:17" s="9" customFormat="1" ht="21.75" customHeight="1">
      <c r="B14" s="25"/>
      <c r="C14" s="31"/>
      <c r="D14" s="32"/>
      <c r="E14" s="33"/>
      <c r="F14" s="32"/>
      <c r="G14" s="34"/>
      <c r="H14" s="34"/>
      <c r="I14" s="34"/>
      <c r="J14" s="34"/>
      <c r="K14" s="34"/>
      <c r="L14" s="34"/>
      <c r="M14" s="35"/>
      <c r="N14" s="34"/>
      <c r="O14" s="35"/>
    </row>
    <row r="15" spans="1:17" s="9" customFormat="1" ht="21.75" customHeight="1">
      <c r="B15" s="25"/>
      <c r="C15" s="31"/>
      <c r="D15" s="32" t="s">
        <v>207</v>
      </c>
      <c r="E15" s="33">
        <v>1</v>
      </c>
      <c r="F15" s="32" t="s">
        <v>208</v>
      </c>
      <c r="G15" s="34"/>
      <c r="H15" s="34"/>
      <c r="I15" s="34"/>
      <c r="J15" s="34"/>
      <c r="K15" s="34"/>
      <c r="L15" s="34"/>
      <c r="M15" s="35"/>
      <c r="N15" s="34" t="e">
        <f>INT(N13*0.54%)</f>
        <v>#N/A</v>
      </c>
      <c r="O15" s="422" t="s">
        <v>235</v>
      </c>
    </row>
    <row r="16" spans="1:17" ht="21.75" customHeight="1">
      <c r="A16" s="174"/>
      <c r="B16" s="25"/>
      <c r="C16" s="31"/>
      <c r="D16" s="113"/>
      <c r="E16" s="2"/>
      <c r="F16" s="37"/>
      <c r="G16" s="38"/>
      <c r="H16" s="38"/>
      <c r="I16" s="38"/>
      <c r="J16" s="38"/>
      <c r="K16" s="38"/>
      <c r="L16" s="38"/>
      <c r="M16" s="39"/>
      <c r="N16" s="38"/>
      <c r="O16" s="39"/>
    </row>
    <row r="17" spans="1:15" ht="21.75" customHeight="1">
      <c r="A17" s="174"/>
      <c r="B17" s="25"/>
      <c r="C17" s="31"/>
      <c r="D17" s="113"/>
      <c r="E17" s="2"/>
      <c r="F17" s="37"/>
      <c r="G17" s="38"/>
      <c r="H17" s="38"/>
      <c r="I17" s="38"/>
      <c r="J17" s="38"/>
      <c r="K17" s="38"/>
      <c r="L17" s="38"/>
      <c r="M17" s="39"/>
      <c r="N17" s="38"/>
      <c r="O17" s="39"/>
    </row>
    <row r="18" spans="1:15" ht="21.75" customHeight="1">
      <c r="A18" s="174"/>
      <c r="B18" s="25"/>
      <c r="C18" s="31"/>
      <c r="D18" s="113"/>
      <c r="E18" s="2"/>
      <c r="F18" s="37"/>
      <c r="G18" s="38"/>
      <c r="H18" s="38"/>
      <c r="I18" s="38"/>
      <c r="J18" s="38"/>
      <c r="K18" s="38"/>
      <c r="L18" s="38"/>
      <c r="M18" s="39"/>
      <c r="N18" s="38"/>
      <c r="O18" s="39"/>
    </row>
    <row r="19" spans="1:15" ht="21.75" customHeight="1">
      <c r="A19" s="174"/>
      <c r="B19" s="25"/>
      <c r="C19" s="31"/>
      <c r="D19" s="113"/>
      <c r="E19" s="2"/>
      <c r="F19" s="37"/>
      <c r="G19" s="38"/>
      <c r="H19" s="38"/>
      <c r="I19" s="38"/>
      <c r="J19" s="38"/>
      <c r="K19" s="38"/>
      <c r="L19" s="38"/>
      <c r="M19" s="39"/>
      <c r="N19" s="38"/>
      <c r="O19" s="39"/>
    </row>
    <row r="20" spans="1:15" ht="21.75" customHeight="1">
      <c r="A20" s="174"/>
      <c r="B20" s="25"/>
      <c r="C20" s="31"/>
      <c r="D20" s="113"/>
      <c r="E20" s="2"/>
      <c r="F20" s="37"/>
      <c r="G20" s="38"/>
      <c r="H20" s="38"/>
      <c r="I20" s="38"/>
      <c r="J20" s="38"/>
      <c r="K20" s="38"/>
      <c r="L20" s="38"/>
      <c r="M20" s="39"/>
      <c r="N20" s="38"/>
      <c r="O20" s="39"/>
    </row>
    <row r="21" spans="1:15" ht="21.75" customHeight="1">
      <c r="A21" s="174"/>
      <c r="B21" s="25"/>
      <c r="C21" s="31"/>
      <c r="D21" s="113"/>
      <c r="E21" s="2"/>
      <c r="F21" s="37"/>
      <c r="G21" s="38"/>
      <c r="H21" s="38"/>
      <c r="I21" s="38"/>
      <c r="J21" s="38"/>
      <c r="K21" s="38"/>
      <c r="L21" s="38"/>
      <c r="M21" s="39"/>
      <c r="N21" s="38"/>
      <c r="O21" s="39"/>
    </row>
    <row r="22" spans="1:15" ht="21.75" customHeight="1">
      <c r="A22" s="174"/>
      <c r="B22" s="25"/>
      <c r="C22" s="31"/>
      <c r="D22" s="113"/>
      <c r="E22" s="2"/>
      <c r="F22" s="37"/>
      <c r="G22" s="38"/>
      <c r="H22" s="38"/>
      <c r="I22" s="38"/>
      <c r="J22" s="38"/>
      <c r="K22" s="38"/>
      <c r="L22" s="38"/>
      <c r="M22" s="39"/>
      <c r="N22" s="38"/>
      <c r="O22" s="39"/>
    </row>
    <row r="23" spans="1:15" ht="21.75" customHeight="1">
      <c r="A23" s="174"/>
      <c r="B23" s="25"/>
      <c r="C23" s="31"/>
      <c r="D23" s="113"/>
      <c r="E23" s="2"/>
      <c r="F23" s="37"/>
      <c r="G23" s="38"/>
      <c r="H23" s="38"/>
      <c r="I23" s="38"/>
      <c r="J23" s="38"/>
      <c r="K23" s="38"/>
      <c r="L23" s="38"/>
      <c r="M23" s="39"/>
      <c r="N23" s="38"/>
      <c r="O23" s="39"/>
    </row>
    <row r="24" spans="1:15" ht="21.75" customHeight="1">
      <c r="A24" s="174"/>
      <c r="B24" s="25"/>
      <c r="C24" s="31"/>
      <c r="D24" s="113"/>
      <c r="E24" s="2"/>
      <c r="F24" s="37"/>
      <c r="G24" s="38"/>
      <c r="H24" s="38"/>
      <c r="I24" s="38"/>
      <c r="J24" s="38"/>
      <c r="K24" s="38"/>
      <c r="L24" s="38"/>
      <c r="M24" s="39"/>
      <c r="N24" s="38"/>
      <c r="O24" s="39"/>
    </row>
    <row r="25" spans="1:15" ht="21.75" customHeight="1">
      <c r="A25" s="174"/>
      <c r="B25" s="25"/>
      <c r="C25" s="31"/>
      <c r="D25" s="113"/>
      <c r="E25" s="2"/>
      <c r="F25" s="37"/>
      <c r="G25" s="38"/>
      <c r="H25" s="38"/>
      <c r="I25" s="38"/>
      <c r="J25" s="38"/>
      <c r="K25" s="38"/>
      <c r="L25" s="38"/>
      <c r="M25" s="39"/>
      <c r="N25" s="38"/>
      <c r="O25" s="39"/>
    </row>
    <row r="26" spans="1:15" ht="21.75" customHeight="1">
      <c r="A26" s="174"/>
      <c r="B26" s="25"/>
      <c r="C26" s="31"/>
      <c r="D26" s="113"/>
      <c r="E26" s="2"/>
      <c r="F26" s="37"/>
      <c r="G26" s="38"/>
      <c r="H26" s="38"/>
      <c r="I26" s="38"/>
      <c r="J26" s="38"/>
      <c r="K26" s="38"/>
      <c r="L26" s="38"/>
      <c r="M26" s="39"/>
      <c r="N26" s="38"/>
      <c r="O26" s="39"/>
    </row>
    <row r="27" spans="1:15" s="9" customFormat="1" ht="21.75" customHeight="1">
      <c r="B27" s="25"/>
      <c r="C27" s="31"/>
      <c r="D27" s="32" t="s">
        <v>210</v>
      </c>
      <c r="E27" s="33"/>
      <c r="F27" s="32"/>
      <c r="G27" s="34"/>
      <c r="H27" s="34"/>
      <c r="I27" s="34"/>
      <c r="J27" s="34"/>
      <c r="K27" s="34"/>
      <c r="L27" s="34"/>
      <c r="M27" s="35"/>
      <c r="N27" s="34" t="e">
        <f>N13+N15</f>
        <v>#N/A</v>
      </c>
      <c r="O27" s="35"/>
    </row>
  </sheetData>
  <sheetProtection formatColumns="0" formatRows="0"/>
  <mergeCells count="9">
    <mergeCell ref="C1:O1"/>
    <mergeCell ref="C2:O2"/>
    <mergeCell ref="K3:L3"/>
    <mergeCell ref="M3:N3"/>
    <mergeCell ref="O3:O4"/>
    <mergeCell ref="C3:C4"/>
    <mergeCell ref="D3:D4"/>
    <mergeCell ref="E3:E4"/>
    <mergeCell ref="F3:F4"/>
  </mergeCells>
  <phoneticPr fontId="2" type="noConversion"/>
  <pageMargins left="0.59055118110236227" right="0.47244094488188981" top="0.59055118110236227" bottom="0.59055118110236227" header="0" footer="0"/>
  <pageSetup paperSize="9" scale="8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2"/>
  <sheetViews>
    <sheetView showZeros="0" view="pageBreakPreview" zoomScale="85" zoomScaleSheetLayoutView="85" workbookViewId="0">
      <selection activeCell="H12" sqref="H12"/>
    </sheetView>
  </sheetViews>
  <sheetFormatPr defaultRowHeight="19.5" customHeight="1"/>
  <cols>
    <col min="1" max="2" width="8.88671875" style="267" customWidth="1"/>
    <col min="3" max="3" width="26" style="117" customWidth="1"/>
    <col min="4" max="4" width="4.5546875" style="267" customWidth="1"/>
    <col min="5" max="5" width="5.77734375" style="16" customWidth="1"/>
    <col min="6" max="11" width="13" style="267" customWidth="1"/>
    <col min="12" max="13" width="13" style="16" customWidth="1"/>
    <col min="14" max="14" width="9.109375" style="16" customWidth="1"/>
    <col min="15" max="15" width="8.88671875" style="16"/>
    <col min="16" max="16" width="18.6640625" style="16" customWidth="1"/>
    <col min="17" max="17" width="9.44140625" style="16" bestFit="1" customWidth="1"/>
    <col min="18" max="18" width="8.5546875" style="16" bestFit="1" customWidth="1"/>
    <col min="19" max="16384" width="8.88671875" style="16"/>
  </cols>
  <sheetData>
    <row r="1" spans="1:256" ht="28.5" customHeight="1">
      <c r="A1" s="271"/>
      <c r="B1" s="271"/>
      <c r="C1" s="577" t="s">
        <v>202</v>
      </c>
      <c r="D1" s="577"/>
      <c r="E1" s="577"/>
      <c r="F1" s="577"/>
      <c r="G1" s="577"/>
      <c r="H1" s="577"/>
      <c r="I1" s="577"/>
      <c r="J1" s="577"/>
      <c r="K1" s="577"/>
      <c r="L1" s="577"/>
      <c r="M1" s="577"/>
      <c r="N1" s="577"/>
    </row>
    <row r="2" spans="1:256" ht="19.5" customHeight="1">
      <c r="A2" s="271"/>
      <c r="B2" s="271"/>
      <c r="C2" s="578" t="str">
        <f>"건명 : "&amp;설치장소!$B$1</f>
        <v>건명 : 과천청소년수련관 체육관 노후조명 개선공사</v>
      </c>
      <c r="D2" s="578"/>
      <c r="E2" s="578"/>
      <c r="F2" s="578"/>
      <c r="G2" s="578"/>
      <c r="H2" s="578"/>
      <c r="I2" s="578"/>
      <c r="J2" s="578"/>
      <c r="K2" s="578"/>
      <c r="L2" s="578"/>
      <c r="M2" s="578"/>
      <c r="N2" s="578"/>
    </row>
    <row r="3" spans="1:256" ht="24.95" customHeight="1">
      <c r="C3" s="582" t="s">
        <v>0</v>
      </c>
      <c r="D3" s="579" t="s">
        <v>1</v>
      </c>
      <c r="E3" s="579" t="s">
        <v>37</v>
      </c>
      <c r="F3" s="579" t="s">
        <v>2</v>
      </c>
      <c r="G3" s="579"/>
      <c r="H3" s="579" t="s">
        <v>3</v>
      </c>
      <c r="I3" s="579"/>
      <c r="J3" s="579" t="s">
        <v>4</v>
      </c>
      <c r="K3" s="579"/>
      <c r="L3" s="579" t="s">
        <v>5</v>
      </c>
      <c r="M3" s="579"/>
      <c r="N3" s="580" t="s">
        <v>6</v>
      </c>
      <c r="R3" s="267"/>
    </row>
    <row r="4" spans="1:256" ht="24.95" customHeight="1">
      <c r="C4" s="583"/>
      <c r="D4" s="584"/>
      <c r="E4" s="584"/>
      <c r="F4" s="266" t="s">
        <v>7</v>
      </c>
      <c r="G4" s="266" t="s">
        <v>8</v>
      </c>
      <c r="H4" s="266" t="s">
        <v>7</v>
      </c>
      <c r="I4" s="266" t="s">
        <v>8</v>
      </c>
      <c r="J4" s="266" t="s">
        <v>7</v>
      </c>
      <c r="K4" s="266" t="s">
        <v>8</v>
      </c>
      <c r="L4" s="266" t="s">
        <v>7</v>
      </c>
      <c r="M4" s="266" t="s">
        <v>8</v>
      </c>
      <c r="N4" s="581"/>
      <c r="P4" s="20"/>
      <c r="Q4" s="20"/>
      <c r="R4" s="20"/>
      <c r="S4" s="20"/>
      <c r="T4" s="20"/>
    </row>
    <row r="5" spans="1:256" ht="21.95" customHeight="1">
      <c r="A5" s="267">
        <v>1004</v>
      </c>
      <c r="C5" s="289" t="s">
        <v>199</v>
      </c>
      <c r="D5" s="264"/>
      <c r="E5" s="264"/>
      <c r="F5" s="115"/>
      <c r="G5" s="115"/>
      <c r="H5" s="115"/>
      <c r="I5" s="115"/>
      <c r="J5" s="115"/>
      <c r="K5" s="115"/>
      <c r="L5" s="115"/>
      <c r="M5" s="115"/>
      <c r="N5" s="265"/>
      <c r="P5" s="418">
        <f>원가계산서!G32</f>
        <v>0</v>
      </c>
      <c r="Q5" s="20"/>
      <c r="R5" s="20"/>
      <c r="S5" s="20"/>
      <c r="T5" s="20"/>
    </row>
    <row r="6" spans="1:256" s="193" customFormat="1" ht="21.95" customHeight="1">
      <c r="A6" s="198">
        <v>2001</v>
      </c>
      <c r="B6" s="198">
        <v>3001</v>
      </c>
      <c r="C6" s="411" t="str">
        <f t="shared" ref="C6" si="0">VLOOKUP($A6,도급신설,2,FALSE)</f>
        <v>2.1 전기공사</v>
      </c>
      <c r="D6" s="108" t="s">
        <v>38</v>
      </c>
      <c r="E6" s="108">
        <v>1</v>
      </c>
      <c r="F6" s="229"/>
      <c r="G6" s="229"/>
      <c r="H6" s="229"/>
      <c r="I6" s="229"/>
      <c r="J6" s="229"/>
      <c r="K6" s="229"/>
      <c r="L6" s="229"/>
      <c r="M6" s="229"/>
      <c r="N6" s="227"/>
      <c r="O6" s="156"/>
      <c r="P6" s="228"/>
      <c r="Q6" s="228"/>
      <c r="R6" s="228"/>
      <c r="S6" s="228"/>
      <c r="T6" s="228"/>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row>
    <row r="7" spans="1:256" s="193" customFormat="1" ht="21.95" customHeight="1">
      <c r="A7" s="198"/>
      <c r="B7" s="198"/>
      <c r="C7" s="411"/>
      <c r="D7" s="108"/>
      <c r="E7" s="108"/>
      <c r="F7" s="229"/>
      <c r="G7" s="229"/>
      <c r="H7" s="229"/>
      <c r="I7" s="229"/>
      <c r="J7" s="229"/>
      <c r="K7" s="229"/>
      <c r="L7" s="229"/>
      <c r="M7" s="229"/>
      <c r="N7" s="227"/>
      <c r="O7" s="156"/>
      <c r="P7" s="228"/>
      <c r="Q7" s="228"/>
      <c r="R7" s="228"/>
      <c r="S7" s="228"/>
      <c r="T7" s="228"/>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c r="HX7" s="156"/>
      <c r="HY7" s="156"/>
      <c r="HZ7" s="156"/>
      <c r="IA7" s="156"/>
      <c r="IB7" s="156"/>
      <c r="IC7" s="156"/>
      <c r="ID7" s="156"/>
      <c r="IE7" s="156"/>
      <c r="IF7" s="156"/>
      <c r="IG7" s="156"/>
      <c r="IH7" s="156"/>
      <c r="II7" s="156"/>
      <c r="IJ7" s="156"/>
      <c r="IK7" s="156"/>
      <c r="IL7" s="156"/>
      <c r="IM7" s="156"/>
      <c r="IN7" s="156"/>
      <c r="IO7" s="156"/>
      <c r="IP7" s="156"/>
      <c r="IQ7" s="156"/>
      <c r="IR7" s="156"/>
      <c r="IS7" s="156"/>
      <c r="IT7" s="156"/>
      <c r="IU7" s="156"/>
      <c r="IV7" s="156"/>
    </row>
    <row r="8" spans="1:256" s="193" customFormat="1" ht="21.95" customHeight="1">
      <c r="A8" s="198"/>
      <c r="B8" s="198"/>
      <c r="C8" s="411"/>
      <c r="D8" s="108"/>
      <c r="E8" s="108"/>
      <c r="F8" s="229"/>
      <c r="G8" s="229"/>
      <c r="H8" s="229"/>
      <c r="I8" s="229"/>
      <c r="J8" s="229"/>
      <c r="K8" s="229"/>
      <c r="L8" s="229"/>
      <c r="M8" s="229"/>
      <c r="N8" s="227"/>
      <c r="O8" s="156"/>
      <c r="P8" s="228"/>
      <c r="Q8" s="228"/>
      <c r="R8" s="228"/>
      <c r="S8" s="228"/>
      <c r="T8" s="228"/>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c r="HX8" s="156"/>
      <c r="HY8" s="156"/>
      <c r="HZ8" s="156"/>
      <c r="IA8" s="156"/>
      <c r="IB8" s="156"/>
      <c r="IC8" s="156"/>
      <c r="ID8" s="156"/>
      <c r="IE8" s="156"/>
      <c r="IF8" s="156"/>
      <c r="IG8" s="156"/>
      <c r="IH8" s="156"/>
      <c r="II8" s="156"/>
      <c r="IJ8" s="156"/>
      <c r="IK8" s="156"/>
      <c r="IL8" s="156"/>
      <c r="IM8" s="156"/>
      <c r="IN8" s="156"/>
      <c r="IO8" s="156"/>
      <c r="IP8" s="156"/>
      <c r="IQ8" s="156"/>
      <c r="IR8" s="156"/>
      <c r="IS8" s="156"/>
      <c r="IT8" s="156"/>
      <c r="IU8" s="156"/>
      <c r="IV8" s="156"/>
    </row>
    <row r="9" spans="1:256" s="193" customFormat="1" ht="21.95" customHeight="1">
      <c r="A9" s="198"/>
      <c r="B9" s="198"/>
      <c r="C9" s="411"/>
      <c r="D9" s="108"/>
      <c r="E9" s="108"/>
      <c r="F9" s="229"/>
      <c r="G9" s="229"/>
      <c r="H9" s="229"/>
      <c r="I9" s="229"/>
      <c r="J9" s="229"/>
      <c r="K9" s="229"/>
      <c r="L9" s="229"/>
      <c r="M9" s="229"/>
      <c r="N9" s="227"/>
      <c r="O9" s="156"/>
      <c r="P9" s="228"/>
      <c r="Q9" s="228"/>
      <c r="R9" s="228"/>
      <c r="S9" s="228"/>
      <c r="T9" s="228"/>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c r="II9" s="156"/>
      <c r="IJ9" s="156"/>
      <c r="IK9" s="156"/>
      <c r="IL9" s="156"/>
      <c r="IM9" s="156"/>
      <c r="IN9" s="156"/>
      <c r="IO9" s="156"/>
      <c r="IP9" s="156"/>
      <c r="IQ9" s="156"/>
      <c r="IR9" s="156"/>
      <c r="IS9" s="156"/>
      <c r="IT9" s="156"/>
      <c r="IU9" s="156"/>
      <c r="IV9" s="156"/>
    </row>
    <row r="10" spans="1:256" s="193" customFormat="1" ht="21.95" customHeight="1">
      <c r="A10" s="198"/>
      <c r="B10" s="198"/>
      <c r="C10" s="411"/>
      <c r="D10" s="108"/>
      <c r="E10" s="108"/>
      <c r="F10" s="229"/>
      <c r="G10" s="229"/>
      <c r="H10" s="229"/>
      <c r="I10" s="229"/>
      <c r="J10" s="229"/>
      <c r="K10" s="229"/>
      <c r="L10" s="229"/>
      <c r="M10" s="229"/>
      <c r="N10" s="227"/>
      <c r="O10" s="156"/>
      <c r="P10" s="228"/>
      <c r="Q10" s="228"/>
      <c r="R10" s="228"/>
      <c r="S10" s="228"/>
      <c r="T10" s="228"/>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c r="II10" s="156"/>
      <c r="IJ10" s="156"/>
      <c r="IK10" s="156"/>
      <c r="IL10" s="156"/>
      <c r="IM10" s="156"/>
      <c r="IN10" s="156"/>
      <c r="IO10" s="156"/>
      <c r="IP10" s="156"/>
      <c r="IQ10" s="156"/>
      <c r="IR10" s="156"/>
      <c r="IS10" s="156"/>
      <c r="IT10" s="156"/>
      <c r="IU10" s="156"/>
      <c r="IV10" s="156"/>
    </row>
    <row r="11" spans="1:256" s="193" customFormat="1" ht="21.95" customHeight="1">
      <c r="A11" s="198"/>
      <c r="B11" s="198"/>
      <c r="C11" s="269"/>
      <c r="D11" s="108"/>
      <c r="E11" s="108"/>
      <c r="F11" s="229"/>
      <c r="G11" s="229"/>
      <c r="H11" s="229"/>
      <c r="I11" s="229"/>
      <c r="J11" s="229"/>
      <c r="K11" s="229"/>
      <c r="L11" s="229"/>
      <c r="M11" s="229"/>
      <c r="N11" s="227"/>
      <c r="O11" s="156"/>
      <c r="P11" s="228"/>
      <c r="Q11" s="228"/>
      <c r="R11" s="228"/>
      <c r="S11" s="228"/>
      <c r="T11" s="228"/>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6"/>
      <c r="HS11" s="156"/>
      <c r="HT11" s="156"/>
      <c r="HU11" s="156"/>
      <c r="HV11" s="156"/>
      <c r="HW11" s="156"/>
      <c r="HX11" s="156"/>
      <c r="HY11" s="156"/>
      <c r="HZ11" s="156"/>
      <c r="IA11" s="156"/>
      <c r="IB11" s="156"/>
      <c r="IC11" s="156"/>
      <c r="ID11" s="156"/>
      <c r="IE11" s="156"/>
      <c r="IF11" s="156"/>
      <c r="IG11" s="156"/>
      <c r="IH11" s="156"/>
      <c r="II11" s="156"/>
      <c r="IJ11" s="156"/>
      <c r="IK11" s="156"/>
      <c r="IL11" s="156"/>
      <c r="IM11" s="156"/>
      <c r="IN11" s="156"/>
      <c r="IO11" s="156"/>
      <c r="IP11" s="156"/>
      <c r="IQ11" s="156"/>
      <c r="IR11" s="156"/>
      <c r="IS11" s="156"/>
      <c r="IT11" s="156"/>
      <c r="IU11" s="156"/>
      <c r="IV11" s="156"/>
    </row>
    <row r="12" spans="1:256" s="193" customFormat="1" ht="21.95" customHeight="1">
      <c r="A12" s="198"/>
      <c r="B12" s="198"/>
      <c r="C12" s="269"/>
      <c r="D12" s="108"/>
      <c r="E12" s="108"/>
      <c r="F12" s="229"/>
      <c r="G12" s="229"/>
      <c r="H12" s="229"/>
      <c r="I12" s="229"/>
      <c r="J12" s="229"/>
      <c r="K12" s="229"/>
      <c r="L12" s="229"/>
      <c r="M12" s="229"/>
      <c r="N12" s="227"/>
      <c r="O12" s="156"/>
      <c r="P12" s="228"/>
      <c r="Q12" s="228"/>
      <c r="R12" s="228"/>
      <c r="S12" s="228"/>
      <c r="T12" s="228"/>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c r="EF12" s="156"/>
      <c r="EG12" s="156"/>
      <c r="EH12" s="156"/>
      <c r="EI12" s="156"/>
      <c r="EJ12" s="156"/>
      <c r="EK12" s="156"/>
      <c r="EL12" s="156"/>
      <c r="EM12" s="156"/>
      <c r="EN12" s="156"/>
      <c r="EO12" s="156"/>
      <c r="EP12" s="156"/>
      <c r="EQ12" s="156"/>
      <c r="ER12" s="156"/>
      <c r="ES12" s="156"/>
      <c r="ET12" s="156"/>
      <c r="EU12" s="156"/>
      <c r="EV12" s="156"/>
      <c r="EW12" s="156"/>
      <c r="EX12" s="156"/>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c r="II12" s="156"/>
      <c r="IJ12" s="156"/>
      <c r="IK12" s="156"/>
      <c r="IL12" s="156"/>
      <c r="IM12" s="156"/>
      <c r="IN12" s="156"/>
      <c r="IO12" s="156"/>
      <c r="IP12" s="156"/>
      <c r="IQ12" s="156"/>
      <c r="IR12" s="156"/>
      <c r="IS12" s="156"/>
      <c r="IT12" s="156"/>
      <c r="IU12" s="156"/>
      <c r="IV12" s="156"/>
    </row>
    <row r="13" spans="1:256" s="193" customFormat="1" ht="21.95" customHeight="1">
      <c r="A13" s="198"/>
      <c r="B13" s="198"/>
      <c r="C13" s="269"/>
      <c r="D13" s="108"/>
      <c r="E13" s="108"/>
      <c r="F13" s="229"/>
      <c r="G13" s="229"/>
      <c r="H13" s="229"/>
      <c r="I13" s="229"/>
      <c r="J13" s="229"/>
      <c r="K13" s="229"/>
      <c r="L13" s="229"/>
      <c r="M13" s="229"/>
      <c r="N13" s="227"/>
      <c r="O13" s="156"/>
      <c r="P13" s="228"/>
      <c r="Q13" s="228"/>
      <c r="R13" s="228"/>
      <c r="S13" s="228"/>
      <c r="T13" s="228"/>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6"/>
      <c r="IL13" s="156"/>
      <c r="IM13" s="156"/>
      <c r="IN13" s="156"/>
      <c r="IO13" s="156"/>
      <c r="IP13" s="156"/>
      <c r="IQ13" s="156"/>
      <c r="IR13" s="156"/>
      <c r="IS13" s="156"/>
      <c r="IT13" s="156"/>
      <c r="IU13" s="156"/>
      <c r="IV13" s="156"/>
    </row>
    <row r="14" spans="1:256" s="193" customFormat="1" ht="21.95" customHeight="1">
      <c r="A14" s="198"/>
      <c r="B14" s="198"/>
      <c r="C14" s="116"/>
      <c r="D14" s="108"/>
      <c r="E14" s="108"/>
      <c r="F14" s="229"/>
      <c r="G14" s="229"/>
      <c r="H14" s="229"/>
      <c r="I14" s="229"/>
      <c r="J14" s="229"/>
      <c r="K14" s="229"/>
      <c r="L14" s="229"/>
      <c r="M14" s="229"/>
      <c r="N14" s="227"/>
      <c r="O14" s="156"/>
      <c r="P14" s="228"/>
      <c r="Q14" s="228"/>
      <c r="R14" s="228"/>
      <c r="S14" s="228"/>
      <c r="T14" s="228"/>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6"/>
      <c r="IL14" s="156"/>
      <c r="IM14" s="156"/>
      <c r="IN14" s="156"/>
      <c r="IO14" s="156"/>
      <c r="IP14" s="156"/>
      <c r="IQ14" s="156"/>
      <c r="IR14" s="156"/>
      <c r="IS14" s="156"/>
      <c r="IT14" s="156"/>
      <c r="IU14" s="156"/>
      <c r="IV14" s="156"/>
    </row>
    <row r="15" spans="1:256" s="193" customFormat="1" ht="21.95" customHeight="1">
      <c r="A15" s="198"/>
      <c r="B15" s="198"/>
      <c r="C15" s="116"/>
      <c r="D15" s="108"/>
      <c r="E15" s="108"/>
      <c r="F15" s="229"/>
      <c r="G15" s="229"/>
      <c r="H15" s="229"/>
      <c r="I15" s="229"/>
      <c r="J15" s="229"/>
      <c r="K15" s="229"/>
      <c r="L15" s="229"/>
      <c r="M15" s="229"/>
      <c r="N15" s="227"/>
      <c r="O15" s="156"/>
      <c r="P15" s="228"/>
      <c r="Q15" s="228"/>
      <c r="R15" s="228"/>
      <c r="S15" s="228"/>
      <c r="T15" s="228"/>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6"/>
      <c r="IL15" s="156"/>
      <c r="IM15" s="156"/>
      <c r="IN15" s="156"/>
      <c r="IO15" s="156"/>
      <c r="IP15" s="156"/>
      <c r="IQ15" s="156"/>
      <c r="IR15" s="156"/>
      <c r="IS15" s="156"/>
      <c r="IT15" s="156"/>
      <c r="IU15" s="156"/>
      <c r="IV15" s="156"/>
    </row>
    <row r="16" spans="1:256" s="193" customFormat="1" ht="21.95" customHeight="1">
      <c r="A16" s="198"/>
      <c r="B16" s="198"/>
      <c r="C16" s="116"/>
      <c r="D16" s="108"/>
      <c r="E16" s="108"/>
      <c r="F16" s="229"/>
      <c r="G16" s="229"/>
      <c r="H16" s="229"/>
      <c r="I16" s="229"/>
      <c r="J16" s="229"/>
      <c r="K16" s="229"/>
      <c r="L16" s="229"/>
      <c r="M16" s="229"/>
      <c r="N16" s="227"/>
      <c r="O16" s="156"/>
      <c r="P16" s="228"/>
      <c r="Q16" s="228"/>
      <c r="R16" s="228"/>
      <c r="S16" s="228"/>
      <c r="T16" s="228"/>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c r="II16" s="156"/>
      <c r="IJ16" s="156"/>
      <c r="IK16" s="156"/>
      <c r="IL16" s="156"/>
      <c r="IM16" s="156"/>
      <c r="IN16" s="156"/>
      <c r="IO16" s="156"/>
      <c r="IP16" s="156"/>
      <c r="IQ16" s="156"/>
      <c r="IR16" s="156"/>
      <c r="IS16" s="156"/>
      <c r="IT16" s="156"/>
      <c r="IU16" s="156"/>
      <c r="IV16" s="156"/>
    </row>
    <row r="17" spans="1:256" s="193" customFormat="1" ht="21.95" customHeight="1">
      <c r="A17" s="198"/>
      <c r="B17" s="198"/>
      <c r="C17" s="116"/>
      <c r="D17" s="108"/>
      <c r="E17" s="108"/>
      <c r="F17" s="229"/>
      <c r="G17" s="229"/>
      <c r="H17" s="229"/>
      <c r="I17" s="229"/>
      <c r="J17" s="229"/>
      <c r="K17" s="229"/>
      <c r="L17" s="229"/>
      <c r="M17" s="229"/>
      <c r="N17" s="227"/>
      <c r="O17" s="156"/>
      <c r="P17" s="228"/>
      <c r="Q17" s="228"/>
      <c r="R17" s="228"/>
      <c r="S17" s="228"/>
      <c r="T17" s="228"/>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56"/>
      <c r="EO17" s="156"/>
      <c r="EP17" s="156"/>
      <c r="EQ17" s="156"/>
      <c r="ER17" s="156"/>
      <c r="ES17" s="156"/>
      <c r="ET17" s="156"/>
      <c r="EU17" s="156"/>
      <c r="EV17" s="156"/>
      <c r="EW17" s="156"/>
      <c r="EX17" s="156"/>
      <c r="EY17" s="156"/>
      <c r="EZ17" s="156"/>
      <c r="FA17" s="156"/>
      <c r="FB17" s="156"/>
      <c r="FC17" s="156"/>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c r="HC17" s="156"/>
      <c r="HD17" s="156"/>
      <c r="HE17" s="156"/>
      <c r="HF17" s="156"/>
      <c r="HG17" s="156"/>
      <c r="HH17" s="156"/>
      <c r="HI17" s="156"/>
      <c r="HJ17" s="156"/>
      <c r="HK17" s="156"/>
      <c r="HL17" s="156"/>
      <c r="HM17" s="156"/>
      <c r="HN17" s="156"/>
      <c r="HO17" s="156"/>
      <c r="HP17" s="156"/>
      <c r="HQ17" s="156"/>
      <c r="HR17" s="156"/>
      <c r="HS17" s="156"/>
      <c r="HT17" s="156"/>
      <c r="HU17" s="156"/>
      <c r="HV17" s="156"/>
      <c r="HW17" s="156"/>
      <c r="HX17" s="156"/>
      <c r="HY17" s="156"/>
      <c r="HZ17" s="156"/>
      <c r="IA17" s="156"/>
      <c r="IB17" s="156"/>
      <c r="IC17" s="156"/>
      <c r="ID17" s="156"/>
      <c r="IE17" s="156"/>
      <c r="IF17" s="156"/>
      <c r="IG17" s="156"/>
      <c r="IH17" s="156"/>
      <c r="II17" s="156"/>
      <c r="IJ17" s="156"/>
      <c r="IK17" s="156"/>
      <c r="IL17" s="156"/>
      <c r="IM17" s="156"/>
      <c r="IN17" s="156"/>
      <c r="IO17" s="156"/>
      <c r="IP17" s="156"/>
      <c r="IQ17" s="156"/>
      <c r="IR17" s="156"/>
      <c r="IS17" s="156"/>
      <c r="IT17" s="156"/>
      <c r="IU17" s="156"/>
      <c r="IV17" s="156"/>
    </row>
    <row r="18" spans="1:256" s="193" customFormat="1" ht="21.95" customHeight="1">
      <c r="A18" s="198"/>
      <c r="B18" s="198"/>
      <c r="C18" s="116"/>
      <c r="D18" s="108"/>
      <c r="E18" s="108"/>
      <c r="F18" s="229"/>
      <c r="G18" s="229"/>
      <c r="H18" s="229"/>
      <c r="I18" s="229"/>
      <c r="J18" s="229"/>
      <c r="K18" s="229"/>
      <c r="L18" s="229"/>
      <c r="M18" s="229"/>
      <c r="N18" s="227"/>
      <c r="O18" s="156"/>
      <c r="P18" s="228"/>
      <c r="Q18" s="228"/>
      <c r="R18" s="228"/>
      <c r="S18" s="228"/>
      <c r="T18" s="228"/>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156"/>
      <c r="EN18" s="156"/>
      <c r="EO18" s="156"/>
      <c r="EP18" s="156"/>
      <c r="EQ18" s="156"/>
      <c r="ER18" s="156"/>
      <c r="ES18" s="156"/>
      <c r="ET18" s="156"/>
      <c r="EU18" s="156"/>
      <c r="EV18" s="156"/>
      <c r="EW18" s="156"/>
      <c r="EX18" s="156"/>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c r="II18" s="156"/>
      <c r="IJ18" s="156"/>
      <c r="IK18" s="156"/>
      <c r="IL18" s="156"/>
      <c r="IM18" s="156"/>
      <c r="IN18" s="156"/>
      <c r="IO18" s="156"/>
      <c r="IP18" s="156"/>
      <c r="IQ18" s="156"/>
      <c r="IR18" s="156"/>
      <c r="IS18" s="156"/>
      <c r="IT18" s="156"/>
      <c r="IU18" s="156"/>
      <c r="IV18" s="156"/>
    </row>
    <row r="19" spans="1:256" s="193" customFormat="1" ht="21.95" customHeight="1">
      <c r="A19" s="198"/>
      <c r="B19" s="198"/>
      <c r="C19" s="116"/>
      <c r="D19" s="108"/>
      <c r="E19" s="108"/>
      <c r="F19" s="229"/>
      <c r="G19" s="229"/>
      <c r="H19" s="229"/>
      <c r="I19" s="229"/>
      <c r="J19" s="229"/>
      <c r="K19" s="229"/>
      <c r="L19" s="229"/>
      <c r="M19" s="229"/>
      <c r="N19" s="227"/>
      <c r="O19" s="156"/>
      <c r="P19" s="228"/>
      <c r="Q19" s="228"/>
      <c r="R19" s="228"/>
      <c r="S19" s="228"/>
      <c r="T19" s="228"/>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c r="IK19" s="156"/>
      <c r="IL19" s="156"/>
      <c r="IM19" s="156"/>
      <c r="IN19" s="156"/>
      <c r="IO19" s="156"/>
      <c r="IP19" s="156"/>
      <c r="IQ19" s="156"/>
      <c r="IR19" s="156"/>
      <c r="IS19" s="156"/>
      <c r="IT19" s="156"/>
      <c r="IU19" s="156"/>
      <c r="IV19" s="156"/>
    </row>
    <row r="20" spans="1:256" s="193" customFormat="1" ht="21.95" customHeight="1">
      <c r="A20" s="198"/>
      <c r="B20" s="198"/>
      <c r="C20" s="116"/>
      <c r="D20" s="108"/>
      <c r="E20" s="108"/>
      <c r="F20" s="229"/>
      <c r="G20" s="229"/>
      <c r="H20" s="229"/>
      <c r="I20" s="229"/>
      <c r="J20" s="229"/>
      <c r="K20" s="229"/>
      <c r="L20" s="229"/>
      <c r="M20" s="229"/>
      <c r="N20" s="227"/>
      <c r="O20" s="156"/>
      <c r="P20" s="228"/>
      <c r="Q20" s="228"/>
      <c r="R20" s="228"/>
      <c r="S20" s="228"/>
      <c r="T20" s="228"/>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6"/>
      <c r="DE20" s="156"/>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156"/>
      <c r="EP20" s="156"/>
      <c r="EQ20" s="156"/>
      <c r="ER20" s="156"/>
      <c r="ES20" s="156"/>
      <c r="ET20" s="156"/>
      <c r="EU20" s="156"/>
      <c r="EV20" s="156"/>
      <c r="EW20" s="156"/>
      <c r="EX20" s="156"/>
      <c r="EY20" s="156"/>
      <c r="EZ20" s="156"/>
      <c r="FA20" s="156"/>
      <c r="FB20" s="156"/>
      <c r="FC20" s="156"/>
      <c r="FD20" s="156"/>
      <c r="FE20" s="156"/>
      <c r="FF20" s="156"/>
      <c r="FG20" s="156"/>
      <c r="FH20" s="156"/>
      <c r="FI20" s="156"/>
      <c r="FJ20" s="156"/>
      <c r="FK20" s="156"/>
      <c r="FL20" s="156"/>
      <c r="FM20" s="156"/>
      <c r="FN20" s="156"/>
      <c r="FO20" s="156"/>
      <c r="FP20" s="156"/>
      <c r="FQ20" s="156"/>
      <c r="FR20" s="156"/>
      <c r="FS20" s="156"/>
      <c r="FT20" s="156"/>
      <c r="FU20" s="156"/>
      <c r="FV20" s="156"/>
      <c r="FW20" s="156"/>
      <c r="FX20" s="156"/>
      <c r="FY20" s="156"/>
      <c r="FZ20" s="156"/>
      <c r="GA20" s="156"/>
      <c r="GB20" s="156"/>
      <c r="GC20" s="156"/>
      <c r="GD20" s="156"/>
      <c r="GE20" s="156"/>
      <c r="GF20" s="156"/>
      <c r="GG20" s="156"/>
      <c r="GH20" s="156"/>
      <c r="GI20" s="156"/>
      <c r="GJ20" s="156"/>
      <c r="GK20" s="156"/>
      <c r="GL20" s="156"/>
      <c r="GM20" s="156"/>
      <c r="GN20" s="156"/>
      <c r="GO20" s="156"/>
      <c r="GP20" s="156"/>
      <c r="GQ20" s="156"/>
      <c r="GR20" s="156"/>
      <c r="GS20" s="156"/>
      <c r="GT20" s="156"/>
      <c r="GU20" s="156"/>
      <c r="GV20" s="156"/>
      <c r="GW20" s="156"/>
      <c r="GX20" s="156"/>
      <c r="GY20" s="156"/>
      <c r="GZ20" s="156"/>
      <c r="HA20" s="156"/>
      <c r="HB20" s="156"/>
      <c r="HC20" s="156"/>
      <c r="HD20" s="156"/>
      <c r="HE20" s="156"/>
      <c r="HF20" s="156"/>
      <c r="HG20" s="156"/>
      <c r="HH20" s="156"/>
      <c r="HI20" s="156"/>
      <c r="HJ20" s="156"/>
      <c r="HK20" s="156"/>
      <c r="HL20" s="156"/>
      <c r="HM20" s="156"/>
      <c r="HN20" s="156"/>
      <c r="HO20" s="156"/>
      <c r="HP20" s="156"/>
      <c r="HQ20" s="156"/>
      <c r="HR20" s="156"/>
      <c r="HS20" s="156"/>
      <c r="HT20" s="156"/>
      <c r="HU20" s="156"/>
      <c r="HV20" s="156"/>
      <c r="HW20" s="156"/>
      <c r="HX20" s="156"/>
      <c r="HY20" s="156"/>
      <c r="HZ20" s="156"/>
      <c r="IA20" s="156"/>
      <c r="IB20" s="156"/>
      <c r="IC20" s="156"/>
      <c r="ID20" s="156"/>
      <c r="IE20" s="156"/>
      <c r="IF20" s="156"/>
      <c r="IG20" s="156"/>
      <c r="IH20" s="156"/>
      <c r="II20" s="156"/>
      <c r="IJ20" s="156"/>
      <c r="IK20" s="156"/>
      <c r="IL20" s="156"/>
      <c r="IM20" s="156"/>
      <c r="IN20" s="156"/>
      <c r="IO20" s="156"/>
      <c r="IP20" s="156"/>
      <c r="IQ20" s="156"/>
      <c r="IR20" s="156"/>
      <c r="IS20" s="156"/>
      <c r="IT20" s="156"/>
      <c r="IU20" s="156"/>
      <c r="IV20" s="156"/>
    </row>
    <row r="21" spans="1:256" s="193" customFormat="1" ht="21.95" customHeight="1">
      <c r="A21" s="198"/>
      <c r="B21" s="198"/>
      <c r="C21" s="116"/>
      <c r="D21" s="108"/>
      <c r="E21" s="108"/>
      <c r="F21" s="229"/>
      <c r="G21" s="229"/>
      <c r="H21" s="229"/>
      <c r="I21" s="229"/>
      <c r="J21" s="229"/>
      <c r="K21" s="229"/>
      <c r="L21" s="229"/>
      <c r="M21" s="229"/>
      <c r="N21" s="227"/>
      <c r="O21" s="156"/>
      <c r="P21" s="228"/>
      <c r="Q21" s="228"/>
      <c r="R21" s="228"/>
      <c r="S21" s="228"/>
      <c r="T21" s="228"/>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6"/>
      <c r="CQ21" s="156"/>
      <c r="CR21" s="156"/>
      <c r="CS21" s="156"/>
      <c r="CT21" s="156"/>
      <c r="CU21" s="156"/>
      <c r="CV21" s="156"/>
      <c r="CW21" s="156"/>
      <c r="CX21" s="156"/>
      <c r="CY21" s="156"/>
      <c r="CZ21" s="156"/>
      <c r="DA21" s="156"/>
      <c r="DB21" s="156"/>
      <c r="DC21" s="156"/>
      <c r="DD21" s="156"/>
      <c r="DE21" s="156"/>
      <c r="DF21" s="156"/>
      <c r="DG21" s="156"/>
      <c r="DH21" s="156"/>
      <c r="DI21" s="156"/>
      <c r="DJ21" s="156"/>
      <c r="DK21" s="156"/>
      <c r="DL21" s="156"/>
      <c r="DM21" s="156"/>
      <c r="DN21" s="156"/>
      <c r="DO21" s="156"/>
      <c r="DP21" s="156"/>
      <c r="DQ21" s="156"/>
      <c r="DR21" s="156"/>
      <c r="DS21" s="156"/>
      <c r="DT21" s="156"/>
      <c r="DU21" s="156"/>
      <c r="DV21" s="156"/>
      <c r="DW21" s="156"/>
      <c r="DX21" s="156"/>
      <c r="DY21" s="156"/>
      <c r="DZ21" s="156"/>
      <c r="EA21" s="156"/>
      <c r="EB21" s="156"/>
      <c r="EC21" s="156"/>
      <c r="ED21" s="156"/>
      <c r="EE21" s="156"/>
      <c r="EF21" s="156"/>
      <c r="EG21" s="156"/>
      <c r="EH21" s="156"/>
      <c r="EI21" s="156"/>
      <c r="EJ21" s="156"/>
      <c r="EK21" s="156"/>
      <c r="EL21" s="156"/>
      <c r="EM21" s="156"/>
      <c r="EN21" s="156"/>
      <c r="EO21" s="156"/>
      <c r="EP21" s="156"/>
      <c r="EQ21" s="156"/>
      <c r="ER21" s="156"/>
      <c r="ES21" s="156"/>
      <c r="ET21" s="156"/>
      <c r="EU21" s="156"/>
      <c r="EV21" s="156"/>
      <c r="EW21" s="156"/>
      <c r="EX21" s="156"/>
      <c r="EY21" s="156"/>
      <c r="EZ21" s="156"/>
      <c r="FA21" s="156"/>
      <c r="FB21" s="156"/>
      <c r="FC21" s="156"/>
      <c r="FD21" s="156"/>
      <c r="FE21" s="156"/>
      <c r="FF21" s="156"/>
      <c r="FG21" s="156"/>
      <c r="FH21" s="156"/>
      <c r="FI21" s="156"/>
      <c r="FJ21" s="156"/>
      <c r="FK21" s="156"/>
      <c r="FL21" s="156"/>
      <c r="FM21" s="156"/>
      <c r="FN21" s="156"/>
      <c r="FO21" s="156"/>
      <c r="FP21" s="156"/>
      <c r="FQ21" s="156"/>
      <c r="FR21" s="156"/>
      <c r="FS21" s="156"/>
      <c r="FT21" s="156"/>
      <c r="FU21" s="156"/>
      <c r="FV21" s="156"/>
      <c r="FW21" s="156"/>
      <c r="FX21" s="156"/>
      <c r="FY21" s="156"/>
      <c r="FZ21" s="156"/>
      <c r="GA21" s="156"/>
      <c r="GB21" s="156"/>
      <c r="GC21" s="156"/>
      <c r="GD21" s="156"/>
      <c r="GE21" s="156"/>
      <c r="GF21" s="156"/>
      <c r="GG21" s="156"/>
      <c r="GH21" s="156"/>
      <c r="GI21" s="156"/>
      <c r="GJ21" s="156"/>
      <c r="GK21" s="156"/>
      <c r="GL21" s="156"/>
      <c r="GM21" s="156"/>
      <c r="GN21" s="156"/>
      <c r="GO21" s="156"/>
      <c r="GP21" s="156"/>
      <c r="GQ21" s="156"/>
      <c r="GR21" s="156"/>
      <c r="GS21" s="156"/>
      <c r="GT21" s="156"/>
      <c r="GU21" s="156"/>
      <c r="GV21" s="156"/>
      <c r="GW21" s="156"/>
      <c r="GX21" s="156"/>
      <c r="GY21" s="156"/>
      <c r="GZ21" s="156"/>
      <c r="HA21" s="156"/>
      <c r="HB21" s="156"/>
      <c r="HC21" s="156"/>
      <c r="HD21" s="156"/>
      <c r="HE21" s="156"/>
      <c r="HF21" s="156"/>
      <c r="HG21" s="156"/>
      <c r="HH21" s="156"/>
      <c r="HI21" s="156"/>
      <c r="HJ21" s="156"/>
      <c r="HK21" s="156"/>
      <c r="HL21" s="156"/>
      <c r="HM21" s="156"/>
      <c r="HN21" s="156"/>
      <c r="HO21" s="156"/>
      <c r="HP21" s="156"/>
      <c r="HQ21" s="156"/>
      <c r="HR21" s="156"/>
      <c r="HS21" s="156"/>
      <c r="HT21" s="156"/>
      <c r="HU21" s="156"/>
      <c r="HV21" s="156"/>
      <c r="HW21" s="156"/>
      <c r="HX21" s="156"/>
      <c r="HY21" s="156"/>
      <c r="HZ21" s="156"/>
      <c r="IA21" s="156"/>
      <c r="IB21" s="156"/>
      <c r="IC21" s="156"/>
      <c r="ID21" s="156"/>
      <c r="IE21" s="156"/>
      <c r="IF21" s="156"/>
      <c r="IG21" s="156"/>
      <c r="IH21" s="156"/>
      <c r="II21" s="156"/>
      <c r="IJ21" s="156"/>
      <c r="IK21" s="156"/>
      <c r="IL21" s="156"/>
      <c r="IM21" s="156"/>
      <c r="IN21" s="156"/>
      <c r="IO21" s="156"/>
      <c r="IP21" s="156"/>
      <c r="IQ21" s="156"/>
      <c r="IR21" s="156"/>
      <c r="IS21" s="156"/>
      <c r="IT21" s="156"/>
      <c r="IU21" s="156"/>
      <c r="IV21" s="156"/>
    </row>
    <row r="22" spans="1:256" s="193" customFormat="1" ht="21.95" customHeight="1">
      <c r="A22" s="198"/>
      <c r="B22" s="198"/>
      <c r="C22" s="116"/>
      <c r="D22" s="108"/>
      <c r="E22" s="108"/>
      <c r="F22" s="229"/>
      <c r="G22" s="229"/>
      <c r="H22" s="229"/>
      <c r="I22" s="229"/>
      <c r="J22" s="229"/>
      <c r="K22" s="229"/>
      <c r="L22" s="229"/>
      <c r="M22" s="229"/>
      <c r="N22" s="227"/>
      <c r="O22" s="156"/>
      <c r="P22" s="228"/>
      <c r="Q22" s="228"/>
      <c r="R22" s="228"/>
      <c r="S22" s="228"/>
      <c r="T22" s="228"/>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156"/>
      <c r="CO22" s="156"/>
      <c r="CP22" s="156"/>
      <c r="CQ22" s="156"/>
      <c r="CR22" s="156"/>
      <c r="CS22" s="156"/>
      <c r="CT22" s="156"/>
      <c r="CU22" s="156"/>
      <c r="CV22" s="156"/>
      <c r="CW22" s="156"/>
      <c r="CX22" s="156"/>
      <c r="CY22" s="156"/>
      <c r="CZ22" s="156"/>
      <c r="DA22" s="156"/>
      <c r="DB22" s="156"/>
      <c r="DC22" s="156"/>
      <c r="DD22" s="156"/>
      <c r="DE22" s="156"/>
      <c r="DF22" s="156"/>
      <c r="DG22" s="156"/>
      <c r="DH22" s="156"/>
      <c r="DI22" s="156"/>
      <c r="DJ22" s="156"/>
      <c r="DK22" s="156"/>
      <c r="DL22" s="156"/>
      <c r="DM22" s="156"/>
      <c r="DN22" s="156"/>
      <c r="DO22" s="156"/>
      <c r="DP22" s="156"/>
      <c r="DQ22" s="156"/>
      <c r="DR22" s="156"/>
      <c r="DS22" s="156"/>
      <c r="DT22" s="156"/>
      <c r="DU22" s="156"/>
      <c r="DV22" s="156"/>
      <c r="DW22" s="156"/>
      <c r="DX22" s="156"/>
      <c r="DY22" s="156"/>
      <c r="DZ22" s="156"/>
      <c r="EA22" s="156"/>
      <c r="EB22" s="156"/>
      <c r="EC22" s="156"/>
      <c r="ED22" s="156"/>
      <c r="EE22" s="156"/>
      <c r="EF22" s="156"/>
      <c r="EG22" s="156"/>
      <c r="EH22" s="156"/>
      <c r="EI22" s="156"/>
      <c r="EJ22" s="156"/>
      <c r="EK22" s="156"/>
      <c r="EL22" s="156"/>
      <c r="EM22" s="156"/>
      <c r="EN22" s="156"/>
      <c r="EO22" s="156"/>
      <c r="EP22" s="156"/>
      <c r="EQ22" s="156"/>
      <c r="ER22" s="156"/>
      <c r="ES22" s="156"/>
      <c r="ET22" s="156"/>
      <c r="EU22" s="156"/>
      <c r="EV22" s="156"/>
      <c r="EW22" s="156"/>
      <c r="EX22" s="156"/>
      <c r="EY22" s="156"/>
      <c r="EZ22" s="156"/>
      <c r="FA22" s="156"/>
      <c r="FB22" s="156"/>
      <c r="FC22" s="156"/>
      <c r="FD22" s="156"/>
      <c r="FE22" s="156"/>
      <c r="FF22" s="156"/>
      <c r="FG22" s="156"/>
      <c r="FH22" s="156"/>
      <c r="FI22" s="156"/>
      <c r="FJ22" s="156"/>
      <c r="FK22" s="156"/>
      <c r="FL22" s="156"/>
      <c r="FM22" s="156"/>
      <c r="FN22" s="156"/>
      <c r="FO22" s="156"/>
      <c r="FP22" s="156"/>
      <c r="FQ22" s="156"/>
      <c r="FR22" s="156"/>
      <c r="FS22" s="156"/>
      <c r="FT22" s="156"/>
      <c r="FU22" s="156"/>
      <c r="FV22" s="156"/>
      <c r="FW22" s="156"/>
      <c r="FX22" s="156"/>
      <c r="FY22" s="156"/>
      <c r="FZ22" s="156"/>
      <c r="GA22" s="156"/>
      <c r="GB22" s="156"/>
      <c r="GC22" s="156"/>
      <c r="GD22" s="156"/>
      <c r="GE22" s="156"/>
      <c r="GF22" s="156"/>
      <c r="GG22" s="156"/>
      <c r="GH22" s="156"/>
      <c r="GI22" s="156"/>
      <c r="GJ22" s="156"/>
      <c r="GK22" s="156"/>
      <c r="GL22" s="156"/>
      <c r="GM22" s="156"/>
      <c r="GN22" s="156"/>
      <c r="GO22" s="156"/>
      <c r="GP22" s="156"/>
      <c r="GQ22" s="156"/>
      <c r="GR22" s="156"/>
      <c r="GS22" s="156"/>
      <c r="GT22" s="156"/>
      <c r="GU22" s="156"/>
      <c r="GV22" s="156"/>
      <c r="GW22" s="156"/>
      <c r="GX22" s="156"/>
      <c r="GY22" s="156"/>
      <c r="GZ22" s="156"/>
      <c r="HA22" s="156"/>
      <c r="HB22" s="156"/>
      <c r="HC22" s="156"/>
      <c r="HD22" s="156"/>
      <c r="HE22" s="156"/>
      <c r="HF22" s="156"/>
      <c r="HG22" s="156"/>
      <c r="HH22" s="156"/>
      <c r="HI22" s="156"/>
      <c r="HJ22" s="156"/>
      <c r="HK22" s="156"/>
      <c r="HL22" s="156"/>
      <c r="HM22" s="156"/>
      <c r="HN22" s="156"/>
      <c r="HO22" s="156"/>
      <c r="HP22" s="156"/>
      <c r="HQ22" s="156"/>
      <c r="HR22" s="156"/>
      <c r="HS22" s="156"/>
      <c r="HT22" s="156"/>
      <c r="HU22" s="156"/>
      <c r="HV22" s="156"/>
      <c r="HW22" s="156"/>
      <c r="HX22" s="156"/>
      <c r="HY22" s="156"/>
      <c r="HZ22" s="156"/>
      <c r="IA22" s="156"/>
      <c r="IB22" s="156"/>
      <c r="IC22" s="156"/>
      <c r="ID22" s="156"/>
      <c r="IE22" s="156"/>
      <c r="IF22" s="156"/>
      <c r="IG22" s="156"/>
      <c r="IH22" s="156"/>
      <c r="II22" s="156"/>
      <c r="IJ22" s="156"/>
      <c r="IK22" s="156"/>
      <c r="IL22" s="156"/>
      <c r="IM22" s="156"/>
      <c r="IN22" s="156"/>
      <c r="IO22" s="156"/>
      <c r="IP22" s="156"/>
      <c r="IQ22" s="156"/>
      <c r="IR22" s="156"/>
      <c r="IS22" s="156"/>
      <c r="IT22" s="156"/>
      <c r="IU22" s="156"/>
      <c r="IV22" s="156"/>
    </row>
    <row r="23" spans="1:256" s="193" customFormat="1" ht="21.95" customHeight="1">
      <c r="A23" s="198"/>
      <c r="B23" s="198"/>
      <c r="C23" s="116"/>
      <c r="D23" s="108"/>
      <c r="E23" s="108"/>
      <c r="F23" s="229"/>
      <c r="G23" s="229"/>
      <c r="H23" s="229"/>
      <c r="I23" s="229"/>
      <c r="J23" s="229"/>
      <c r="K23" s="229"/>
      <c r="L23" s="229"/>
      <c r="M23" s="229"/>
      <c r="N23" s="227"/>
      <c r="O23" s="156"/>
      <c r="P23" s="228"/>
      <c r="Q23" s="228"/>
      <c r="R23" s="228"/>
      <c r="S23" s="228"/>
      <c r="T23" s="228"/>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c r="CQ23" s="156"/>
      <c r="CR23" s="156"/>
      <c r="CS23" s="156"/>
      <c r="CT23" s="156"/>
      <c r="CU23" s="156"/>
      <c r="CV23" s="156"/>
      <c r="CW23" s="156"/>
      <c r="CX23" s="156"/>
      <c r="CY23" s="156"/>
      <c r="CZ23" s="156"/>
      <c r="DA23" s="156"/>
      <c r="DB23" s="156"/>
      <c r="DC23" s="156"/>
      <c r="DD23" s="156"/>
      <c r="DE23" s="156"/>
      <c r="DF23" s="156"/>
      <c r="DG23" s="156"/>
      <c r="DH23" s="156"/>
      <c r="DI23" s="156"/>
      <c r="DJ23" s="156"/>
      <c r="DK23" s="156"/>
      <c r="DL23" s="156"/>
      <c r="DM23" s="156"/>
      <c r="DN23" s="156"/>
      <c r="DO23" s="156"/>
      <c r="DP23" s="156"/>
      <c r="DQ23" s="156"/>
      <c r="DR23" s="156"/>
      <c r="DS23" s="156"/>
      <c r="DT23" s="156"/>
      <c r="DU23" s="156"/>
      <c r="DV23" s="156"/>
      <c r="DW23" s="156"/>
      <c r="DX23" s="156"/>
      <c r="DY23" s="156"/>
      <c r="DZ23" s="156"/>
      <c r="EA23" s="156"/>
      <c r="EB23" s="156"/>
      <c r="EC23" s="156"/>
      <c r="ED23" s="156"/>
      <c r="EE23" s="156"/>
      <c r="EF23" s="156"/>
      <c r="EG23" s="156"/>
      <c r="EH23" s="156"/>
      <c r="EI23" s="156"/>
      <c r="EJ23" s="156"/>
      <c r="EK23" s="156"/>
      <c r="EL23" s="156"/>
      <c r="EM23" s="156"/>
      <c r="EN23" s="156"/>
      <c r="EO23" s="156"/>
      <c r="EP23" s="156"/>
      <c r="EQ23" s="156"/>
      <c r="ER23" s="156"/>
      <c r="ES23" s="156"/>
      <c r="ET23" s="156"/>
      <c r="EU23" s="156"/>
      <c r="EV23" s="156"/>
      <c r="EW23" s="156"/>
      <c r="EX23" s="156"/>
      <c r="EY23" s="156"/>
      <c r="EZ23" s="156"/>
      <c r="FA23" s="156"/>
      <c r="FB23" s="156"/>
      <c r="FC23" s="156"/>
      <c r="FD23" s="156"/>
      <c r="FE23" s="156"/>
      <c r="FF23" s="156"/>
      <c r="FG23" s="156"/>
      <c r="FH23" s="156"/>
      <c r="FI23" s="156"/>
      <c r="FJ23" s="156"/>
      <c r="FK23" s="156"/>
      <c r="FL23" s="156"/>
      <c r="FM23" s="156"/>
      <c r="FN23" s="156"/>
      <c r="FO23" s="156"/>
      <c r="FP23" s="156"/>
      <c r="FQ23" s="156"/>
      <c r="FR23" s="156"/>
      <c r="FS23" s="156"/>
      <c r="FT23" s="156"/>
      <c r="FU23" s="156"/>
      <c r="FV23" s="156"/>
      <c r="FW23" s="156"/>
      <c r="FX23" s="156"/>
      <c r="FY23" s="156"/>
      <c r="FZ23" s="156"/>
      <c r="GA23" s="156"/>
      <c r="GB23" s="156"/>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c r="HC23" s="156"/>
      <c r="HD23" s="156"/>
      <c r="HE23" s="156"/>
      <c r="HF23" s="156"/>
      <c r="HG23" s="156"/>
      <c r="HH23" s="156"/>
      <c r="HI23" s="156"/>
      <c r="HJ23" s="156"/>
      <c r="HK23" s="156"/>
      <c r="HL23" s="156"/>
      <c r="HM23" s="156"/>
      <c r="HN23" s="156"/>
      <c r="HO23" s="156"/>
      <c r="HP23" s="156"/>
      <c r="HQ23" s="156"/>
      <c r="HR23" s="156"/>
      <c r="HS23" s="156"/>
      <c r="HT23" s="156"/>
      <c r="HU23" s="156"/>
      <c r="HV23" s="156"/>
      <c r="HW23" s="156"/>
      <c r="HX23" s="156"/>
      <c r="HY23" s="156"/>
      <c r="HZ23" s="156"/>
      <c r="IA23" s="156"/>
      <c r="IB23" s="156"/>
      <c r="IC23" s="156"/>
      <c r="ID23" s="156"/>
      <c r="IE23" s="156"/>
      <c r="IF23" s="156"/>
      <c r="IG23" s="156"/>
      <c r="IH23" s="156"/>
      <c r="II23" s="156"/>
      <c r="IJ23" s="156"/>
      <c r="IK23" s="156"/>
      <c r="IL23" s="156"/>
      <c r="IM23" s="156"/>
      <c r="IN23" s="156"/>
      <c r="IO23" s="156"/>
      <c r="IP23" s="156"/>
      <c r="IQ23" s="156"/>
      <c r="IR23" s="156"/>
      <c r="IS23" s="156"/>
      <c r="IT23" s="156"/>
      <c r="IU23" s="156"/>
      <c r="IV23" s="156"/>
    </row>
    <row r="24" spans="1:256" s="193" customFormat="1" ht="21.95" customHeight="1">
      <c r="A24" s="198"/>
      <c r="B24" s="198"/>
      <c r="C24" s="116"/>
      <c r="D24" s="108"/>
      <c r="E24" s="108"/>
      <c r="F24" s="229"/>
      <c r="G24" s="229"/>
      <c r="H24" s="229"/>
      <c r="I24" s="229"/>
      <c r="J24" s="229"/>
      <c r="K24" s="229"/>
      <c r="L24" s="229"/>
      <c r="M24" s="229"/>
      <c r="N24" s="227"/>
      <c r="O24" s="156"/>
      <c r="P24" s="228"/>
      <c r="Q24" s="228"/>
      <c r="R24" s="228"/>
      <c r="S24" s="228"/>
      <c r="T24" s="228"/>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56"/>
      <c r="DQ24" s="156"/>
      <c r="DR24" s="156"/>
      <c r="DS24" s="156"/>
      <c r="DT24" s="156"/>
      <c r="DU24" s="156"/>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c r="GA24" s="156"/>
      <c r="GB24" s="156"/>
      <c r="GC24" s="156"/>
      <c r="GD24" s="156"/>
      <c r="GE24" s="156"/>
      <c r="GF24" s="156"/>
      <c r="GG24" s="156"/>
      <c r="GH24" s="156"/>
      <c r="GI24" s="156"/>
      <c r="GJ24" s="156"/>
      <c r="GK24" s="156"/>
      <c r="GL24" s="156"/>
      <c r="GM24" s="156"/>
      <c r="GN24" s="156"/>
      <c r="GO24" s="156"/>
      <c r="GP24" s="156"/>
      <c r="GQ24" s="156"/>
      <c r="GR24" s="156"/>
      <c r="GS24" s="156"/>
      <c r="GT24" s="156"/>
      <c r="GU24" s="156"/>
      <c r="GV24" s="156"/>
      <c r="GW24" s="156"/>
      <c r="GX24" s="156"/>
      <c r="GY24" s="156"/>
      <c r="GZ24" s="156"/>
      <c r="HA24" s="156"/>
      <c r="HB24" s="156"/>
      <c r="HC24" s="156"/>
      <c r="HD24" s="156"/>
      <c r="HE24" s="156"/>
      <c r="HF24" s="156"/>
      <c r="HG24" s="156"/>
      <c r="HH24" s="156"/>
      <c r="HI24" s="156"/>
      <c r="HJ24" s="156"/>
      <c r="HK24" s="156"/>
      <c r="HL24" s="156"/>
      <c r="HM24" s="156"/>
      <c r="HN24" s="156"/>
      <c r="HO24" s="156"/>
      <c r="HP24" s="156"/>
      <c r="HQ24" s="156"/>
      <c r="HR24" s="156"/>
      <c r="HS24" s="156"/>
      <c r="HT24" s="156"/>
      <c r="HU24" s="156"/>
      <c r="HV24" s="156"/>
      <c r="HW24" s="156"/>
      <c r="HX24" s="156"/>
      <c r="HY24" s="156"/>
      <c r="HZ24" s="156"/>
      <c r="IA24" s="156"/>
      <c r="IB24" s="156"/>
      <c r="IC24" s="156"/>
      <c r="ID24" s="156"/>
      <c r="IE24" s="156"/>
      <c r="IF24" s="156"/>
      <c r="IG24" s="156"/>
      <c r="IH24" s="156"/>
      <c r="II24" s="156"/>
      <c r="IJ24" s="156"/>
      <c r="IK24" s="156"/>
      <c r="IL24" s="156"/>
      <c r="IM24" s="156"/>
      <c r="IN24" s="156"/>
      <c r="IO24" s="156"/>
      <c r="IP24" s="156"/>
      <c r="IQ24" s="156"/>
      <c r="IR24" s="156"/>
      <c r="IS24" s="156"/>
      <c r="IT24" s="156"/>
      <c r="IU24" s="156"/>
      <c r="IV24" s="156"/>
    </row>
    <row r="25" spans="1:256" s="193" customFormat="1" ht="21.95" customHeight="1">
      <c r="A25" s="198"/>
      <c r="B25" s="198"/>
      <c r="C25" s="116"/>
      <c r="D25" s="108"/>
      <c r="E25" s="108"/>
      <c r="F25" s="229"/>
      <c r="G25" s="229"/>
      <c r="H25" s="229"/>
      <c r="I25" s="229"/>
      <c r="J25" s="229"/>
      <c r="K25" s="229"/>
      <c r="L25" s="229"/>
      <c r="M25" s="229"/>
      <c r="N25" s="227"/>
      <c r="O25" s="156"/>
      <c r="P25" s="228"/>
      <c r="Q25" s="228"/>
      <c r="R25" s="228"/>
      <c r="S25" s="228"/>
      <c r="T25" s="228"/>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c r="CQ25" s="156"/>
      <c r="CR25" s="156"/>
      <c r="CS25" s="156"/>
      <c r="CT25" s="156"/>
      <c r="CU25" s="156"/>
      <c r="CV25" s="156"/>
      <c r="CW25" s="156"/>
      <c r="CX25" s="156"/>
      <c r="CY25" s="156"/>
      <c r="CZ25" s="156"/>
      <c r="DA25" s="156"/>
      <c r="DB25" s="156"/>
      <c r="DC25" s="156"/>
      <c r="DD25" s="156"/>
      <c r="DE25" s="156"/>
      <c r="DF25" s="156"/>
      <c r="DG25" s="156"/>
      <c r="DH25" s="156"/>
      <c r="DI25" s="156"/>
      <c r="DJ25" s="156"/>
      <c r="DK25" s="156"/>
      <c r="DL25" s="156"/>
      <c r="DM25" s="156"/>
      <c r="DN25" s="156"/>
      <c r="DO25" s="156"/>
      <c r="DP25" s="156"/>
      <c r="DQ25" s="156"/>
      <c r="DR25" s="156"/>
      <c r="DS25" s="156"/>
      <c r="DT25" s="156"/>
      <c r="DU25" s="156"/>
      <c r="DV25" s="156"/>
      <c r="DW25" s="156"/>
      <c r="DX25" s="156"/>
      <c r="DY25" s="156"/>
      <c r="DZ25" s="156"/>
      <c r="EA25" s="156"/>
      <c r="EB25" s="156"/>
      <c r="EC25" s="156"/>
      <c r="ED25" s="156"/>
      <c r="EE25" s="156"/>
      <c r="EF25" s="156"/>
      <c r="EG25" s="156"/>
      <c r="EH25" s="156"/>
      <c r="EI25" s="156"/>
      <c r="EJ25" s="156"/>
      <c r="EK25" s="156"/>
      <c r="EL25" s="156"/>
      <c r="EM25" s="156"/>
      <c r="EN25" s="156"/>
      <c r="EO25" s="156"/>
      <c r="EP25" s="156"/>
      <c r="EQ25" s="156"/>
      <c r="ER25" s="156"/>
      <c r="ES25" s="156"/>
      <c r="ET25" s="156"/>
      <c r="EU25" s="156"/>
      <c r="EV25" s="156"/>
      <c r="EW25" s="156"/>
      <c r="EX25" s="156"/>
      <c r="EY25" s="156"/>
      <c r="EZ25" s="156"/>
      <c r="FA25" s="156"/>
      <c r="FB25" s="156"/>
      <c r="FC25" s="156"/>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c r="GH25" s="156"/>
      <c r="GI25" s="156"/>
      <c r="GJ25" s="156"/>
      <c r="GK25" s="156"/>
      <c r="GL25" s="156"/>
      <c r="GM25" s="156"/>
      <c r="GN25" s="156"/>
      <c r="GO25" s="156"/>
      <c r="GP25" s="156"/>
      <c r="GQ25" s="156"/>
      <c r="GR25" s="156"/>
      <c r="GS25" s="156"/>
      <c r="GT25" s="156"/>
      <c r="GU25" s="156"/>
      <c r="GV25" s="156"/>
      <c r="GW25" s="156"/>
      <c r="GX25" s="156"/>
      <c r="GY25" s="156"/>
      <c r="GZ25" s="156"/>
      <c r="HA25" s="156"/>
      <c r="HB25" s="156"/>
      <c r="HC25" s="156"/>
      <c r="HD25" s="156"/>
      <c r="HE25" s="156"/>
      <c r="HF25" s="156"/>
      <c r="HG25" s="156"/>
      <c r="HH25" s="156"/>
      <c r="HI25" s="156"/>
      <c r="HJ25" s="156"/>
      <c r="HK25" s="156"/>
      <c r="HL25" s="156"/>
      <c r="HM25" s="156"/>
      <c r="HN25" s="156"/>
      <c r="HO25" s="156"/>
      <c r="HP25" s="156"/>
      <c r="HQ25" s="156"/>
      <c r="HR25" s="156"/>
      <c r="HS25" s="156"/>
      <c r="HT25" s="156"/>
      <c r="HU25" s="156"/>
      <c r="HV25" s="156"/>
      <c r="HW25" s="156"/>
      <c r="HX25" s="156"/>
      <c r="HY25" s="156"/>
      <c r="HZ25" s="156"/>
      <c r="IA25" s="156"/>
      <c r="IB25" s="156"/>
      <c r="IC25" s="156"/>
      <c r="ID25" s="156"/>
      <c r="IE25" s="156"/>
      <c r="IF25" s="156"/>
      <c r="IG25" s="156"/>
      <c r="IH25" s="156"/>
      <c r="II25" s="156"/>
      <c r="IJ25" s="156"/>
      <c r="IK25" s="156"/>
      <c r="IL25" s="156"/>
      <c r="IM25" s="156"/>
      <c r="IN25" s="156"/>
      <c r="IO25" s="156"/>
      <c r="IP25" s="156"/>
      <c r="IQ25" s="156"/>
      <c r="IR25" s="156"/>
      <c r="IS25" s="156"/>
      <c r="IT25" s="156"/>
      <c r="IU25" s="156"/>
      <c r="IV25" s="156"/>
    </row>
    <row r="26" spans="1:256" s="193" customFormat="1" ht="21.95" customHeight="1">
      <c r="A26" s="198"/>
      <c r="B26" s="198"/>
      <c r="C26" s="116"/>
      <c r="D26" s="429"/>
      <c r="E26" s="108"/>
      <c r="F26" s="229"/>
      <c r="G26" s="229"/>
      <c r="H26" s="229"/>
      <c r="I26" s="229"/>
      <c r="J26" s="229"/>
      <c r="K26" s="229"/>
      <c r="L26" s="229"/>
      <c r="M26" s="229"/>
      <c r="N26" s="227"/>
      <c r="O26" s="156"/>
      <c r="P26" s="228"/>
      <c r="Q26" s="228"/>
      <c r="R26" s="228"/>
      <c r="S26" s="228"/>
      <c r="T26" s="228"/>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c r="FS26" s="156"/>
      <c r="FT26" s="156"/>
      <c r="FU26" s="156"/>
      <c r="FV26" s="156"/>
      <c r="FW26" s="156"/>
      <c r="FX26" s="156"/>
      <c r="FY26" s="156"/>
      <c r="FZ26" s="156"/>
      <c r="GA26" s="156"/>
      <c r="GB26" s="156"/>
      <c r="GC26" s="156"/>
      <c r="GD26" s="156"/>
      <c r="GE26" s="156"/>
      <c r="GF26" s="156"/>
      <c r="GG26" s="156"/>
      <c r="GH26" s="156"/>
      <c r="GI26" s="156"/>
      <c r="GJ26" s="156"/>
      <c r="GK26" s="156"/>
      <c r="GL26" s="156"/>
      <c r="GM26" s="156"/>
      <c r="GN26" s="156"/>
      <c r="GO26" s="156"/>
      <c r="GP26" s="156"/>
      <c r="GQ26" s="156"/>
      <c r="GR26" s="156"/>
      <c r="GS26" s="156"/>
      <c r="GT26" s="156"/>
      <c r="GU26" s="156"/>
      <c r="GV26" s="156"/>
      <c r="GW26" s="156"/>
      <c r="GX26" s="156"/>
      <c r="GY26" s="156"/>
      <c r="GZ26" s="156"/>
      <c r="HA26" s="156"/>
      <c r="HB26" s="156"/>
      <c r="HC26" s="156"/>
      <c r="HD26" s="156"/>
      <c r="HE26" s="156"/>
      <c r="HF26" s="156"/>
      <c r="HG26" s="156"/>
      <c r="HH26" s="156"/>
      <c r="HI26" s="156"/>
      <c r="HJ26" s="156"/>
      <c r="HK26" s="156"/>
      <c r="HL26" s="156"/>
      <c r="HM26" s="156"/>
      <c r="HN26" s="156"/>
      <c r="HO26" s="156"/>
      <c r="HP26" s="156"/>
      <c r="HQ26" s="156"/>
      <c r="HR26" s="156"/>
      <c r="HS26" s="156"/>
      <c r="HT26" s="156"/>
      <c r="HU26" s="156"/>
      <c r="HV26" s="156"/>
      <c r="HW26" s="156"/>
      <c r="HX26" s="156"/>
      <c r="HY26" s="156"/>
      <c r="HZ26" s="156"/>
      <c r="IA26" s="156"/>
      <c r="IB26" s="156"/>
      <c r="IC26" s="156"/>
      <c r="ID26" s="156"/>
      <c r="IE26" s="156"/>
      <c r="IF26" s="156"/>
      <c r="IG26" s="156"/>
      <c r="IH26" s="156"/>
      <c r="II26" s="156"/>
      <c r="IJ26" s="156"/>
      <c r="IK26" s="156"/>
      <c r="IL26" s="156"/>
      <c r="IM26" s="156"/>
      <c r="IN26" s="156"/>
      <c r="IO26" s="156"/>
      <c r="IP26" s="156"/>
      <c r="IQ26" s="156"/>
      <c r="IR26" s="156"/>
      <c r="IS26" s="156"/>
      <c r="IT26" s="156"/>
      <c r="IU26" s="156"/>
      <c r="IV26" s="156"/>
    </row>
    <row r="27" spans="1:256" s="193" customFormat="1" ht="21.95" customHeight="1">
      <c r="A27" s="198"/>
      <c r="B27" s="198"/>
      <c r="C27" s="116"/>
      <c r="D27" s="108"/>
      <c r="E27" s="108"/>
      <c r="F27" s="229"/>
      <c r="G27" s="229"/>
      <c r="H27" s="229"/>
      <c r="I27" s="229"/>
      <c r="J27" s="229"/>
      <c r="K27" s="229"/>
      <c r="L27" s="229"/>
      <c r="M27" s="229"/>
      <c r="N27" s="227"/>
      <c r="O27" s="156"/>
      <c r="P27" s="228"/>
      <c r="Q27" s="228"/>
      <c r="R27" s="228"/>
      <c r="S27" s="228"/>
      <c r="T27" s="228"/>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c r="FS27" s="156"/>
      <c r="FT27" s="156"/>
      <c r="FU27" s="156"/>
      <c r="FV27" s="156"/>
      <c r="FW27" s="156"/>
      <c r="FX27" s="156"/>
      <c r="FY27" s="156"/>
      <c r="FZ27" s="156"/>
      <c r="GA27" s="156"/>
      <c r="GB27" s="156"/>
      <c r="GC27" s="156"/>
      <c r="GD27" s="156"/>
      <c r="GE27" s="156"/>
      <c r="GF27" s="156"/>
      <c r="GG27" s="156"/>
      <c r="GH27" s="156"/>
      <c r="GI27" s="156"/>
      <c r="GJ27" s="156"/>
      <c r="GK27" s="156"/>
      <c r="GL27" s="156"/>
      <c r="GM27" s="156"/>
      <c r="GN27" s="156"/>
      <c r="GO27" s="156"/>
      <c r="GP27" s="156"/>
      <c r="GQ27" s="156"/>
      <c r="GR27" s="156"/>
      <c r="GS27" s="156"/>
      <c r="GT27" s="156"/>
      <c r="GU27" s="156"/>
      <c r="GV27" s="156"/>
      <c r="GW27" s="156"/>
      <c r="GX27" s="156"/>
      <c r="GY27" s="156"/>
      <c r="GZ27" s="156"/>
      <c r="HA27" s="156"/>
      <c r="HB27" s="156"/>
      <c r="HC27" s="156"/>
      <c r="HD27" s="156"/>
      <c r="HE27" s="156"/>
      <c r="HF27" s="156"/>
      <c r="HG27" s="156"/>
      <c r="HH27" s="156"/>
      <c r="HI27" s="156"/>
      <c r="HJ27" s="156"/>
      <c r="HK27" s="156"/>
      <c r="HL27" s="156"/>
      <c r="HM27" s="156"/>
      <c r="HN27" s="156"/>
      <c r="HO27" s="156"/>
      <c r="HP27" s="156"/>
      <c r="HQ27" s="156"/>
      <c r="HR27" s="156"/>
      <c r="HS27" s="156"/>
      <c r="HT27" s="156"/>
      <c r="HU27" s="156"/>
      <c r="HV27" s="156"/>
      <c r="HW27" s="156"/>
      <c r="HX27" s="156"/>
      <c r="HY27" s="156"/>
      <c r="HZ27" s="156"/>
      <c r="IA27" s="156"/>
      <c r="IB27" s="156"/>
      <c r="IC27" s="156"/>
      <c r="ID27" s="156"/>
      <c r="IE27" s="156"/>
      <c r="IF27" s="156"/>
      <c r="IG27" s="156"/>
      <c r="IH27" s="156"/>
      <c r="II27" s="156"/>
      <c r="IJ27" s="156"/>
      <c r="IK27" s="156"/>
      <c r="IL27" s="156"/>
      <c r="IM27" s="156"/>
      <c r="IN27" s="156"/>
      <c r="IO27" s="156"/>
      <c r="IP27" s="156"/>
      <c r="IQ27" s="156"/>
      <c r="IR27" s="156"/>
      <c r="IS27" s="156"/>
      <c r="IT27" s="156"/>
      <c r="IU27" s="156"/>
      <c r="IV27" s="156"/>
    </row>
    <row r="28" spans="1:256" s="193" customFormat="1" ht="21.95" customHeight="1">
      <c r="A28" s="198"/>
      <c r="B28" s="198"/>
      <c r="C28" s="116"/>
      <c r="D28" s="108"/>
      <c r="E28" s="108"/>
      <c r="F28" s="229"/>
      <c r="G28" s="229"/>
      <c r="H28" s="229"/>
      <c r="I28" s="229"/>
      <c r="J28" s="229"/>
      <c r="K28" s="229"/>
      <c r="L28" s="229"/>
      <c r="M28" s="229"/>
      <c r="N28" s="227"/>
      <c r="O28" s="156"/>
      <c r="P28" s="228"/>
      <c r="Q28" s="228"/>
      <c r="R28" s="228"/>
      <c r="S28" s="228"/>
      <c r="T28" s="228"/>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c r="GH28" s="156"/>
      <c r="GI28" s="156"/>
      <c r="GJ28" s="156"/>
      <c r="GK28" s="156"/>
      <c r="GL28" s="156"/>
      <c r="GM28" s="156"/>
      <c r="GN28" s="156"/>
      <c r="GO28" s="156"/>
      <c r="GP28" s="156"/>
      <c r="GQ28" s="156"/>
      <c r="GR28" s="156"/>
      <c r="GS28" s="156"/>
      <c r="GT28" s="156"/>
      <c r="GU28" s="156"/>
      <c r="GV28" s="156"/>
      <c r="GW28" s="156"/>
      <c r="GX28" s="156"/>
      <c r="GY28" s="156"/>
      <c r="GZ28" s="156"/>
      <c r="HA28" s="156"/>
      <c r="HB28" s="156"/>
      <c r="HC28" s="156"/>
      <c r="HD28" s="156"/>
      <c r="HE28" s="156"/>
      <c r="HF28" s="156"/>
      <c r="HG28" s="156"/>
      <c r="HH28" s="156"/>
      <c r="HI28" s="156"/>
      <c r="HJ28" s="156"/>
      <c r="HK28" s="156"/>
      <c r="HL28" s="156"/>
      <c r="HM28" s="156"/>
      <c r="HN28" s="156"/>
      <c r="HO28" s="156"/>
      <c r="HP28" s="156"/>
      <c r="HQ28" s="156"/>
      <c r="HR28" s="156"/>
      <c r="HS28" s="156"/>
      <c r="HT28" s="156"/>
      <c r="HU28" s="156"/>
      <c r="HV28" s="156"/>
      <c r="HW28" s="156"/>
      <c r="HX28" s="156"/>
      <c r="HY28" s="156"/>
      <c r="HZ28" s="156"/>
      <c r="IA28" s="156"/>
      <c r="IB28" s="156"/>
      <c r="IC28" s="156"/>
      <c r="ID28" s="156"/>
      <c r="IE28" s="156"/>
      <c r="IF28" s="156"/>
      <c r="IG28" s="156"/>
      <c r="IH28" s="156"/>
      <c r="II28" s="156"/>
      <c r="IJ28" s="156"/>
      <c r="IK28" s="156"/>
      <c r="IL28" s="156"/>
      <c r="IM28" s="156"/>
      <c r="IN28" s="156"/>
      <c r="IO28" s="156"/>
      <c r="IP28" s="156"/>
      <c r="IQ28" s="156"/>
      <c r="IR28" s="156"/>
      <c r="IS28" s="156"/>
      <c r="IT28" s="156"/>
      <c r="IU28" s="156"/>
      <c r="IV28" s="156"/>
    </row>
    <row r="29" spans="1:256" s="193" customFormat="1" ht="21.95" customHeight="1">
      <c r="A29" s="198"/>
      <c r="B29" s="198"/>
      <c r="C29" s="116"/>
      <c r="D29" s="108"/>
      <c r="E29" s="108"/>
      <c r="F29" s="229"/>
      <c r="G29" s="229"/>
      <c r="H29" s="229"/>
      <c r="I29" s="229"/>
      <c r="J29" s="229"/>
      <c r="K29" s="229"/>
      <c r="L29" s="229"/>
      <c r="M29" s="229"/>
      <c r="N29" s="227"/>
      <c r="O29" s="156"/>
      <c r="P29" s="228"/>
      <c r="Q29" s="228"/>
      <c r="R29" s="228"/>
      <c r="S29" s="228"/>
      <c r="T29" s="228"/>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c r="FS29" s="156"/>
      <c r="FT29" s="156"/>
      <c r="FU29" s="156"/>
      <c r="FV29" s="156"/>
      <c r="FW29" s="156"/>
      <c r="FX29" s="156"/>
      <c r="FY29" s="156"/>
      <c r="FZ29" s="156"/>
      <c r="GA29" s="156"/>
      <c r="GB29" s="156"/>
      <c r="GC29" s="156"/>
      <c r="GD29" s="156"/>
      <c r="GE29" s="156"/>
      <c r="GF29" s="156"/>
      <c r="GG29" s="156"/>
      <c r="GH29" s="156"/>
      <c r="GI29" s="156"/>
      <c r="GJ29" s="156"/>
      <c r="GK29" s="156"/>
      <c r="GL29" s="156"/>
      <c r="GM29" s="156"/>
      <c r="GN29" s="156"/>
      <c r="GO29" s="156"/>
      <c r="GP29" s="156"/>
      <c r="GQ29" s="156"/>
      <c r="GR29" s="156"/>
      <c r="GS29" s="156"/>
      <c r="GT29" s="156"/>
      <c r="GU29" s="156"/>
      <c r="GV29" s="156"/>
      <c r="GW29" s="156"/>
      <c r="GX29" s="156"/>
      <c r="GY29" s="156"/>
      <c r="GZ29" s="156"/>
      <c r="HA29" s="156"/>
      <c r="HB29" s="156"/>
      <c r="HC29" s="156"/>
      <c r="HD29" s="156"/>
      <c r="HE29" s="156"/>
      <c r="HF29" s="156"/>
      <c r="HG29" s="156"/>
      <c r="HH29" s="156"/>
      <c r="HI29" s="156"/>
      <c r="HJ29" s="156"/>
      <c r="HK29" s="156"/>
      <c r="HL29" s="156"/>
      <c r="HM29" s="156"/>
      <c r="HN29" s="156"/>
      <c r="HO29" s="156"/>
      <c r="HP29" s="156"/>
      <c r="HQ29" s="156"/>
      <c r="HR29" s="156"/>
      <c r="HS29" s="156"/>
      <c r="HT29" s="156"/>
      <c r="HU29" s="156"/>
      <c r="HV29" s="156"/>
      <c r="HW29" s="156"/>
      <c r="HX29" s="156"/>
      <c r="HY29" s="156"/>
      <c r="HZ29" s="156"/>
      <c r="IA29" s="156"/>
      <c r="IB29" s="156"/>
      <c r="IC29" s="156"/>
      <c r="ID29" s="156"/>
      <c r="IE29" s="156"/>
      <c r="IF29" s="156"/>
      <c r="IG29" s="156"/>
      <c r="IH29" s="156"/>
      <c r="II29" s="156"/>
      <c r="IJ29" s="156"/>
      <c r="IK29" s="156"/>
      <c r="IL29" s="156"/>
      <c r="IM29" s="156"/>
      <c r="IN29" s="156"/>
      <c r="IO29" s="156"/>
      <c r="IP29" s="156"/>
      <c r="IQ29" s="156"/>
      <c r="IR29" s="156"/>
      <c r="IS29" s="156"/>
      <c r="IT29" s="156"/>
      <c r="IU29" s="156"/>
      <c r="IV29" s="156"/>
    </row>
    <row r="30" spans="1:256" s="193" customFormat="1" ht="21.95" customHeight="1">
      <c r="A30" s="198">
        <v>10004</v>
      </c>
      <c r="B30" s="198"/>
      <c r="C30" s="263" t="s">
        <v>34</v>
      </c>
      <c r="D30" s="261"/>
      <c r="E30" s="261"/>
      <c r="F30" s="230"/>
      <c r="G30" s="230"/>
      <c r="H30" s="230"/>
      <c r="I30" s="230"/>
      <c r="J30" s="230"/>
      <c r="K30" s="230"/>
      <c r="L30" s="230"/>
      <c r="M30" s="230"/>
      <c r="N30" s="262"/>
      <c r="O30" s="156"/>
      <c r="P30" s="228"/>
      <c r="Q30" s="228"/>
      <c r="R30" s="228"/>
      <c r="S30" s="228"/>
      <c r="T30" s="228"/>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c r="FS30" s="156"/>
      <c r="FT30" s="156"/>
      <c r="FU30" s="156"/>
      <c r="FV30" s="156"/>
      <c r="FW30" s="156"/>
      <c r="FX30" s="156"/>
      <c r="FY30" s="156"/>
      <c r="FZ30" s="156"/>
      <c r="GA30" s="156"/>
      <c r="GB30" s="156"/>
      <c r="GC30" s="156"/>
      <c r="GD30" s="156"/>
      <c r="GE30" s="156"/>
      <c r="GF30" s="156"/>
      <c r="GG30" s="156"/>
      <c r="GH30" s="156"/>
      <c r="GI30" s="156"/>
      <c r="GJ30" s="156"/>
      <c r="GK30" s="156"/>
      <c r="GL30" s="156"/>
      <c r="GM30" s="156"/>
      <c r="GN30" s="156"/>
      <c r="GO30" s="156"/>
      <c r="GP30" s="156"/>
      <c r="GQ30" s="156"/>
      <c r="GR30" s="156"/>
      <c r="GS30" s="156"/>
      <c r="GT30" s="156"/>
      <c r="GU30" s="156"/>
      <c r="GV30" s="156"/>
      <c r="GW30" s="156"/>
      <c r="GX30" s="156"/>
      <c r="GY30" s="156"/>
      <c r="GZ30" s="156"/>
      <c r="HA30" s="156"/>
      <c r="HB30" s="156"/>
      <c r="HC30" s="156"/>
      <c r="HD30" s="156"/>
      <c r="HE30" s="156"/>
      <c r="HF30" s="156"/>
      <c r="HG30" s="156"/>
      <c r="HH30" s="156"/>
      <c r="HI30" s="156"/>
      <c r="HJ30" s="156"/>
      <c r="HK30" s="156"/>
      <c r="HL30" s="156"/>
      <c r="HM30" s="156"/>
      <c r="HN30" s="156"/>
      <c r="HO30" s="156"/>
      <c r="HP30" s="156"/>
      <c r="HQ30" s="156"/>
      <c r="HR30" s="156"/>
      <c r="HS30" s="156"/>
      <c r="HT30" s="156"/>
      <c r="HU30" s="156"/>
      <c r="HV30" s="156"/>
      <c r="HW30" s="156"/>
      <c r="HX30" s="156"/>
      <c r="HY30" s="156"/>
      <c r="HZ30" s="156"/>
      <c r="IA30" s="156"/>
      <c r="IB30" s="156"/>
      <c r="IC30" s="156"/>
      <c r="ID30" s="156"/>
      <c r="IE30" s="156"/>
      <c r="IF30" s="156"/>
      <c r="IG30" s="156"/>
      <c r="IH30" s="156"/>
      <c r="II30" s="156"/>
      <c r="IJ30" s="156"/>
      <c r="IK30" s="156"/>
      <c r="IL30" s="156"/>
      <c r="IM30" s="156"/>
      <c r="IN30" s="156"/>
      <c r="IO30" s="156"/>
      <c r="IP30" s="156"/>
      <c r="IQ30" s="156"/>
      <c r="IR30" s="156"/>
      <c r="IS30" s="156"/>
      <c r="IT30" s="156"/>
      <c r="IU30" s="156"/>
      <c r="IV30" s="156"/>
    </row>
    <row r="31" spans="1:256" ht="19.5" customHeight="1">
      <c r="F31" s="15"/>
      <c r="G31" s="15"/>
      <c r="H31" s="15"/>
      <c r="I31" s="15"/>
      <c r="J31" s="15"/>
      <c r="K31" s="15"/>
      <c r="L31" s="15"/>
      <c r="M31" s="15"/>
    </row>
    <row r="32" spans="1:256" ht="19.5" customHeight="1">
      <c r="F32" s="15"/>
      <c r="G32" s="15"/>
      <c r="H32" s="15"/>
      <c r="I32" s="15"/>
      <c r="J32" s="15"/>
      <c r="K32" s="15"/>
      <c r="L32" s="15"/>
      <c r="M32" s="15"/>
    </row>
  </sheetData>
  <sheetProtection formatColumns="0" formatRows="0"/>
  <protectedRanges>
    <protectedRange sqref="G30 M30 I30 K30" name="범위1"/>
  </protectedRanges>
  <mergeCells count="10">
    <mergeCell ref="C1:N1"/>
    <mergeCell ref="C2:N2"/>
    <mergeCell ref="L3:M3"/>
    <mergeCell ref="N3:N4"/>
    <mergeCell ref="C3:C4"/>
    <mergeCell ref="D3:D4"/>
    <mergeCell ref="E3:E4"/>
    <mergeCell ref="F3:G3"/>
    <mergeCell ref="H3:I3"/>
    <mergeCell ref="J3:K3"/>
  </mergeCells>
  <phoneticPr fontId="2" type="noConversion"/>
  <pageMargins left="0.70866141732283472" right="0.19685039370078741" top="0.39370078740157483" bottom="0.39370078740157483" header="0" footer="0"/>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showZeros="0" view="pageBreakPreview" zoomScale="90" zoomScaleSheetLayoutView="90" workbookViewId="0">
      <pane ySplit="4" topLeftCell="A5" activePane="bottomLeft" state="frozen"/>
      <selection activeCell="B46" sqref="B46:E46"/>
      <selection pane="bottomLeft" activeCell="J11" sqref="J11"/>
    </sheetView>
  </sheetViews>
  <sheetFormatPr defaultRowHeight="20.100000000000001" customHeight="1"/>
  <cols>
    <col min="1" max="1" width="5.88671875" style="342" customWidth="1"/>
    <col min="2" max="2" width="7.33203125" style="343" customWidth="1"/>
    <col min="3" max="3" width="16.33203125" style="342" customWidth="1"/>
    <col min="4" max="4" width="22.33203125" style="342" customWidth="1"/>
    <col min="5" max="5" width="5" style="360" customWidth="1"/>
    <col min="6" max="6" width="4.88671875" style="361" customWidth="1"/>
    <col min="7" max="7" width="8.77734375" style="362" customWidth="1"/>
    <col min="8" max="8" width="12.33203125" style="362" customWidth="1"/>
    <col min="9" max="9" width="8.77734375" style="362" customWidth="1"/>
    <col min="10" max="10" width="12.33203125" style="362" customWidth="1"/>
    <col min="11" max="11" width="8.77734375" style="362" customWidth="1"/>
    <col min="12" max="12" width="11.109375" style="362" customWidth="1"/>
    <col min="13" max="13" width="8.77734375" style="362" customWidth="1"/>
    <col min="14" max="14" width="12.33203125" style="362" customWidth="1"/>
    <col min="15" max="15" width="8.5546875" style="362" customWidth="1"/>
    <col min="16" max="16" width="8.88671875" style="342"/>
    <col min="17" max="17" width="12.77734375" style="342" bestFit="1" customWidth="1"/>
    <col min="18" max="19" width="8.88671875" style="342"/>
    <col min="20" max="20" width="9.33203125" style="342" bestFit="1" customWidth="1"/>
    <col min="21" max="21" width="8.88671875" style="342"/>
    <col min="22" max="22" width="11.88671875" style="342" bestFit="1" customWidth="1"/>
    <col min="23" max="16384" width="8.88671875" style="342"/>
  </cols>
  <sheetData>
    <row r="1" spans="1:22" ht="30.75" customHeight="1">
      <c r="C1" s="585" t="s">
        <v>200</v>
      </c>
      <c r="D1" s="585"/>
      <c r="E1" s="585"/>
      <c r="F1" s="585"/>
      <c r="G1" s="585"/>
      <c r="H1" s="585"/>
      <c r="I1" s="585"/>
      <c r="J1" s="585"/>
      <c r="K1" s="585"/>
      <c r="L1" s="585"/>
      <c r="M1" s="585"/>
      <c r="N1" s="585"/>
      <c r="O1" s="585"/>
    </row>
    <row r="2" spans="1:22" ht="27" customHeight="1">
      <c r="C2" s="586" t="str">
        <f>"건명 : "&amp;설치장소!$B$1</f>
        <v>건명 : 과천청소년수련관 체육관 노후조명 개선공사</v>
      </c>
      <c r="D2" s="586"/>
      <c r="E2" s="586"/>
      <c r="F2" s="586"/>
      <c r="G2" s="586"/>
      <c r="H2" s="586"/>
      <c r="I2" s="586"/>
      <c r="J2" s="586"/>
      <c r="K2" s="586"/>
      <c r="L2" s="586"/>
      <c r="M2" s="586"/>
      <c r="N2" s="586"/>
      <c r="O2" s="586"/>
    </row>
    <row r="3" spans="1:22" s="344" customFormat="1" ht="21.75" customHeight="1">
      <c r="B3" s="345"/>
      <c r="C3" s="589" t="s">
        <v>11</v>
      </c>
      <c r="D3" s="589" t="s">
        <v>12</v>
      </c>
      <c r="E3" s="589" t="s">
        <v>13</v>
      </c>
      <c r="F3" s="591" t="s">
        <v>14</v>
      </c>
      <c r="G3" s="346" t="s">
        <v>17</v>
      </c>
      <c r="H3" s="346"/>
      <c r="I3" s="346" t="s">
        <v>16</v>
      </c>
      <c r="J3" s="346"/>
      <c r="K3" s="593" t="s">
        <v>18</v>
      </c>
      <c r="L3" s="593"/>
      <c r="M3" s="594" t="s">
        <v>15</v>
      </c>
      <c r="N3" s="594"/>
      <c r="O3" s="587" t="s">
        <v>19</v>
      </c>
      <c r="Q3" s="377">
        <f>원가계산서!G32</f>
        <v>0</v>
      </c>
      <c r="T3" s="466"/>
      <c r="V3" s="377"/>
    </row>
    <row r="4" spans="1:22" s="344" customFormat="1" ht="21.75" customHeight="1">
      <c r="B4" s="347" t="s">
        <v>22</v>
      </c>
      <c r="C4" s="590"/>
      <c r="D4" s="590"/>
      <c r="E4" s="590"/>
      <c r="F4" s="592"/>
      <c r="G4" s="348" t="s">
        <v>20</v>
      </c>
      <c r="H4" s="348" t="s">
        <v>21</v>
      </c>
      <c r="I4" s="348" t="s">
        <v>20</v>
      </c>
      <c r="J4" s="348" t="s">
        <v>21</v>
      </c>
      <c r="K4" s="348" t="s">
        <v>20</v>
      </c>
      <c r="L4" s="348" t="s">
        <v>21</v>
      </c>
      <c r="M4" s="348" t="s">
        <v>20</v>
      </c>
      <c r="N4" s="348" t="s">
        <v>21</v>
      </c>
      <c r="O4" s="588"/>
    </row>
    <row r="5" spans="1:22" s="349" customFormat="1" ht="21.95" customHeight="1">
      <c r="B5" s="350">
        <v>1004</v>
      </c>
      <c r="C5" s="351" t="s">
        <v>201</v>
      </c>
      <c r="D5" s="352"/>
      <c r="E5" s="353"/>
      <c r="F5" s="352"/>
      <c r="G5" s="354"/>
      <c r="H5" s="354"/>
      <c r="I5" s="354"/>
      <c r="J5" s="354"/>
      <c r="K5" s="354"/>
      <c r="L5" s="354"/>
      <c r="M5" s="354"/>
      <c r="N5" s="354"/>
      <c r="O5" s="354"/>
    </row>
    <row r="6" spans="1:22" s="431" customFormat="1" ht="21.95" customHeight="1">
      <c r="A6" s="355">
        <v>1</v>
      </c>
      <c r="B6" s="350">
        <v>2001</v>
      </c>
      <c r="C6" s="351" t="str">
        <f>"2.1 "&amp;VLOOKUP($A6,설치장소,2,FALSE)</f>
        <v>2.1 전기공사</v>
      </c>
      <c r="D6" s="356"/>
      <c r="E6" s="357"/>
      <c r="F6" s="358"/>
      <c r="G6" s="467"/>
      <c r="H6" s="467"/>
      <c r="I6" s="467"/>
      <c r="J6" s="467"/>
      <c r="K6" s="467"/>
      <c r="L6" s="467"/>
      <c r="M6" s="467"/>
      <c r="N6" s="467"/>
      <c r="O6" s="467"/>
    </row>
    <row r="7" spans="1:22" ht="21.95" customHeight="1">
      <c r="B7" s="345">
        <f>'일위대가 집계표'!$A$6</f>
        <v>100</v>
      </c>
      <c r="C7" s="359" t="str">
        <f t="shared" ref="C7:C33" si="0">VLOOKUP($B7,일위1,4,FALSE)</f>
        <v>기존 전등조작반 철거</v>
      </c>
      <c r="D7" s="446" t="str">
        <f t="shared" ref="D7:D33" si="1">VLOOKUP($B7,일위1,5,FALSE)</f>
        <v>600 x 500</v>
      </c>
      <c r="E7" s="357">
        <v>1</v>
      </c>
      <c r="F7" s="447" t="str">
        <f t="shared" ref="F7:F33" si="2">VLOOKUP($B7,일위1,7,FALSE)</f>
        <v>EA</v>
      </c>
      <c r="G7" s="35"/>
      <c r="H7" s="35"/>
      <c r="I7" s="35"/>
      <c r="J7" s="35"/>
      <c r="K7" s="35"/>
      <c r="L7" s="35"/>
      <c r="M7" s="35"/>
      <c r="N7" s="35"/>
      <c r="O7" s="354" t="str">
        <f t="shared" ref="O7:O33" si="3">VLOOKUP($B7,일위1,3,FALSE)</f>
        <v>제100호표</v>
      </c>
    </row>
    <row r="8" spans="1:22" ht="21.95" customHeight="1">
      <c r="B8" s="345">
        <f>'일위대가 집계표'!$A$7</f>
        <v>101</v>
      </c>
      <c r="C8" s="359" t="str">
        <f t="shared" si="0"/>
        <v>기존 조명기구 철거</v>
      </c>
      <c r="D8" s="446" t="str">
        <f t="shared" si="1"/>
        <v>무전극 165W</v>
      </c>
      <c r="E8" s="357">
        <v>39</v>
      </c>
      <c r="F8" s="447" t="str">
        <f t="shared" si="2"/>
        <v>EA</v>
      </c>
      <c r="G8" s="35"/>
      <c r="H8" s="35"/>
      <c r="I8" s="35"/>
      <c r="J8" s="35"/>
      <c r="K8" s="35"/>
      <c r="L8" s="35"/>
      <c r="M8" s="35"/>
      <c r="N8" s="35"/>
      <c r="O8" s="354" t="str">
        <f t="shared" si="3"/>
        <v>제101호표</v>
      </c>
    </row>
    <row r="9" spans="1:22" ht="21.95" customHeight="1">
      <c r="B9" s="345">
        <f>'일위대가 집계표'!$A$8</f>
        <v>102</v>
      </c>
      <c r="C9" s="359" t="str">
        <f t="shared" si="0"/>
        <v>기존 안정기 철거</v>
      </c>
      <c r="D9" s="446">
        <f t="shared" si="1"/>
        <v>0</v>
      </c>
      <c r="E9" s="357">
        <v>39</v>
      </c>
      <c r="F9" s="447" t="str">
        <f t="shared" si="2"/>
        <v>EA</v>
      </c>
      <c r="G9" s="35"/>
      <c r="H9" s="35"/>
      <c r="I9" s="35"/>
      <c r="J9" s="35"/>
      <c r="K9" s="35"/>
      <c r="L9" s="35"/>
      <c r="M9" s="35"/>
      <c r="N9" s="35"/>
      <c r="O9" s="354" t="str">
        <f t="shared" si="3"/>
        <v>제102호표</v>
      </c>
    </row>
    <row r="10" spans="1:22" ht="21.95" customHeight="1">
      <c r="B10" s="345">
        <f>'일위대가 집계표'!$A$9</f>
        <v>103</v>
      </c>
      <c r="C10" s="359" t="str">
        <f t="shared" si="0"/>
        <v>기존 사각박스 철거</v>
      </c>
      <c r="D10" s="446">
        <f t="shared" si="1"/>
        <v>0</v>
      </c>
      <c r="E10" s="357">
        <v>39</v>
      </c>
      <c r="F10" s="447" t="str">
        <f t="shared" si="2"/>
        <v>EA</v>
      </c>
      <c r="G10" s="35"/>
      <c r="H10" s="35"/>
      <c r="I10" s="35"/>
      <c r="J10" s="35"/>
      <c r="K10" s="35"/>
      <c r="L10" s="35"/>
      <c r="M10" s="35"/>
      <c r="N10" s="35"/>
      <c r="O10" s="354" t="str">
        <f t="shared" si="3"/>
        <v>제103호표</v>
      </c>
    </row>
    <row r="11" spans="1:22" ht="21.95" customHeight="1">
      <c r="B11" s="345">
        <f>'일위대가 집계표'!$A$10</f>
        <v>104</v>
      </c>
      <c r="C11" s="359" t="str">
        <f t="shared" si="0"/>
        <v>기존 전선관 철거</v>
      </c>
      <c r="D11" s="446" t="str">
        <f t="shared" si="1"/>
        <v>ST 16C</v>
      </c>
      <c r="E11" s="357">
        <v>201</v>
      </c>
      <c r="F11" s="447" t="str">
        <f t="shared" si="2"/>
        <v>m</v>
      </c>
      <c r="G11" s="35"/>
      <c r="H11" s="35"/>
      <c r="I11" s="35"/>
      <c r="J11" s="35"/>
      <c r="K11" s="35"/>
      <c r="L11" s="35"/>
      <c r="M11" s="35"/>
      <c r="N11" s="35"/>
      <c r="O11" s="354" t="str">
        <f t="shared" si="3"/>
        <v>제104호표</v>
      </c>
    </row>
    <row r="12" spans="1:22" ht="21.95" customHeight="1">
      <c r="B12" s="345">
        <f>'일위대가 집계표'!$A$11</f>
        <v>105</v>
      </c>
      <c r="C12" s="359" t="str">
        <f t="shared" si="0"/>
        <v>기존 케이블덕트 COVER</v>
      </c>
      <c r="D12" s="446" t="str">
        <f t="shared" si="1"/>
        <v>재사용 철거, 설치</v>
      </c>
      <c r="E12" s="357">
        <v>40</v>
      </c>
      <c r="F12" s="447" t="str">
        <f t="shared" si="2"/>
        <v>m</v>
      </c>
      <c r="G12" s="35"/>
      <c r="H12" s="35"/>
      <c r="I12" s="35"/>
      <c r="J12" s="35"/>
      <c r="K12" s="35"/>
      <c r="L12" s="35"/>
      <c r="M12" s="35"/>
      <c r="N12" s="35"/>
      <c r="O12" s="354" t="str">
        <f t="shared" si="3"/>
        <v>제105호표</v>
      </c>
    </row>
    <row r="13" spans="1:22" ht="21.95" customHeight="1">
      <c r="B13" s="345">
        <f>'일위대가 집계표'!$A$12</f>
        <v>200</v>
      </c>
      <c r="C13" s="359" t="str">
        <f t="shared" ref="C13:C17" si="4">VLOOKUP($B13,일위1,4,FALSE)</f>
        <v>전선관 설치</v>
      </c>
      <c r="D13" s="446" t="str">
        <f t="shared" ref="D13:D17" si="5">VLOOKUP($B13,일위1,5,FALSE)</f>
        <v>ST 36C</v>
      </c>
      <c r="E13" s="357">
        <v>369</v>
      </c>
      <c r="F13" s="358" t="str">
        <f t="shared" ref="F13:F17" si="6">VLOOKUP($B13,일위1,7,FALSE)</f>
        <v>m</v>
      </c>
      <c r="G13" s="354"/>
      <c r="H13" s="354"/>
      <c r="I13" s="354"/>
      <c r="J13" s="354"/>
      <c r="K13" s="354"/>
      <c r="L13" s="354"/>
      <c r="M13" s="354"/>
      <c r="N13" s="354"/>
      <c r="O13" s="354" t="str">
        <f t="shared" ref="O13:O17" si="7">VLOOKUP($B13,일위1,3,FALSE)</f>
        <v>제200호표</v>
      </c>
    </row>
    <row r="14" spans="1:22" ht="21.95" customHeight="1">
      <c r="B14" s="345">
        <f>'일위대가 집계표'!$A$13</f>
        <v>201</v>
      </c>
      <c r="C14" s="359" t="str">
        <f t="shared" si="4"/>
        <v>전선관 설치</v>
      </c>
      <c r="D14" s="446" t="str">
        <f t="shared" si="5"/>
        <v>ST 54C</v>
      </c>
      <c r="E14" s="357">
        <v>32</v>
      </c>
      <c r="F14" s="358" t="str">
        <f t="shared" si="6"/>
        <v>m</v>
      </c>
      <c r="G14" s="354"/>
      <c r="H14" s="354"/>
      <c r="I14" s="354"/>
      <c r="J14" s="354"/>
      <c r="K14" s="354"/>
      <c r="L14" s="354"/>
      <c r="M14" s="354"/>
      <c r="N14" s="354"/>
      <c r="O14" s="354" t="str">
        <f t="shared" si="7"/>
        <v>제201호표</v>
      </c>
    </row>
    <row r="15" spans="1:22" ht="21.95" customHeight="1">
      <c r="B15" s="345">
        <f>'일위대가 집계표'!$A$14</f>
        <v>202</v>
      </c>
      <c r="C15" s="359" t="str">
        <f t="shared" si="4"/>
        <v>사각몰드 설치</v>
      </c>
      <c r="D15" s="446" t="str">
        <f t="shared" si="5"/>
        <v>22 x 12mm</v>
      </c>
      <c r="E15" s="357">
        <v>3</v>
      </c>
      <c r="F15" s="358" t="str">
        <f t="shared" si="6"/>
        <v>m</v>
      </c>
      <c r="G15" s="354"/>
      <c r="H15" s="354"/>
      <c r="I15" s="354"/>
      <c r="J15" s="354"/>
      <c r="K15" s="354"/>
      <c r="L15" s="354"/>
      <c r="M15" s="354"/>
      <c r="N15" s="354"/>
      <c r="O15" s="354" t="str">
        <f t="shared" si="7"/>
        <v>제202호표</v>
      </c>
    </row>
    <row r="16" spans="1:22" ht="21.95" customHeight="1">
      <c r="B16" s="345">
        <f>'일위대가 집계표'!$A$15</f>
        <v>203</v>
      </c>
      <c r="C16" s="359" t="str">
        <f t="shared" si="4"/>
        <v>케이블덕트 설치</v>
      </c>
      <c r="D16" s="446" t="str">
        <f t="shared" si="5"/>
        <v>200x100 STRAIGHT</v>
      </c>
      <c r="E16" s="357">
        <v>3</v>
      </c>
      <c r="F16" s="358" t="str">
        <f t="shared" si="6"/>
        <v>m</v>
      </c>
      <c r="G16" s="354"/>
      <c r="H16" s="354"/>
      <c r="I16" s="354"/>
      <c r="J16" s="354"/>
      <c r="K16" s="354"/>
      <c r="L16" s="354"/>
      <c r="M16" s="354"/>
      <c r="N16" s="354"/>
      <c r="O16" s="354" t="str">
        <f t="shared" si="7"/>
        <v>제203호표</v>
      </c>
    </row>
    <row r="17" spans="2:17" ht="21.95" customHeight="1">
      <c r="B17" s="345">
        <f>'일위대가 집계표'!$A$16</f>
        <v>204</v>
      </c>
      <c r="C17" s="359" t="str">
        <f t="shared" si="4"/>
        <v>케이블덕트부속품 설치</v>
      </c>
      <c r="D17" s="446" t="str">
        <f t="shared" si="5"/>
        <v>200x100 H/ELBOW</v>
      </c>
      <c r="E17" s="357">
        <v>1</v>
      </c>
      <c r="F17" s="358" t="str">
        <f t="shared" si="6"/>
        <v>EA</v>
      </c>
      <c r="G17" s="354"/>
      <c r="H17" s="354"/>
      <c r="I17" s="354"/>
      <c r="J17" s="354"/>
      <c r="K17" s="354"/>
      <c r="L17" s="354"/>
      <c r="M17" s="354"/>
      <c r="N17" s="354"/>
      <c r="O17" s="354" t="str">
        <f t="shared" si="7"/>
        <v>제204호표</v>
      </c>
    </row>
    <row r="18" spans="2:17" ht="21.95" customHeight="1">
      <c r="B18" s="345">
        <f>'일위대가 집계표'!$A$17</f>
        <v>205</v>
      </c>
      <c r="C18" s="359" t="str">
        <f t="shared" si="0"/>
        <v>전원케이블 포설</v>
      </c>
      <c r="D18" s="446" t="str">
        <f t="shared" si="1"/>
        <v>F-CV 2.5sq x 2C x 1열</v>
      </c>
      <c r="E18" s="357">
        <v>449</v>
      </c>
      <c r="F18" s="447" t="str">
        <f t="shared" si="2"/>
        <v>m</v>
      </c>
      <c r="G18" s="35"/>
      <c r="H18" s="35"/>
      <c r="I18" s="35"/>
      <c r="J18" s="35"/>
      <c r="K18" s="35"/>
      <c r="L18" s="35"/>
      <c r="M18" s="35"/>
      <c r="N18" s="35"/>
      <c r="O18" s="354" t="str">
        <f t="shared" si="3"/>
        <v>제205호표</v>
      </c>
    </row>
    <row r="19" spans="2:17" ht="21.95" customHeight="1">
      <c r="B19" s="345">
        <f>'일위대가 집계표'!$A$18</f>
        <v>206</v>
      </c>
      <c r="C19" s="359" t="str">
        <f t="shared" si="0"/>
        <v>전원케이블 포설</v>
      </c>
      <c r="D19" s="446" t="str">
        <f t="shared" si="1"/>
        <v>F-CV 2.5sq x 2C x 2열</v>
      </c>
      <c r="E19" s="357">
        <v>32</v>
      </c>
      <c r="F19" s="447" t="str">
        <f t="shared" si="2"/>
        <v>m</v>
      </c>
      <c r="G19" s="35"/>
      <c r="H19" s="35"/>
      <c r="I19" s="35"/>
      <c r="J19" s="35"/>
      <c r="K19" s="35"/>
      <c r="L19" s="35"/>
      <c r="M19" s="35"/>
      <c r="N19" s="35"/>
      <c r="O19" s="354" t="str">
        <f t="shared" si="3"/>
        <v>제206호표</v>
      </c>
    </row>
    <row r="20" spans="2:17" ht="21.95" customHeight="1">
      <c r="B20" s="345">
        <f>'일위대가 집계표'!$A$19</f>
        <v>207</v>
      </c>
      <c r="C20" s="359" t="str">
        <f t="shared" si="0"/>
        <v>전원케이블 포설</v>
      </c>
      <c r="D20" s="446" t="str">
        <f t="shared" si="1"/>
        <v>F-CV 2.5sq x 3C x 1열</v>
      </c>
      <c r="E20" s="357">
        <v>3</v>
      </c>
      <c r="F20" s="447" t="str">
        <f t="shared" si="2"/>
        <v>m</v>
      </c>
      <c r="G20" s="35"/>
      <c r="H20" s="35"/>
      <c r="I20" s="35"/>
      <c r="J20" s="35"/>
      <c r="K20" s="35"/>
      <c r="L20" s="35"/>
      <c r="M20" s="35"/>
      <c r="N20" s="35"/>
      <c r="O20" s="354" t="str">
        <f t="shared" si="3"/>
        <v>제207호표</v>
      </c>
    </row>
    <row r="21" spans="2:17" ht="21.95" customHeight="1">
      <c r="B21" s="345">
        <f>'일위대가 집계표'!$A$20</f>
        <v>208</v>
      </c>
      <c r="C21" s="359" t="str">
        <f t="shared" si="0"/>
        <v>전원케이블 포설</v>
      </c>
      <c r="D21" s="446" t="str">
        <f t="shared" si="1"/>
        <v>F-CV 4sq x 2C x 1열</v>
      </c>
      <c r="E21" s="357">
        <v>73</v>
      </c>
      <c r="F21" s="447" t="str">
        <f t="shared" si="2"/>
        <v>m</v>
      </c>
      <c r="G21" s="35"/>
      <c r="H21" s="35"/>
      <c r="I21" s="35"/>
      <c r="J21" s="35"/>
      <c r="K21" s="35"/>
      <c r="L21" s="35"/>
      <c r="M21" s="35"/>
      <c r="N21" s="35"/>
      <c r="O21" s="354" t="str">
        <f t="shared" si="3"/>
        <v>제208호표</v>
      </c>
    </row>
    <row r="22" spans="2:17" ht="21.95" customHeight="1">
      <c r="B22" s="345">
        <f>'일위대가 집계표'!$A$21</f>
        <v>209</v>
      </c>
      <c r="C22" s="359" t="str">
        <f t="shared" si="0"/>
        <v>전원케이블 포설</v>
      </c>
      <c r="D22" s="446" t="str">
        <f t="shared" si="1"/>
        <v>F-CV 10sq x 4C x 1열</v>
      </c>
      <c r="E22" s="357">
        <v>3</v>
      </c>
      <c r="F22" s="447" t="str">
        <f t="shared" si="2"/>
        <v>m</v>
      </c>
      <c r="G22" s="35"/>
      <c r="H22" s="35"/>
      <c r="I22" s="35"/>
      <c r="J22" s="35"/>
      <c r="K22" s="35"/>
      <c r="L22" s="35"/>
      <c r="M22" s="35"/>
      <c r="N22" s="35"/>
      <c r="O22" s="354" t="str">
        <f t="shared" si="3"/>
        <v>제209호표</v>
      </c>
    </row>
    <row r="23" spans="2:17" ht="21.95" customHeight="1">
      <c r="B23" s="345">
        <f>'일위대가 집계표'!$A$22</f>
        <v>210</v>
      </c>
      <c r="C23" s="359" t="str">
        <f t="shared" si="0"/>
        <v>접지용 비닐 절연전선</v>
      </c>
      <c r="D23" s="446" t="str">
        <f t="shared" si="1"/>
        <v>F-GV 2.5㎟</v>
      </c>
      <c r="E23" s="357">
        <v>481</v>
      </c>
      <c r="F23" s="447" t="str">
        <f t="shared" si="2"/>
        <v>m</v>
      </c>
      <c r="G23" s="35"/>
      <c r="H23" s="35"/>
      <c r="I23" s="35"/>
      <c r="J23" s="35"/>
      <c r="K23" s="35"/>
      <c r="L23" s="35"/>
      <c r="M23" s="35"/>
      <c r="N23" s="35"/>
      <c r="O23" s="354" t="str">
        <f t="shared" si="3"/>
        <v>제210호표</v>
      </c>
    </row>
    <row r="24" spans="2:17" ht="21.95" customHeight="1">
      <c r="B24" s="345">
        <f>'일위대가 집계표'!$A$23</f>
        <v>211</v>
      </c>
      <c r="C24" s="359" t="str">
        <f t="shared" si="0"/>
        <v>접지용 비닐 절연전선</v>
      </c>
      <c r="D24" s="446" t="str">
        <f t="shared" si="1"/>
        <v>F-GV 4㎟</v>
      </c>
      <c r="E24" s="357">
        <v>73</v>
      </c>
      <c r="F24" s="447" t="str">
        <f t="shared" si="2"/>
        <v>m</v>
      </c>
      <c r="G24" s="35"/>
      <c r="H24" s="35"/>
      <c r="I24" s="35"/>
      <c r="J24" s="35"/>
      <c r="K24" s="35"/>
      <c r="L24" s="35"/>
      <c r="M24" s="35"/>
      <c r="N24" s="35"/>
      <c r="O24" s="354" t="str">
        <f t="shared" si="3"/>
        <v>제211호표</v>
      </c>
    </row>
    <row r="25" spans="2:17" ht="21.95" customHeight="1">
      <c r="B25" s="345">
        <f>'일위대가 집계표'!$A$24</f>
        <v>212</v>
      </c>
      <c r="C25" s="359" t="str">
        <f t="shared" si="0"/>
        <v>접지용 비닐 절연전선</v>
      </c>
      <c r="D25" s="446" t="str">
        <f t="shared" si="1"/>
        <v>F-GV 10㎟</v>
      </c>
      <c r="E25" s="357">
        <v>3</v>
      </c>
      <c r="F25" s="447" t="str">
        <f t="shared" si="2"/>
        <v>m</v>
      </c>
      <c r="G25" s="35"/>
      <c r="H25" s="35"/>
      <c r="I25" s="35"/>
      <c r="J25" s="35"/>
      <c r="K25" s="35"/>
      <c r="L25" s="35"/>
      <c r="M25" s="35"/>
      <c r="N25" s="35"/>
      <c r="O25" s="354" t="str">
        <f t="shared" si="3"/>
        <v>제212호표</v>
      </c>
    </row>
    <row r="26" spans="2:17" ht="21.95" customHeight="1">
      <c r="B26" s="345">
        <f>'일위대가 집계표'!$A$25</f>
        <v>213</v>
      </c>
      <c r="C26" s="359" t="str">
        <f t="shared" si="0"/>
        <v>전원케이블 포설</v>
      </c>
      <c r="D26" s="446" t="str">
        <f t="shared" si="1"/>
        <v>F-CVV 1.5sq x 3C x 1열</v>
      </c>
      <c r="E26" s="357">
        <v>449</v>
      </c>
      <c r="F26" s="358" t="str">
        <f t="shared" si="2"/>
        <v>m</v>
      </c>
      <c r="G26" s="354"/>
      <c r="H26" s="354"/>
      <c r="I26" s="354"/>
      <c r="J26" s="354"/>
      <c r="K26" s="354"/>
      <c r="L26" s="354"/>
      <c r="M26" s="354"/>
      <c r="N26" s="354"/>
      <c r="O26" s="354" t="str">
        <f t="shared" si="3"/>
        <v>제213호표</v>
      </c>
    </row>
    <row r="27" spans="2:17" ht="21.95" customHeight="1">
      <c r="B27" s="345">
        <f>'일위대가 집계표'!$A$26</f>
        <v>214</v>
      </c>
      <c r="C27" s="359" t="str">
        <f t="shared" si="0"/>
        <v>전원케이블 포설</v>
      </c>
      <c r="D27" s="446" t="str">
        <f t="shared" si="1"/>
        <v>F-CVV 1.5sq x 3C x 2열</v>
      </c>
      <c r="E27" s="357">
        <v>32</v>
      </c>
      <c r="F27" s="358" t="str">
        <f t="shared" si="2"/>
        <v>m</v>
      </c>
      <c r="G27" s="354"/>
      <c r="H27" s="354"/>
      <c r="I27" s="354"/>
      <c r="J27" s="354"/>
      <c r="K27" s="354"/>
      <c r="L27" s="354"/>
      <c r="M27" s="354"/>
      <c r="N27" s="354"/>
      <c r="O27" s="354" t="str">
        <f t="shared" si="3"/>
        <v>제214호표</v>
      </c>
    </row>
    <row r="28" spans="2:17" ht="21.95" customHeight="1">
      <c r="B28" s="345">
        <f>'일위대가 집계표'!$A$27</f>
        <v>215</v>
      </c>
      <c r="C28" s="359" t="str">
        <f t="shared" si="0"/>
        <v>Pull Box 설치</v>
      </c>
      <c r="D28" s="446" t="str">
        <f t="shared" si="1"/>
        <v>200x200x100mm</v>
      </c>
      <c r="E28" s="357">
        <v>41</v>
      </c>
      <c r="F28" s="358" t="str">
        <f t="shared" si="2"/>
        <v>EA</v>
      </c>
      <c r="G28" s="354"/>
      <c r="H28" s="354"/>
      <c r="I28" s="354"/>
      <c r="J28" s="354"/>
      <c r="K28" s="354"/>
      <c r="L28" s="354"/>
      <c r="M28" s="354"/>
      <c r="N28" s="354"/>
      <c r="O28" s="354" t="str">
        <f t="shared" si="3"/>
        <v>제215호표</v>
      </c>
    </row>
    <row r="29" spans="2:17" ht="21.95" customHeight="1">
      <c r="B29" s="345">
        <f>'일위대가 집계표'!$A$28</f>
        <v>216</v>
      </c>
      <c r="C29" s="359" t="str">
        <f t="shared" si="0"/>
        <v>Pull Box 설치</v>
      </c>
      <c r="D29" s="446" t="str">
        <f t="shared" si="1"/>
        <v>300x300x100mm</v>
      </c>
      <c r="E29" s="357">
        <v>4</v>
      </c>
      <c r="F29" s="358" t="str">
        <f t="shared" si="2"/>
        <v>EA</v>
      </c>
      <c r="G29" s="354"/>
      <c r="H29" s="354"/>
      <c r="I29" s="354"/>
      <c r="J29" s="354"/>
      <c r="K29" s="354"/>
      <c r="L29" s="354"/>
      <c r="M29" s="354"/>
      <c r="N29" s="354"/>
      <c r="O29" s="354" t="str">
        <f t="shared" si="3"/>
        <v>제216호표</v>
      </c>
    </row>
    <row r="30" spans="2:17" ht="21.95" customHeight="1">
      <c r="B30" s="345">
        <f>'일위대가 집계표'!$A$29</f>
        <v>217</v>
      </c>
      <c r="C30" s="359" t="str">
        <f t="shared" si="0"/>
        <v>원격조명릴 설치</v>
      </c>
      <c r="D30" s="359" t="str">
        <f t="shared" si="1"/>
        <v>LED 200W 포함</v>
      </c>
      <c r="E30" s="357">
        <v>45</v>
      </c>
      <c r="F30" s="358" t="str">
        <f t="shared" si="2"/>
        <v>EA</v>
      </c>
      <c r="G30" s="354"/>
      <c r="H30" s="354"/>
      <c r="I30" s="354"/>
      <c r="J30" s="354"/>
      <c r="K30" s="354"/>
      <c r="L30" s="354"/>
      <c r="M30" s="354"/>
      <c r="N30" s="354"/>
      <c r="O30" s="354" t="str">
        <f t="shared" si="3"/>
        <v>제217호표</v>
      </c>
    </row>
    <row r="31" spans="2:17" ht="21.95" customHeight="1">
      <c r="B31" s="345">
        <f>'일위대가 집계표'!$A$30</f>
        <v>218</v>
      </c>
      <c r="C31" s="359" t="str">
        <f t="shared" si="0"/>
        <v>무선판넬 설치</v>
      </c>
      <c r="D31" s="359" t="str">
        <f t="shared" si="1"/>
        <v>180*130*48.7mm</v>
      </c>
      <c r="E31" s="357">
        <v>1</v>
      </c>
      <c r="F31" s="358" t="str">
        <f t="shared" si="2"/>
        <v>EA</v>
      </c>
      <c r="G31" s="354"/>
      <c r="H31" s="354"/>
      <c r="I31" s="354"/>
      <c r="J31" s="354"/>
      <c r="K31" s="354"/>
      <c r="L31" s="354"/>
      <c r="M31" s="354"/>
      <c r="N31" s="354"/>
      <c r="O31" s="354" t="str">
        <f t="shared" si="3"/>
        <v>제218호표</v>
      </c>
      <c r="Q31" s="468"/>
    </row>
    <row r="32" spans="2:17" ht="21.95" customHeight="1">
      <c r="B32" s="345">
        <f>'일위대가 집계표'!$A$31</f>
        <v>219</v>
      </c>
      <c r="C32" s="359" t="str">
        <f t="shared" si="0"/>
        <v>무선판넬외함 설치</v>
      </c>
      <c r="D32" s="359" t="str">
        <f t="shared" si="1"/>
        <v>300*400*150mm</v>
      </c>
      <c r="E32" s="357">
        <v>1</v>
      </c>
      <c r="F32" s="358" t="str">
        <f t="shared" si="2"/>
        <v>EA</v>
      </c>
      <c r="G32" s="354"/>
      <c r="H32" s="354"/>
      <c r="I32" s="354"/>
      <c r="J32" s="354"/>
      <c r="K32" s="354"/>
      <c r="L32" s="354"/>
      <c r="M32" s="354"/>
      <c r="N32" s="354"/>
      <c r="O32" s="354" t="str">
        <f t="shared" si="3"/>
        <v>제219호표</v>
      </c>
      <c r="Q32" s="468"/>
    </row>
    <row r="33" spans="2:15" ht="27" customHeight="1">
      <c r="B33" s="345">
        <f>'일위대가 집계표'!$A$32</f>
        <v>220</v>
      </c>
      <c r="C33" s="359" t="str">
        <f t="shared" si="0"/>
        <v>RLCP(CONTROL BOX) 설치</v>
      </c>
      <c r="D33" s="359" t="str">
        <f t="shared" si="1"/>
        <v>R-PANEL</v>
      </c>
      <c r="E33" s="357">
        <v>2</v>
      </c>
      <c r="F33" s="358" t="str">
        <f t="shared" si="2"/>
        <v>EA</v>
      </c>
      <c r="G33" s="354"/>
      <c r="H33" s="354"/>
      <c r="I33" s="354"/>
      <c r="J33" s="354"/>
      <c r="K33" s="354"/>
      <c r="L33" s="354"/>
      <c r="M33" s="354"/>
      <c r="N33" s="354"/>
      <c r="O33" s="354" t="str">
        <f t="shared" si="3"/>
        <v>제220호표</v>
      </c>
    </row>
    <row r="34" spans="2:15" s="374" customFormat="1" ht="21.95" customHeight="1">
      <c r="B34" s="40"/>
      <c r="C34" s="432"/>
      <c r="D34" s="433"/>
      <c r="E34" s="434"/>
      <c r="F34" s="37"/>
      <c r="G34" s="177"/>
      <c r="H34" s="177"/>
      <c r="I34" s="177"/>
      <c r="J34" s="177"/>
      <c r="K34" s="177"/>
      <c r="L34" s="177"/>
      <c r="M34" s="177"/>
      <c r="N34" s="177"/>
      <c r="O34" s="369"/>
    </row>
    <row r="35" spans="2:15" ht="21.95" customHeight="1">
      <c r="B35" s="345"/>
      <c r="C35" s="359"/>
      <c r="D35" s="359"/>
      <c r="E35" s="357"/>
      <c r="F35" s="358"/>
      <c r="G35" s="354"/>
      <c r="H35" s="354"/>
      <c r="I35" s="354"/>
      <c r="J35" s="354"/>
      <c r="K35" s="354"/>
      <c r="L35" s="354"/>
      <c r="M35" s="354"/>
      <c r="N35" s="354"/>
      <c r="O35" s="354"/>
    </row>
    <row r="36" spans="2:15" s="431" customFormat="1" ht="21.95" customHeight="1">
      <c r="B36" s="345"/>
      <c r="C36" s="356"/>
      <c r="D36" s="37"/>
      <c r="E36" s="434"/>
      <c r="F36" s="37"/>
      <c r="G36" s="306"/>
      <c r="H36" s="306"/>
      <c r="I36" s="306"/>
      <c r="J36" s="306"/>
      <c r="K36" s="306"/>
      <c r="L36" s="306"/>
      <c r="M36" s="306"/>
      <c r="N36" s="306"/>
      <c r="O36" s="467"/>
    </row>
    <row r="37" spans="2:15" ht="21.95" customHeight="1">
      <c r="B37" s="345"/>
      <c r="C37" s="359"/>
      <c r="D37" s="359"/>
      <c r="E37" s="357"/>
      <c r="F37" s="358"/>
      <c r="G37" s="354"/>
      <c r="H37" s="354"/>
      <c r="I37" s="354"/>
      <c r="J37" s="354"/>
      <c r="K37" s="354"/>
      <c r="L37" s="354"/>
      <c r="M37" s="354"/>
      <c r="N37" s="354"/>
      <c r="O37" s="354"/>
    </row>
    <row r="38" spans="2:15" ht="21.95" customHeight="1">
      <c r="B38" s="345"/>
      <c r="C38" s="359"/>
      <c r="D38" s="359"/>
      <c r="E38" s="357"/>
      <c r="F38" s="358"/>
      <c r="G38" s="354"/>
      <c r="H38" s="354"/>
      <c r="I38" s="354"/>
      <c r="J38" s="354"/>
      <c r="K38" s="354"/>
      <c r="L38" s="354"/>
      <c r="M38" s="354"/>
      <c r="N38" s="354"/>
      <c r="O38" s="354"/>
    </row>
    <row r="39" spans="2:15" ht="21.95" customHeight="1">
      <c r="B39" s="345"/>
      <c r="C39" s="359"/>
      <c r="D39" s="359"/>
      <c r="E39" s="357"/>
      <c r="F39" s="358"/>
      <c r="G39" s="354"/>
      <c r="H39" s="354"/>
      <c r="I39" s="354"/>
      <c r="J39" s="354"/>
      <c r="K39" s="354"/>
      <c r="L39" s="354"/>
      <c r="M39" s="354"/>
      <c r="N39" s="354"/>
      <c r="O39" s="354"/>
    </row>
    <row r="40" spans="2:15" ht="21.95" customHeight="1">
      <c r="B40" s="345"/>
      <c r="C40" s="359"/>
      <c r="D40" s="359"/>
      <c r="E40" s="357"/>
      <c r="F40" s="358"/>
      <c r="G40" s="354"/>
      <c r="H40" s="354"/>
      <c r="I40" s="354"/>
      <c r="J40" s="354"/>
      <c r="K40" s="354"/>
      <c r="L40" s="354"/>
      <c r="M40" s="354"/>
      <c r="N40" s="354"/>
      <c r="O40" s="354"/>
    </row>
    <row r="41" spans="2:15" ht="21.95" customHeight="1">
      <c r="B41" s="345"/>
      <c r="C41" s="359"/>
      <c r="D41" s="359"/>
      <c r="E41" s="357"/>
      <c r="F41" s="358"/>
      <c r="G41" s="354"/>
      <c r="H41" s="354"/>
      <c r="I41" s="354"/>
      <c r="J41" s="354"/>
      <c r="K41" s="354"/>
      <c r="L41" s="354"/>
      <c r="M41" s="354"/>
      <c r="N41" s="354"/>
      <c r="O41" s="354"/>
    </row>
    <row r="42" spans="2:15" ht="21.95" customHeight="1">
      <c r="B42" s="345"/>
      <c r="C42" s="359"/>
      <c r="D42" s="359"/>
      <c r="E42" s="357"/>
      <c r="F42" s="358"/>
      <c r="G42" s="354"/>
      <c r="H42" s="354"/>
      <c r="I42" s="354"/>
      <c r="J42" s="354"/>
      <c r="K42" s="354"/>
      <c r="L42" s="354"/>
      <c r="M42" s="354"/>
      <c r="N42" s="354"/>
      <c r="O42" s="354"/>
    </row>
    <row r="43" spans="2:15" ht="21.95" customHeight="1">
      <c r="B43" s="345"/>
      <c r="C43" s="359"/>
      <c r="D43" s="359"/>
      <c r="E43" s="357"/>
      <c r="F43" s="358"/>
      <c r="G43" s="354"/>
      <c r="H43" s="354"/>
      <c r="I43" s="354"/>
      <c r="J43" s="354"/>
      <c r="K43" s="354"/>
      <c r="L43" s="354"/>
      <c r="M43" s="354"/>
      <c r="N43" s="354"/>
      <c r="O43" s="354"/>
    </row>
    <row r="44" spans="2:15" ht="21.95" customHeight="1">
      <c r="B44" s="345"/>
      <c r="C44" s="359"/>
      <c r="D44" s="359"/>
      <c r="E44" s="357"/>
      <c r="F44" s="358"/>
      <c r="G44" s="354"/>
      <c r="H44" s="354"/>
      <c r="I44" s="354"/>
      <c r="J44" s="354"/>
      <c r="K44" s="354"/>
      <c r="L44" s="354"/>
      <c r="M44" s="354"/>
      <c r="N44" s="354"/>
      <c r="O44" s="354"/>
    </row>
    <row r="45" spans="2:15" ht="21.95" customHeight="1">
      <c r="B45" s="345"/>
      <c r="C45" s="359"/>
      <c r="D45" s="359"/>
      <c r="E45" s="357"/>
      <c r="F45" s="358"/>
      <c r="G45" s="354"/>
      <c r="H45" s="354"/>
      <c r="I45" s="354"/>
      <c r="J45" s="354"/>
      <c r="K45" s="354"/>
      <c r="L45" s="354"/>
      <c r="M45" s="354"/>
      <c r="N45" s="354"/>
      <c r="O45" s="354"/>
    </row>
    <row r="46" spans="2:15" ht="21.95" customHeight="1">
      <c r="B46" s="345"/>
      <c r="C46" s="359"/>
      <c r="D46" s="359"/>
      <c r="E46" s="357"/>
      <c r="F46" s="358"/>
      <c r="G46" s="354"/>
      <c r="H46" s="354"/>
      <c r="I46" s="354"/>
      <c r="J46" s="354"/>
      <c r="K46" s="354"/>
      <c r="L46" s="354"/>
      <c r="M46" s="354"/>
      <c r="N46" s="354"/>
      <c r="O46" s="354"/>
    </row>
    <row r="47" spans="2:15" ht="21.95" customHeight="1">
      <c r="B47" s="345"/>
      <c r="C47" s="359"/>
      <c r="D47" s="359"/>
      <c r="E47" s="357"/>
      <c r="F47" s="358"/>
      <c r="G47" s="354"/>
      <c r="H47" s="354"/>
      <c r="I47" s="354"/>
      <c r="J47" s="354"/>
      <c r="K47" s="354"/>
      <c r="L47" s="354"/>
      <c r="M47" s="354"/>
      <c r="N47" s="354"/>
      <c r="O47" s="354"/>
    </row>
    <row r="48" spans="2:15" s="431" customFormat="1" ht="21.95" customHeight="1">
      <c r="B48" s="345">
        <v>3001</v>
      </c>
      <c r="C48" s="356"/>
      <c r="D48" s="37" t="s">
        <v>34</v>
      </c>
      <c r="E48" s="434"/>
      <c r="F48" s="37"/>
      <c r="G48" s="306"/>
      <c r="H48" s="306"/>
      <c r="I48" s="306"/>
      <c r="J48" s="306"/>
      <c r="K48" s="306"/>
      <c r="L48" s="306"/>
      <c r="M48" s="306"/>
      <c r="N48" s="306"/>
      <c r="O48" s="467"/>
    </row>
  </sheetData>
  <sheetProtection formatColumns="0" formatRows="0"/>
  <mergeCells count="9">
    <mergeCell ref="C1:O1"/>
    <mergeCell ref="C2:O2"/>
    <mergeCell ref="O3:O4"/>
    <mergeCell ref="C3:C4"/>
    <mergeCell ref="D3:D4"/>
    <mergeCell ref="E3:E4"/>
    <mergeCell ref="F3:F4"/>
    <mergeCell ref="K3:L3"/>
    <mergeCell ref="M3:N3"/>
  </mergeCells>
  <phoneticPr fontId="2" type="noConversion"/>
  <pageMargins left="0.59055118110236227" right="0.47244094488188981" top="0.59055118110236227" bottom="0.59055118110236227" header="0" footer="0"/>
  <pageSetup paperSize="9" scale="8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
  <sheetViews>
    <sheetView showZeros="0" view="pageBreakPreview" topLeftCell="A10" zoomScale="90" zoomScaleSheetLayoutView="90" workbookViewId="0">
      <selection activeCell="M29" sqref="M29"/>
    </sheetView>
  </sheetViews>
  <sheetFormatPr defaultRowHeight="19.5" customHeight="1"/>
  <cols>
    <col min="1" max="2" width="8.88671875" style="382" customWidth="1"/>
    <col min="3" max="3" width="26" style="117" customWidth="1"/>
    <col min="4" max="4" width="4.5546875" style="382" customWidth="1"/>
    <col min="5" max="5" width="5.77734375" style="16" customWidth="1"/>
    <col min="6" max="11" width="13" style="382" customWidth="1"/>
    <col min="12" max="13" width="13" style="16" customWidth="1"/>
    <col min="14" max="14" width="9.109375" style="16" customWidth="1"/>
    <col min="15" max="15" width="8.88671875" style="16"/>
    <col min="16" max="17" width="9.44140625" style="16" bestFit="1" customWidth="1"/>
    <col min="18" max="18" width="8.5546875" style="16" bestFit="1" customWidth="1"/>
    <col min="19" max="16384" width="8.88671875" style="16"/>
  </cols>
  <sheetData>
    <row r="1" spans="1:256" ht="28.5" customHeight="1">
      <c r="C1" s="577" t="s">
        <v>215</v>
      </c>
      <c r="D1" s="577"/>
      <c r="E1" s="577"/>
      <c r="F1" s="577"/>
      <c r="G1" s="577"/>
      <c r="H1" s="577"/>
      <c r="I1" s="577"/>
      <c r="J1" s="577"/>
      <c r="K1" s="577"/>
      <c r="L1" s="577"/>
      <c r="M1" s="577"/>
      <c r="N1" s="577"/>
    </row>
    <row r="2" spans="1:256" ht="19.5" customHeight="1">
      <c r="C2" s="578" t="str">
        <f>"건명 : "&amp;설치장소!$B$1</f>
        <v>건명 : 과천청소년수련관 체육관 노후조명 개선공사</v>
      </c>
      <c r="D2" s="578"/>
      <c r="E2" s="578"/>
      <c r="F2" s="578"/>
      <c r="G2" s="578"/>
      <c r="H2" s="578"/>
      <c r="I2" s="578"/>
      <c r="J2" s="578"/>
      <c r="K2" s="578"/>
      <c r="L2" s="578"/>
      <c r="M2" s="578"/>
      <c r="N2" s="578"/>
    </row>
    <row r="3" spans="1:256" ht="24.95" customHeight="1">
      <c r="C3" s="582" t="s">
        <v>0</v>
      </c>
      <c r="D3" s="579" t="s">
        <v>1</v>
      </c>
      <c r="E3" s="579" t="s">
        <v>37</v>
      </c>
      <c r="F3" s="579" t="s">
        <v>2</v>
      </c>
      <c r="G3" s="579"/>
      <c r="H3" s="579" t="s">
        <v>3</v>
      </c>
      <c r="I3" s="579"/>
      <c r="J3" s="579" t="s">
        <v>4</v>
      </c>
      <c r="K3" s="579"/>
      <c r="L3" s="579" t="s">
        <v>5</v>
      </c>
      <c r="M3" s="579"/>
      <c r="N3" s="580" t="s">
        <v>6</v>
      </c>
      <c r="R3" s="382"/>
    </row>
    <row r="4" spans="1:256" ht="24.95" customHeight="1">
      <c r="C4" s="583"/>
      <c r="D4" s="584"/>
      <c r="E4" s="584"/>
      <c r="F4" s="381" t="s">
        <v>7</v>
      </c>
      <c r="G4" s="381" t="s">
        <v>8</v>
      </c>
      <c r="H4" s="381" t="s">
        <v>7</v>
      </c>
      <c r="I4" s="381" t="s">
        <v>8</v>
      </c>
      <c r="J4" s="381" t="s">
        <v>7</v>
      </c>
      <c r="K4" s="381" t="s">
        <v>8</v>
      </c>
      <c r="L4" s="381" t="s">
        <v>7</v>
      </c>
      <c r="M4" s="381" t="s">
        <v>8</v>
      </c>
      <c r="N4" s="581"/>
      <c r="P4" s="20"/>
      <c r="Q4" s="20"/>
      <c r="R4" s="20"/>
      <c r="S4" s="20"/>
      <c r="T4" s="20"/>
    </row>
    <row r="5" spans="1:256" ht="23.25" customHeight="1">
      <c r="A5" s="382">
        <v>1005</v>
      </c>
      <c r="C5" s="383" t="str">
        <f>'폐기물처리비 내역서'!C5</f>
        <v>3. 폐기물처리비</v>
      </c>
      <c r="D5" s="379"/>
      <c r="E5" s="379"/>
      <c r="F5" s="384"/>
      <c r="G5" s="384"/>
      <c r="H5" s="384"/>
      <c r="I5" s="384"/>
      <c r="J5" s="384"/>
      <c r="K5" s="384"/>
      <c r="L5" s="384"/>
      <c r="M5" s="384"/>
      <c r="N5" s="380"/>
      <c r="P5" s="20"/>
      <c r="Q5" s="20"/>
      <c r="R5" s="20"/>
      <c r="S5" s="20"/>
      <c r="T5" s="20"/>
    </row>
    <row r="6" spans="1:256" s="193" customFormat="1" ht="23.25" customHeight="1">
      <c r="A6" s="198">
        <v>2001</v>
      </c>
      <c r="B6" s="198">
        <v>3001</v>
      </c>
      <c r="C6" s="116" t="str">
        <f>VLOOKUP($A6,한빛폐기물내역,2,FALSE)</f>
        <v>3.1 전기공사</v>
      </c>
      <c r="D6" s="108" t="s">
        <v>38</v>
      </c>
      <c r="E6" s="108">
        <v>1</v>
      </c>
      <c r="F6" s="385">
        <f>VLOOKUP($B6,한빛폐기물내역,7,FALSE)</f>
        <v>0</v>
      </c>
      <c r="G6" s="385">
        <f t="shared" ref="G6" si="0">INT(F6*E6)</f>
        <v>0</v>
      </c>
      <c r="H6" s="385">
        <f>VLOOKUP($B6,한빛폐기물내역,9,FALSE)</f>
        <v>0</v>
      </c>
      <c r="I6" s="385">
        <f t="shared" ref="I6" si="1">INT(H6*E6)</f>
        <v>0</v>
      </c>
      <c r="J6" s="385" t="e">
        <f>VLOOKUP($B6,한빛폐기물내역,11,FALSE)</f>
        <v>#N/A</v>
      </c>
      <c r="K6" s="385" t="e">
        <f t="shared" ref="K6" si="2">INT(J6*E6)</f>
        <v>#N/A</v>
      </c>
      <c r="L6" s="385"/>
      <c r="M6" s="385" t="e">
        <f t="shared" ref="M6" si="3">K6+I6+G6</f>
        <v>#N/A</v>
      </c>
      <c r="N6" s="227"/>
      <c r="O6" s="156"/>
      <c r="P6" s="228"/>
      <c r="Q6" s="228"/>
      <c r="R6" s="228"/>
      <c r="S6" s="228"/>
      <c r="T6" s="228"/>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row>
    <row r="7" spans="1:256" s="193" customFormat="1" ht="23.25" customHeight="1">
      <c r="A7" s="198"/>
      <c r="B7" s="198"/>
      <c r="C7" s="116"/>
      <c r="D7" s="108"/>
      <c r="E7" s="108"/>
      <c r="F7" s="385"/>
      <c r="G7" s="385"/>
      <c r="H7" s="385"/>
      <c r="I7" s="385"/>
      <c r="J7" s="385"/>
      <c r="K7" s="385"/>
      <c r="L7" s="385"/>
      <c r="M7" s="385"/>
      <c r="N7" s="227"/>
      <c r="O7" s="156"/>
      <c r="P7" s="228"/>
      <c r="Q7" s="228"/>
      <c r="R7" s="228"/>
      <c r="S7" s="228"/>
      <c r="T7" s="228"/>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c r="HX7" s="156"/>
      <c r="HY7" s="156"/>
      <c r="HZ7" s="156"/>
      <c r="IA7" s="156"/>
      <c r="IB7" s="156"/>
      <c r="IC7" s="156"/>
      <c r="ID7" s="156"/>
      <c r="IE7" s="156"/>
      <c r="IF7" s="156"/>
      <c r="IG7" s="156"/>
      <c r="IH7" s="156"/>
      <c r="II7" s="156"/>
      <c r="IJ7" s="156"/>
      <c r="IK7" s="156"/>
      <c r="IL7" s="156"/>
      <c r="IM7" s="156"/>
      <c r="IN7" s="156"/>
      <c r="IO7" s="156"/>
      <c r="IP7" s="156"/>
      <c r="IQ7" s="156"/>
      <c r="IR7" s="156"/>
      <c r="IS7" s="156"/>
      <c r="IT7" s="156"/>
      <c r="IU7" s="156"/>
      <c r="IV7" s="156"/>
    </row>
    <row r="8" spans="1:256" s="193" customFormat="1" ht="23.25" customHeight="1">
      <c r="A8" s="198"/>
      <c r="B8" s="198"/>
      <c r="C8" s="116"/>
      <c r="D8" s="108"/>
      <c r="E8" s="108"/>
      <c r="F8" s="385"/>
      <c r="G8" s="385"/>
      <c r="H8" s="385"/>
      <c r="I8" s="385"/>
      <c r="J8" s="385"/>
      <c r="K8" s="385"/>
      <c r="L8" s="385"/>
      <c r="M8" s="385"/>
      <c r="N8" s="227"/>
      <c r="O8" s="156"/>
      <c r="P8" s="228"/>
      <c r="Q8" s="228"/>
      <c r="R8" s="228"/>
      <c r="S8" s="228"/>
      <c r="T8" s="228"/>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c r="HX8" s="156"/>
      <c r="HY8" s="156"/>
      <c r="HZ8" s="156"/>
      <c r="IA8" s="156"/>
      <c r="IB8" s="156"/>
      <c r="IC8" s="156"/>
      <c r="ID8" s="156"/>
      <c r="IE8" s="156"/>
      <c r="IF8" s="156"/>
      <c r="IG8" s="156"/>
      <c r="IH8" s="156"/>
      <c r="II8" s="156"/>
      <c r="IJ8" s="156"/>
      <c r="IK8" s="156"/>
      <c r="IL8" s="156"/>
      <c r="IM8" s="156"/>
      <c r="IN8" s="156"/>
      <c r="IO8" s="156"/>
      <c r="IP8" s="156"/>
      <c r="IQ8" s="156"/>
      <c r="IR8" s="156"/>
      <c r="IS8" s="156"/>
      <c r="IT8" s="156"/>
      <c r="IU8" s="156"/>
      <c r="IV8" s="156"/>
    </row>
    <row r="9" spans="1:256" s="193" customFormat="1" ht="23.25" customHeight="1">
      <c r="A9" s="198"/>
      <c r="B9" s="198"/>
      <c r="C9" s="116"/>
      <c r="D9" s="108"/>
      <c r="E9" s="108"/>
      <c r="F9" s="385"/>
      <c r="G9" s="385"/>
      <c r="H9" s="385"/>
      <c r="I9" s="385"/>
      <c r="J9" s="385"/>
      <c r="K9" s="385"/>
      <c r="L9" s="385"/>
      <c r="M9" s="385"/>
      <c r="N9" s="227"/>
      <c r="O9" s="156"/>
      <c r="P9" s="228"/>
      <c r="Q9" s="228"/>
      <c r="R9" s="228"/>
      <c r="S9" s="228"/>
      <c r="T9" s="228"/>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c r="II9" s="156"/>
      <c r="IJ9" s="156"/>
      <c r="IK9" s="156"/>
      <c r="IL9" s="156"/>
      <c r="IM9" s="156"/>
      <c r="IN9" s="156"/>
      <c r="IO9" s="156"/>
      <c r="IP9" s="156"/>
      <c r="IQ9" s="156"/>
      <c r="IR9" s="156"/>
      <c r="IS9" s="156"/>
      <c r="IT9" s="156"/>
      <c r="IU9" s="156"/>
      <c r="IV9" s="156"/>
    </row>
    <row r="10" spans="1:256" s="193" customFormat="1" ht="23.25" customHeight="1">
      <c r="A10" s="198"/>
      <c r="B10" s="198"/>
      <c r="C10" s="116"/>
      <c r="D10" s="108"/>
      <c r="E10" s="108"/>
      <c r="F10" s="385"/>
      <c r="G10" s="385"/>
      <c r="H10" s="385"/>
      <c r="I10" s="385"/>
      <c r="J10" s="385"/>
      <c r="K10" s="385"/>
      <c r="L10" s="385"/>
      <c r="M10" s="385"/>
      <c r="N10" s="227"/>
      <c r="O10" s="156"/>
      <c r="P10" s="228"/>
      <c r="Q10" s="228"/>
      <c r="R10" s="228"/>
      <c r="S10" s="228"/>
      <c r="T10" s="228"/>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c r="II10" s="156"/>
      <c r="IJ10" s="156"/>
      <c r="IK10" s="156"/>
      <c r="IL10" s="156"/>
      <c r="IM10" s="156"/>
      <c r="IN10" s="156"/>
      <c r="IO10" s="156"/>
      <c r="IP10" s="156"/>
      <c r="IQ10" s="156"/>
      <c r="IR10" s="156"/>
      <c r="IS10" s="156"/>
      <c r="IT10" s="156"/>
      <c r="IU10" s="156"/>
      <c r="IV10" s="156"/>
    </row>
    <row r="11" spans="1:256" s="193" customFormat="1" ht="23.25" customHeight="1">
      <c r="A11" s="198"/>
      <c r="B11" s="198"/>
      <c r="C11" s="116"/>
      <c r="D11" s="108"/>
      <c r="E11" s="108"/>
      <c r="F11" s="385"/>
      <c r="G11" s="385"/>
      <c r="H11" s="385"/>
      <c r="I11" s="385"/>
      <c r="J11" s="385"/>
      <c r="K11" s="385"/>
      <c r="L11" s="385"/>
      <c r="M11" s="385"/>
      <c r="N11" s="227"/>
      <c r="O11" s="156"/>
      <c r="P11" s="228"/>
      <c r="Q11" s="228"/>
      <c r="R11" s="228"/>
      <c r="S11" s="228"/>
      <c r="T11" s="228"/>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6"/>
      <c r="HS11" s="156"/>
      <c r="HT11" s="156"/>
      <c r="HU11" s="156"/>
      <c r="HV11" s="156"/>
      <c r="HW11" s="156"/>
      <c r="HX11" s="156"/>
      <c r="HY11" s="156"/>
      <c r="HZ11" s="156"/>
      <c r="IA11" s="156"/>
      <c r="IB11" s="156"/>
      <c r="IC11" s="156"/>
      <c r="ID11" s="156"/>
      <c r="IE11" s="156"/>
      <c r="IF11" s="156"/>
      <c r="IG11" s="156"/>
      <c r="IH11" s="156"/>
      <c r="II11" s="156"/>
      <c r="IJ11" s="156"/>
      <c r="IK11" s="156"/>
      <c r="IL11" s="156"/>
      <c r="IM11" s="156"/>
      <c r="IN11" s="156"/>
      <c r="IO11" s="156"/>
      <c r="IP11" s="156"/>
      <c r="IQ11" s="156"/>
      <c r="IR11" s="156"/>
      <c r="IS11" s="156"/>
      <c r="IT11" s="156"/>
      <c r="IU11" s="156"/>
      <c r="IV11" s="156"/>
    </row>
    <row r="12" spans="1:256" s="193" customFormat="1" ht="23.25" customHeight="1">
      <c r="A12" s="198"/>
      <c r="B12" s="198"/>
      <c r="C12" s="116"/>
      <c r="D12" s="108"/>
      <c r="E12" s="108"/>
      <c r="F12" s="385"/>
      <c r="G12" s="385"/>
      <c r="H12" s="385"/>
      <c r="I12" s="385"/>
      <c r="J12" s="385"/>
      <c r="K12" s="385"/>
      <c r="L12" s="385"/>
      <c r="M12" s="385"/>
      <c r="N12" s="227"/>
      <c r="O12" s="156"/>
      <c r="P12" s="228"/>
      <c r="Q12" s="228"/>
      <c r="R12" s="228"/>
      <c r="S12" s="228"/>
      <c r="T12" s="228"/>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c r="EF12" s="156"/>
      <c r="EG12" s="156"/>
      <c r="EH12" s="156"/>
      <c r="EI12" s="156"/>
      <c r="EJ12" s="156"/>
      <c r="EK12" s="156"/>
      <c r="EL12" s="156"/>
      <c r="EM12" s="156"/>
      <c r="EN12" s="156"/>
      <c r="EO12" s="156"/>
      <c r="EP12" s="156"/>
      <c r="EQ12" s="156"/>
      <c r="ER12" s="156"/>
      <c r="ES12" s="156"/>
      <c r="ET12" s="156"/>
      <c r="EU12" s="156"/>
      <c r="EV12" s="156"/>
      <c r="EW12" s="156"/>
      <c r="EX12" s="156"/>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c r="II12" s="156"/>
      <c r="IJ12" s="156"/>
      <c r="IK12" s="156"/>
      <c r="IL12" s="156"/>
      <c r="IM12" s="156"/>
      <c r="IN12" s="156"/>
      <c r="IO12" s="156"/>
      <c r="IP12" s="156"/>
      <c r="IQ12" s="156"/>
      <c r="IR12" s="156"/>
      <c r="IS12" s="156"/>
      <c r="IT12" s="156"/>
      <c r="IU12" s="156"/>
      <c r="IV12" s="156"/>
    </row>
    <row r="13" spans="1:256" s="193" customFormat="1" ht="23.25" customHeight="1">
      <c r="A13" s="198"/>
      <c r="B13" s="198"/>
      <c r="C13" s="116"/>
      <c r="D13" s="108"/>
      <c r="E13" s="108"/>
      <c r="F13" s="385"/>
      <c r="G13" s="385"/>
      <c r="H13" s="385"/>
      <c r="I13" s="385"/>
      <c r="J13" s="385"/>
      <c r="K13" s="385"/>
      <c r="L13" s="385"/>
      <c r="M13" s="385"/>
      <c r="N13" s="227"/>
      <c r="O13" s="156"/>
      <c r="P13" s="228"/>
      <c r="Q13" s="228"/>
      <c r="R13" s="228"/>
      <c r="S13" s="228"/>
      <c r="T13" s="228"/>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6"/>
      <c r="IL13" s="156"/>
      <c r="IM13" s="156"/>
      <c r="IN13" s="156"/>
      <c r="IO13" s="156"/>
      <c r="IP13" s="156"/>
      <c r="IQ13" s="156"/>
      <c r="IR13" s="156"/>
      <c r="IS13" s="156"/>
      <c r="IT13" s="156"/>
      <c r="IU13" s="156"/>
      <c r="IV13" s="156"/>
    </row>
    <row r="14" spans="1:256" s="193" customFormat="1" ht="23.25" customHeight="1">
      <c r="A14" s="198"/>
      <c r="B14" s="198"/>
      <c r="C14" s="116"/>
      <c r="D14" s="108"/>
      <c r="E14" s="108"/>
      <c r="F14" s="385"/>
      <c r="G14" s="385"/>
      <c r="H14" s="385"/>
      <c r="I14" s="385"/>
      <c r="J14" s="385"/>
      <c r="K14" s="385"/>
      <c r="L14" s="385"/>
      <c r="M14" s="385"/>
      <c r="N14" s="227"/>
      <c r="O14" s="156"/>
      <c r="P14" s="228"/>
      <c r="Q14" s="228"/>
      <c r="R14" s="228"/>
      <c r="S14" s="228"/>
      <c r="T14" s="228"/>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6"/>
      <c r="IL14" s="156"/>
      <c r="IM14" s="156"/>
      <c r="IN14" s="156"/>
      <c r="IO14" s="156"/>
      <c r="IP14" s="156"/>
      <c r="IQ14" s="156"/>
      <c r="IR14" s="156"/>
      <c r="IS14" s="156"/>
      <c r="IT14" s="156"/>
      <c r="IU14" s="156"/>
      <c r="IV14" s="156"/>
    </row>
    <row r="15" spans="1:256" s="193" customFormat="1" ht="23.25" customHeight="1">
      <c r="A15" s="198"/>
      <c r="B15" s="198"/>
      <c r="C15" s="116"/>
      <c r="D15" s="108"/>
      <c r="E15" s="108"/>
      <c r="F15" s="385"/>
      <c r="G15" s="385"/>
      <c r="H15" s="385"/>
      <c r="I15" s="385"/>
      <c r="J15" s="385"/>
      <c r="K15" s="385"/>
      <c r="L15" s="385"/>
      <c r="M15" s="385"/>
      <c r="N15" s="227"/>
      <c r="O15" s="156"/>
      <c r="P15" s="228"/>
      <c r="Q15" s="228"/>
      <c r="R15" s="228"/>
      <c r="S15" s="228"/>
      <c r="T15" s="228"/>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6"/>
      <c r="IL15" s="156"/>
      <c r="IM15" s="156"/>
      <c r="IN15" s="156"/>
      <c r="IO15" s="156"/>
      <c r="IP15" s="156"/>
      <c r="IQ15" s="156"/>
      <c r="IR15" s="156"/>
      <c r="IS15" s="156"/>
      <c r="IT15" s="156"/>
      <c r="IU15" s="156"/>
      <c r="IV15" s="156"/>
    </row>
    <row r="16" spans="1:256" s="193" customFormat="1" ht="23.25" customHeight="1">
      <c r="A16" s="198"/>
      <c r="B16" s="198"/>
      <c r="C16" s="116"/>
      <c r="D16" s="108"/>
      <c r="E16" s="108"/>
      <c r="F16" s="385"/>
      <c r="G16" s="385"/>
      <c r="H16" s="385"/>
      <c r="I16" s="385"/>
      <c r="J16" s="385"/>
      <c r="K16" s="385"/>
      <c r="L16" s="385"/>
      <c r="M16" s="385"/>
      <c r="N16" s="227"/>
      <c r="O16" s="156"/>
      <c r="P16" s="228"/>
      <c r="Q16" s="228"/>
      <c r="R16" s="228"/>
      <c r="S16" s="228"/>
      <c r="T16" s="228"/>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c r="II16" s="156"/>
      <c r="IJ16" s="156"/>
      <c r="IK16" s="156"/>
      <c r="IL16" s="156"/>
      <c r="IM16" s="156"/>
      <c r="IN16" s="156"/>
      <c r="IO16" s="156"/>
      <c r="IP16" s="156"/>
      <c r="IQ16" s="156"/>
      <c r="IR16" s="156"/>
      <c r="IS16" s="156"/>
      <c r="IT16" s="156"/>
      <c r="IU16" s="156"/>
      <c r="IV16" s="156"/>
    </row>
    <row r="17" spans="1:256" s="193" customFormat="1" ht="23.25" customHeight="1">
      <c r="A17" s="198"/>
      <c r="B17" s="198"/>
      <c r="C17" s="116"/>
      <c r="D17" s="108"/>
      <c r="E17" s="108"/>
      <c r="F17" s="385"/>
      <c r="G17" s="385"/>
      <c r="H17" s="385"/>
      <c r="I17" s="385"/>
      <c r="J17" s="385"/>
      <c r="K17" s="385"/>
      <c r="L17" s="385"/>
      <c r="M17" s="385"/>
      <c r="N17" s="227"/>
      <c r="O17" s="156"/>
      <c r="P17" s="228"/>
      <c r="Q17" s="228"/>
      <c r="R17" s="228"/>
      <c r="S17" s="228"/>
      <c r="T17" s="228"/>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56"/>
      <c r="EO17" s="156"/>
      <c r="EP17" s="156"/>
      <c r="EQ17" s="156"/>
      <c r="ER17" s="156"/>
      <c r="ES17" s="156"/>
      <c r="ET17" s="156"/>
      <c r="EU17" s="156"/>
      <c r="EV17" s="156"/>
      <c r="EW17" s="156"/>
      <c r="EX17" s="156"/>
      <c r="EY17" s="156"/>
      <c r="EZ17" s="156"/>
      <c r="FA17" s="156"/>
      <c r="FB17" s="156"/>
      <c r="FC17" s="156"/>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c r="HC17" s="156"/>
      <c r="HD17" s="156"/>
      <c r="HE17" s="156"/>
      <c r="HF17" s="156"/>
      <c r="HG17" s="156"/>
      <c r="HH17" s="156"/>
      <c r="HI17" s="156"/>
      <c r="HJ17" s="156"/>
      <c r="HK17" s="156"/>
      <c r="HL17" s="156"/>
      <c r="HM17" s="156"/>
      <c r="HN17" s="156"/>
      <c r="HO17" s="156"/>
      <c r="HP17" s="156"/>
      <c r="HQ17" s="156"/>
      <c r="HR17" s="156"/>
      <c r="HS17" s="156"/>
      <c r="HT17" s="156"/>
      <c r="HU17" s="156"/>
      <c r="HV17" s="156"/>
      <c r="HW17" s="156"/>
      <c r="HX17" s="156"/>
      <c r="HY17" s="156"/>
      <c r="HZ17" s="156"/>
      <c r="IA17" s="156"/>
      <c r="IB17" s="156"/>
      <c r="IC17" s="156"/>
      <c r="ID17" s="156"/>
      <c r="IE17" s="156"/>
      <c r="IF17" s="156"/>
      <c r="IG17" s="156"/>
      <c r="IH17" s="156"/>
      <c r="II17" s="156"/>
      <c r="IJ17" s="156"/>
      <c r="IK17" s="156"/>
      <c r="IL17" s="156"/>
      <c r="IM17" s="156"/>
      <c r="IN17" s="156"/>
      <c r="IO17" s="156"/>
      <c r="IP17" s="156"/>
      <c r="IQ17" s="156"/>
      <c r="IR17" s="156"/>
      <c r="IS17" s="156"/>
      <c r="IT17" s="156"/>
      <c r="IU17" s="156"/>
      <c r="IV17" s="156"/>
    </row>
    <row r="18" spans="1:256" s="193" customFormat="1" ht="23.25" customHeight="1">
      <c r="A18" s="198"/>
      <c r="B18" s="198"/>
      <c r="C18" s="116"/>
      <c r="D18" s="108"/>
      <c r="E18" s="108"/>
      <c r="F18" s="385"/>
      <c r="G18" s="385"/>
      <c r="H18" s="385"/>
      <c r="I18" s="385"/>
      <c r="J18" s="385"/>
      <c r="K18" s="385"/>
      <c r="L18" s="385"/>
      <c r="M18" s="385"/>
      <c r="N18" s="227"/>
      <c r="O18" s="156"/>
      <c r="P18" s="228"/>
      <c r="Q18" s="228"/>
      <c r="R18" s="228"/>
      <c r="S18" s="228"/>
      <c r="T18" s="228"/>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156"/>
      <c r="EN18" s="156"/>
      <c r="EO18" s="156"/>
      <c r="EP18" s="156"/>
      <c r="EQ18" s="156"/>
      <c r="ER18" s="156"/>
      <c r="ES18" s="156"/>
      <c r="ET18" s="156"/>
      <c r="EU18" s="156"/>
      <c r="EV18" s="156"/>
      <c r="EW18" s="156"/>
      <c r="EX18" s="156"/>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c r="II18" s="156"/>
      <c r="IJ18" s="156"/>
      <c r="IK18" s="156"/>
      <c r="IL18" s="156"/>
      <c r="IM18" s="156"/>
      <c r="IN18" s="156"/>
      <c r="IO18" s="156"/>
      <c r="IP18" s="156"/>
      <c r="IQ18" s="156"/>
      <c r="IR18" s="156"/>
      <c r="IS18" s="156"/>
      <c r="IT18" s="156"/>
      <c r="IU18" s="156"/>
      <c r="IV18" s="156"/>
    </row>
    <row r="19" spans="1:256" s="193" customFormat="1" ht="23.25" customHeight="1">
      <c r="A19" s="198"/>
      <c r="B19" s="198"/>
      <c r="C19" s="116"/>
      <c r="D19" s="108"/>
      <c r="E19" s="108"/>
      <c r="F19" s="385"/>
      <c r="G19" s="385"/>
      <c r="H19" s="385"/>
      <c r="I19" s="385"/>
      <c r="J19" s="385"/>
      <c r="K19" s="385"/>
      <c r="L19" s="385"/>
      <c r="M19" s="385"/>
      <c r="N19" s="227"/>
      <c r="O19" s="156"/>
      <c r="P19" s="228"/>
      <c r="Q19" s="228"/>
      <c r="R19" s="228"/>
      <c r="S19" s="228"/>
      <c r="T19" s="228"/>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c r="IK19" s="156"/>
      <c r="IL19" s="156"/>
      <c r="IM19" s="156"/>
      <c r="IN19" s="156"/>
      <c r="IO19" s="156"/>
      <c r="IP19" s="156"/>
      <c r="IQ19" s="156"/>
      <c r="IR19" s="156"/>
      <c r="IS19" s="156"/>
      <c r="IT19" s="156"/>
      <c r="IU19" s="156"/>
      <c r="IV19" s="156"/>
    </row>
    <row r="20" spans="1:256" s="193" customFormat="1" ht="23.25" customHeight="1">
      <c r="A20" s="198"/>
      <c r="B20" s="198"/>
      <c r="C20" s="116"/>
      <c r="D20" s="108"/>
      <c r="E20" s="108"/>
      <c r="F20" s="385"/>
      <c r="G20" s="385"/>
      <c r="H20" s="385"/>
      <c r="I20" s="385"/>
      <c r="J20" s="385"/>
      <c r="K20" s="385"/>
      <c r="L20" s="385"/>
      <c r="M20" s="385"/>
      <c r="N20" s="227"/>
      <c r="O20" s="156"/>
      <c r="P20" s="228"/>
      <c r="Q20" s="228"/>
      <c r="R20" s="228"/>
      <c r="S20" s="228"/>
      <c r="T20" s="228"/>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6"/>
      <c r="DE20" s="156"/>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156"/>
      <c r="EP20" s="156"/>
      <c r="EQ20" s="156"/>
      <c r="ER20" s="156"/>
      <c r="ES20" s="156"/>
      <c r="ET20" s="156"/>
      <c r="EU20" s="156"/>
      <c r="EV20" s="156"/>
      <c r="EW20" s="156"/>
      <c r="EX20" s="156"/>
      <c r="EY20" s="156"/>
      <c r="EZ20" s="156"/>
      <c r="FA20" s="156"/>
      <c r="FB20" s="156"/>
      <c r="FC20" s="156"/>
      <c r="FD20" s="156"/>
      <c r="FE20" s="156"/>
      <c r="FF20" s="156"/>
      <c r="FG20" s="156"/>
      <c r="FH20" s="156"/>
      <c r="FI20" s="156"/>
      <c r="FJ20" s="156"/>
      <c r="FK20" s="156"/>
      <c r="FL20" s="156"/>
      <c r="FM20" s="156"/>
      <c r="FN20" s="156"/>
      <c r="FO20" s="156"/>
      <c r="FP20" s="156"/>
      <c r="FQ20" s="156"/>
      <c r="FR20" s="156"/>
      <c r="FS20" s="156"/>
      <c r="FT20" s="156"/>
      <c r="FU20" s="156"/>
      <c r="FV20" s="156"/>
      <c r="FW20" s="156"/>
      <c r="FX20" s="156"/>
      <c r="FY20" s="156"/>
      <c r="FZ20" s="156"/>
      <c r="GA20" s="156"/>
      <c r="GB20" s="156"/>
      <c r="GC20" s="156"/>
      <c r="GD20" s="156"/>
      <c r="GE20" s="156"/>
      <c r="GF20" s="156"/>
      <c r="GG20" s="156"/>
      <c r="GH20" s="156"/>
      <c r="GI20" s="156"/>
      <c r="GJ20" s="156"/>
      <c r="GK20" s="156"/>
      <c r="GL20" s="156"/>
      <c r="GM20" s="156"/>
      <c r="GN20" s="156"/>
      <c r="GO20" s="156"/>
      <c r="GP20" s="156"/>
      <c r="GQ20" s="156"/>
      <c r="GR20" s="156"/>
      <c r="GS20" s="156"/>
      <c r="GT20" s="156"/>
      <c r="GU20" s="156"/>
      <c r="GV20" s="156"/>
      <c r="GW20" s="156"/>
      <c r="GX20" s="156"/>
      <c r="GY20" s="156"/>
      <c r="GZ20" s="156"/>
      <c r="HA20" s="156"/>
      <c r="HB20" s="156"/>
      <c r="HC20" s="156"/>
      <c r="HD20" s="156"/>
      <c r="HE20" s="156"/>
      <c r="HF20" s="156"/>
      <c r="HG20" s="156"/>
      <c r="HH20" s="156"/>
      <c r="HI20" s="156"/>
      <c r="HJ20" s="156"/>
      <c r="HK20" s="156"/>
      <c r="HL20" s="156"/>
      <c r="HM20" s="156"/>
      <c r="HN20" s="156"/>
      <c r="HO20" s="156"/>
      <c r="HP20" s="156"/>
      <c r="HQ20" s="156"/>
      <c r="HR20" s="156"/>
      <c r="HS20" s="156"/>
      <c r="HT20" s="156"/>
      <c r="HU20" s="156"/>
      <c r="HV20" s="156"/>
      <c r="HW20" s="156"/>
      <c r="HX20" s="156"/>
      <c r="HY20" s="156"/>
      <c r="HZ20" s="156"/>
      <c r="IA20" s="156"/>
      <c r="IB20" s="156"/>
      <c r="IC20" s="156"/>
      <c r="ID20" s="156"/>
      <c r="IE20" s="156"/>
      <c r="IF20" s="156"/>
      <c r="IG20" s="156"/>
      <c r="IH20" s="156"/>
      <c r="II20" s="156"/>
      <c r="IJ20" s="156"/>
      <c r="IK20" s="156"/>
      <c r="IL20" s="156"/>
      <c r="IM20" s="156"/>
      <c r="IN20" s="156"/>
      <c r="IO20" s="156"/>
      <c r="IP20" s="156"/>
      <c r="IQ20" s="156"/>
      <c r="IR20" s="156"/>
      <c r="IS20" s="156"/>
      <c r="IT20" s="156"/>
      <c r="IU20" s="156"/>
      <c r="IV20" s="156"/>
    </row>
    <row r="21" spans="1:256" s="193" customFormat="1" ht="23.25" customHeight="1">
      <c r="A21" s="198"/>
      <c r="B21" s="198"/>
      <c r="C21" s="116"/>
      <c r="D21" s="108"/>
      <c r="E21" s="108"/>
      <c r="F21" s="385"/>
      <c r="G21" s="385"/>
      <c r="H21" s="385"/>
      <c r="I21" s="385"/>
      <c r="J21" s="385"/>
      <c r="K21" s="385"/>
      <c r="L21" s="385"/>
      <c r="M21" s="385"/>
      <c r="N21" s="227"/>
      <c r="O21" s="156"/>
      <c r="P21" s="228"/>
      <c r="Q21" s="228"/>
      <c r="R21" s="228"/>
      <c r="S21" s="228"/>
      <c r="T21" s="228"/>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6"/>
      <c r="CQ21" s="156"/>
      <c r="CR21" s="156"/>
      <c r="CS21" s="156"/>
      <c r="CT21" s="156"/>
      <c r="CU21" s="156"/>
      <c r="CV21" s="156"/>
      <c r="CW21" s="156"/>
      <c r="CX21" s="156"/>
      <c r="CY21" s="156"/>
      <c r="CZ21" s="156"/>
      <c r="DA21" s="156"/>
      <c r="DB21" s="156"/>
      <c r="DC21" s="156"/>
      <c r="DD21" s="156"/>
      <c r="DE21" s="156"/>
      <c r="DF21" s="156"/>
      <c r="DG21" s="156"/>
      <c r="DH21" s="156"/>
      <c r="DI21" s="156"/>
      <c r="DJ21" s="156"/>
      <c r="DK21" s="156"/>
      <c r="DL21" s="156"/>
      <c r="DM21" s="156"/>
      <c r="DN21" s="156"/>
      <c r="DO21" s="156"/>
      <c r="DP21" s="156"/>
      <c r="DQ21" s="156"/>
      <c r="DR21" s="156"/>
      <c r="DS21" s="156"/>
      <c r="DT21" s="156"/>
      <c r="DU21" s="156"/>
      <c r="DV21" s="156"/>
      <c r="DW21" s="156"/>
      <c r="DX21" s="156"/>
      <c r="DY21" s="156"/>
      <c r="DZ21" s="156"/>
      <c r="EA21" s="156"/>
      <c r="EB21" s="156"/>
      <c r="EC21" s="156"/>
      <c r="ED21" s="156"/>
      <c r="EE21" s="156"/>
      <c r="EF21" s="156"/>
      <c r="EG21" s="156"/>
      <c r="EH21" s="156"/>
      <c r="EI21" s="156"/>
      <c r="EJ21" s="156"/>
      <c r="EK21" s="156"/>
      <c r="EL21" s="156"/>
      <c r="EM21" s="156"/>
      <c r="EN21" s="156"/>
      <c r="EO21" s="156"/>
      <c r="EP21" s="156"/>
      <c r="EQ21" s="156"/>
      <c r="ER21" s="156"/>
      <c r="ES21" s="156"/>
      <c r="ET21" s="156"/>
      <c r="EU21" s="156"/>
      <c r="EV21" s="156"/>
      <c r="EW21" s="156"/>
      <c r="EX21" s="156"/>
      <c r="EY21" s="156"/>
      <c r="EZ21" s="156"/>
      <c r="FA21" s="156"/>
      <c r="FB21" s="156"/>
      <c r="FC21" s="156"/>
      <c r="FD21" s="156"/>
      <c r="FE21" s="156"/>
      <c r="FF21" s="156"/>
      <c r="FG21" s="156"/>
      <c r="FH21" s="156"/>
      <c r="FI21" s="156"/>
      <c r="FJ21" s="156"/>
      <c r="FK21" s="156"/>
      <c r="FL21" s="156"/>
      <c r="FM21" s="156"/>
      <c r="FN21" s="156"/>
      <c r="FO21" s="156"/>
      <c r="FP21" s="156"/>
      <c r="FQ21" s="156"/>
      <c r="FR21" s="156"/>
      <c r="FS21" s="156"/>
      <c r="FT21" s="156"/>
      <c r="FU21" s="156"/>
      <c r="FV21" s="156"/>
      <c r="FW21" s="156"/>
      <c r="FX21" s="156"/>
      <c r="FY21" s="156"/>
      <c r="FZ21" s="156"/>
      <c r="GA21" s="156"/>
      <c r="GB21" s="156"/>
      <c r="GC21" s="156"/>
      <c r="GD21" s="156"/>
      <c r="GE21" s="156"/>
      <c r="GF21" s="156"/>
      <c r="GG21" s="156"/>
      <c r="GH21" s="156"/>
      <c r="GI21" s="156"/>
      <c r="GJ21" s="156"/>
      <c r="GK21" s="156"/>
      <c r="GL21" s="156"/>
      <c r="GM21" s="156"/>
      <c r="GN21" s="156"/>
      <c r="GO21" s="156"/>
      <c r="GP21" s="156"/>
      <c r="GQ21" s="156"/>
      <c r="GR21" s="156"/>
      <c r="GS21" s="156"/>
      <c r="GT21" s="156"/>
      <c r="GU21" s="156"/>
      <c r="GV21" s="156"/>
      <c r="GW21" s="156"/>
      <c r="GX21" s="156"/>
      <c r="GY21" s="156"/>
      <c r="GZ21" s="156"/>
      <c r="HA21" s="156"/>
      <c r="HB21" s="156"/>
      <c r="HC21" s="156"/>
      <c r="HD21" s="156"/>
      <c r="HE21" s="156"/>
      <c r="HF21" s="156"/>
      <c r="HG21" s="156"/>
      <c r="HH21" s="156"/>
      <c r="HI21" s="156"/>
      <c r="HJ21" s="156"/>
      <c r="HK21" s="156"/>
      <c r="HL21" s="156"/>
      <c r="HM21" s="156"/>
      <c r="HN21" s="156"/>
      <c r="HO21" s="156"/>
      <c r="HP21" s="156"/>
      <c r="HQ21" s="156"/>
      <c r="HR21" s="156"/>
      <c r="HS21" s="156"/>
      <c r="HT21" s="156"/>
      <c r="HU21" s="156"/>
      <c r="HV21" s="156"/>
      <c r="HW21" s="156"/>
      <c r="HX21" s="156"/>
      <c r="HY21" s="156"/>
      <c r="HZ21" s="156"/>
      <c r="IA21" s="156"/>
      <c r="IB21" s="156"/>
      <c r="IC21" s="156"/>
      <c r="ID21" s="156"/>
      <c r="IE21" s="156"/>
      <c r="IF21" s="156"/>
      <c r="IG21" s="156"/>
      <c r="IH21" s="156"/>
      <c r="II21" s="156"/>
      <c r="IJ21" s="156"/>
      <c r="IK21" s="156"/>
      <c r="IL21" s="156"/>
      <c r="IM21" s="156"/>
      <c r="IN21" s="156"/>
      <c r="IO21" s="156"/>
      <c r="IP21" s="156"/>
      <c r="IQ21" s="156"/>
      <c r="IR21" s="156"/>
      <c r="IS21" s="156"/>
      <c r="IT21" s="156"/>
      <c r="IU21" s="156"/>
      <c r="IV21" s="156"/>
    </row>
    <row r="22" spans="1:256" s="193" customFormat="1" ht="23.25" customHeight="1">
      <c r="A22" s="198"/>
      <c r="B22" s="198"/>
      <c r="C22" s="116"/>
      <c r="D22" s="108"/>
      <c r="E22" s="108"/>
      <c r="F22" s="385"/>
      <c r="G22" s="385"/>
      <c r="H22" s="385"/>
      <c r="I22" s="385"/>
      <c r="J22" s="385"/>
      <c r="K22" s="385"/>
      <c r="L22" s="385"/>
      <c r="M22" s="385"/>
      <c r="N22" s="227"/>
      <c r="O22" s="156"/>
      <c r="P22" s="228"/>
      <c r="Q22" s="228"/>
      <c r="R22" s="228"/>
      <c r="S22" s="228"/>
      <c r="T22" s="228"/>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156"/>
      <c r="CO22" s="156"/>
      <c r="CP22" s="156"/>
      <c r="CQ22" s="156"/>
      <c r="CR22" s="156"/>
      <c r="CS22" s="156"/>
      <c r="CT22" s="156"/>
      <c r="CU22" s="156"/>
      <c r="CV22" s="156"/>
      <c r="CW22" s="156"/>
      <c r="CX22" s="156"/>
      <c r="CY22" s="156"/>
      <c r="CZ22" s="156"/>
      <c r="DA22" s="156"/>
      <c r="DB22" s="156"/>
      <c r="DC22" s="156"/>
      <c r="DD22" s="156"/>
      <c r="DE22" s="156"/>
      <c r="DF22" s="156"/>
      <c r="DG22" s="156"/>
      <c r="DH22" s="156"/>
      <c r="DI22" s="156"/>
      <c r="DJ22" s="156"/>
      <c r="DK22" s="156"/>
      <c r="DL22" s="156"/>
      <c r="DM22" s="156"/>
      <c r="DN22" s="156"/>
      <c r="DO22" s="156"/>
      <c r="DP22" s="156"/>
      <c r="DQ22" s="156"/>
      <c r="DR22" s="156"/>
      <c r="DS22" s="156"/>
      <c r="DT22" s="156"/>
      <c r="DU22" s="156"/>
      <c r="DV22" s="156"/>
      <c r="DW22" s="156"/>
      <c r="DX22" s="156"/>
      <c r="DY22" s="156"/>
      <c r="DZ22" s="156"/>
      <c r="EA22" s="156"/>
      <c r="EB22" s="156"/>
      <c r="EC22" s="156"/>
      <c r="ED22" s="156"/>
      <c r="EE22" s="156"/>
      <c r="EF22" s="156"/>
      <c r="EG22" s="156"/>
      <c r="EH22" s="156"/>
      <c r="EI22" s="156"/>
      <c r="EJ22" s="156"/>
      <c r="EK22" s="156"/>
      <c r="EL22" s="156"/>
      <c r="EM22" s="156"/>
      <c r="EN22" s="156"/>
      <c r="EO22" s="156"/>
      <c r="EP22" s="156"/>
      <c r="EQ22" s="156"/>
      <c r="ER22" s="156"/>
      <c r="ES22" s="156"/>
      <c r="ET22" s="156"/>
      <c r="EU22" s="156"/>
      <c r="EV22" s="156"/>
      <c r="EW22" s="156"/>
      <c r="EX22" s="156"/>
      <c r="EY22" s="156"/>
      <c r="EZ22" s="156"/>
      <c r="FA22" s="156"/>
      <c r="FB22" s="156"/>
      <c r="FC22" s="156"/>
      <c r="FD22" s="156"/>
      <c r="FE22" s="156"/>
      <c r="FF22" s="156"/>
      <c r="FG22" s="156"/>
      <c r="FH22" s="156"/>
      <c r="FI22" s="156"/>
      <c r="FJ22" s="156"/>
      <c r="FK22" s="156"/>
      <c r="FL22" s="156"/>
      <c r="FM22" s="156"/>
      <c r="FN22" s="156"/>
      <c r="FO22" s="156"/>
      <c r="FP22" s="156"/>
      <c r="FQ22" s="156"/>
      <c r="FR22" s="156"/>
      <c r="FS22" s="156"/>
      <c r="FT22" s="156"/>
      <c r="FU22" s="156"/>
      <c r="FV22" s="156"/>
      <c r="FW22" s="156"/>
      <c r="FX22" s="156"/>
      <c r="FY22" s="156"/>
      <c r="FZ22" s="156"/>
      <c r="GA22" s="156"/>
      <c r="GB22" s="156"/>
      <c r="GC22" s="156"/>
      <c r="GD22" s="156"/>
      <c r="GE22" s="156"/>
      <c r="GF22" s="156"/>
      <c r="GG22" s="156"/>
      <c r="GH22" s="156"/>
      <c r="GI22" s="156"/>
      <c r="GJ22" s="156"/>
      <c r="GK22" s="156"/>
      <c r="GL22" s="156"/>
      <c r="GM22" s="156"/>
      <c r="GN22" s="156"/>
      <c r="GO22" s="156"/>
      <c r="GP22" s="156"/>
      <c r="GQ22" s="156"/>
      <c r="GR22" s="156"/>
      <c r="GS22" s="156"/>
      <c r="GT22" s="156"/>
      <c r="GU22" s="156"/>
      <c r="GV22" s="156"/>
      <c r="GW22" s="156"/>
      <c r="GX22" s="156"/>
      <c r="GY22" s="156"/>
      <c r="GZ22" s="156"/>
      <c r="HA22" s="156"/>
      <c r="HB22" s="156"/>
      <c r="HC22" s="156"/>
      <c r="HD22" s="156"/>
      <c r="HE22" s="156"/>
      <c r="HF22" s="156"/>
      <c r="HG22" s="156"/>
      <c r="HH22" s="156"/>
      <c r="HI22" s="156"/>
      <c r="HJ22" s="156"/>
      <c r="HK22" s="156"/>
      <c r="HL22" s="156"/>
      <c r="HM22" s="156"/>
      <c r="HN22" s="156"/>
      <c r="HO22" s="156"/>
      <c r="HP22" s="156"/>
      <c r="HQ22" s="156"/>
      <c r="HR22" s="156"/>
      <c r="HS22" s="156"/>
      <c r="HT22" s="156"/>
      <c r="HU22" s="156"/>
      <c r="HV22" s="156"/>
      <c r="HW22" s="156"/>
      <c r="HX22" s="156"/>
      <c r="HY22" s="156"/>
      <c r="HZ22" s="156"/>
      <c r="IA22" s="156"/>
      <c r="IB22" s="156"/>
      <c r="IC22" s="156"/>
      <c r="ID22" s="156"/>
      <c r="IE22" s="156"/>
      <c r="IF22" s="156"/>
      <c r="IG22" s="156"/>
      <c r="IH22" s="156"/>
      <c r="II22" s="156"/>
      <c r="IJ22" s="156"/>
      <c r="IK22" s="156"/>
      <c r="IL22" s="156"/>
      <c r="IM22" s="156"/>
      <c r="IN22" s="156"/>
      <c r="IO22" s="156"/>
      <c r="IP22" s="156"/>
      <c r="IQ22" s="156"/>
      <c r="IR22" s="156"/>
      <c r="IS22" s="156"/>
      <c r="IT22" s="156"/>
      <c r="IU22" s="156"/>
      <c r="IV22" s="156"/>
    </row>
    <row r="23" spans="1:256" s="193" customFormat="1" ht="23.25" customHeight="1">
      <c r="A23" s="198"/>
      <c r="B23" s="198"/>
      <c r="C23" s="116"/>
      <c r="D23" s="108"/>
      <c r="E23" s="108"/>
      <c r="F23" s="385"/>
      <c r="G23" s="385"/>
      <c r="H23" s="385"/>
      <c r="I23" s="385"/>
      <c r="J23" s="385"/>
      <c r="K23" s="385"/>
      <c r="L23" s="385"/>
      <c r="M23" s="385"/>
      <c r="N23" s="227"/>
      <c r="O23" s="156"/>
      <c r="P23" s="228"/>
      <c r="Q23" s="228"/>
      <c r="R23" s="228"/>
      <c r="S23" s="228"/>
      <c r="T23" s="228"/>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c r="CQ23" s="156"/>
      <c r="CR23" s="156"/>
      <c r="CS23" s="156"/>
      <c r="CT23" s="156"/>
      <c r="CU23" s="156"/>
      <c r="CV23" s="156"/>
      <c r="CW23" s="156"/>
      <c r="CX23" s="156"/>
      <c r="CY23" s="156"/>
      <c r="CZ23" s="156"/>
      <c r="DA23" s="156"/>
      <c r="DB23" s="156"/>
      <c r="DC23" s="156"/>
      <c r="DD23" s="156"/>
      <c r="DE23" s="156"/>
      <c r="DF23" s="156"/>
      <c r="DG23" s="156"/>
      <c r="DH23" s="156"/>
      <c r="DI23" s="156"/>
      <c r="DJ23" s="156"/>
      <c r="DK23" s="156"/>
      <c r="DL23" s="156"/>
      <c r="DM23" s="156"/>
      <c r="DN23" s="156"/>
      <c r="DO23" s="156"/>
      <c r="DP23" s="156"/>
      <c r="DQ23" s="156"/>
      <c r="DR23" s="156"/>
      <c r="DS23" s="156"/>
      <c r="DT23" s="156"/>
      <c r="DU23" s="156"/>
      <c r="DV23" s="156"/>
      <c r="DW23" s="156"/>
      <c r="DX23" s="156"/>
      <c r="DY23" s="156"/>
      <c r="DZ23" s="156"/>
      <c r="EA23" s="156"/>
      <c r="EB23" s="156"/>
      <c r="EC23" s="156"/>
      <c r="ED23" s="156"/>
      <c r="EE23" s="156"/>
      <c r="EF23" s="156"/>
      <c r="EG23" s="156"/>
      <c r="EH23" s="156"/>
      <c r="EI23" s="156"/>
      <c r="EJ23" s="156"/>
      <c r="EK23" s="156"/>
      <c r="EL23" s="156"/>
      <c r="EM23" s="156"/>
      <c r="EN23" s="156"/>
      <c r="EO23" s="156"/>
      <c r="EP23" s="156"/>
      <c r="EQ23" s="156"/>
      <c r="ER23" s="156"/>
      <c r="ES23" s="156"/>
      <c r="ET23" s="156"/>
      <c r="EU23" s="156"/>
      <c r="EV23" s="156"/>
      <c r="EW23" s="156"/>
      <c r="EX23" s="156"/>
      <c r="EY23" s="156"/>
      <c r="EZ23" s="156"/>
      <c r="FA23" s="156"/>
      <c r="FB23" s="156"/>
      <c r="FC23" s="156"/>
      <c r="FD23" s="156"/>
      <c r="FE23" s="156"/>
      <c r="FF23" s="156"/>
      <c r="FG23" s="156"/>
      <c r="FH23" s="156"/>
      <c r="FI23" s="156"/>
      <c r="FJ23" s="156"/>
      <c r="FK23" s="156"/>
      <c r="FL23" s="156"/>
      <c r="FM23" s="156"/>
      <c r="FN23" s="156"/>
      <c r="FO23" s="156"/>
      <c r="FP23" s="156"/>
      <c r="FQ23" s="156"/>
      <c r="FR23" s="156"/>
      <c r="FS23" s="156"/>
      <c r="FT23" s="156"/>
      <c r="FU23" s="156"/>
      <c r="FV23" s="156"/>
      <c r="FW23" s="156"/>
      <c r="FX23" s="156"/>
      <c r="FY23" s="156"/>
      <c r="FZ23" s="156"/>
      <c r="GA23" s="156"/>
      <c r="GB23" s="156"/>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c r="HC23" s="156"/>
      <c r="HD23" s="156"/>
      <c r="HE23" s="156"/>
      <c r="HF23" s="156"/>
      <c r="HG23" s="156"/>
      <c r="HH23" s="156"/>
      <c r="HI23" s="156"/>
      <c r="HJ23" s="156"/>
      <c r="HK23" s="156"/>
      <c r="HL23" s="156"/>
      <c r="HM23" s="156"/>
      <c r="HN23" s="156"/>
      <c r="HO23" s="156"/>
      <c r="HP23" s="156"/>
      <c r="HQ23" s="156"/>
      <c r="HR23" s="156"/>
      <c r="HS23" s="156"/>
      <c r="HT23" s="156"/>
      <c r="HU23" s="156"/>
      <c r="HV23" s="156"/>
      <c r="HW23" s="156"/>
      <c r="HX23" s="156"/>
      <c r="HY23" s="156"/>
      <c r="HZ23" s="156"/>
      <c r="IA23" s="156"/>
      <c r="IB23" s="156"/>
      <c r="IC23" s="156"/>
      <c r="ID23" s="156"/>
      <c r="IE23" s="156"/>
      <c r="IF23" s="156"/>
      <c r="IG23" s="156"/>
      <c r="IH23" s="156"/>
      <c r="II23" s="156"/>
      <c r="IJ23" s="156"/>
      <c r="IK23" s="156"/>
      <c r="IL23" s="156"/>
      <c r="IM23" s="156"/>
      <c r="IN23" s="156"/>
      <c r="IO23" s="156"/>
      <c r="IP23" s="156"/>
      <c r="IQ23" s="156"/>
      <c r="IR23" s="156"/>
      <c r="IS23" s="156"/>
      <c r="IT23" s="156"/>
      <c r="IU23" s="156"/>
      <c r="IV23" s="156"/>
    </row>
    <row r="24" spans="1:256" s="193" customFormat="1" ht="23.25" customHeight="1">
      <c r="A24" s="198"/>
      <c r="B24" s="198"/>
      <c r="C24" s="116"/>
      <c r="D24" s="108"/>
      <c r="E24" s="108"/>
      <c r="F24" s="385"/>
      <c r="G24" s="385"/>
      <c r="H24" s="385"/>
      <c r="I24" s="385"/>
      <c r="J24" s="385"/>
      <c r="K24" s="385"/>
      <c r="L24" s="385"/>
      <c r="M24" s="385"/>
      <c r="N24" s="227"/>
      <c r="O24" s="156"/>
      <c r="P24" s="228"/>
      <c r="Q24" s="228"/>
      <c r="R24" s="228"/>
      <c r="S24" s="228"/>
      <c r="T24" s="228"/>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56"/>
      <c r="DQ24" s="156"/>
      <c r="DR24" s="156"/>
      <c r="DS24" s="156"/>
      <c r="DT24" s="156"/>
      <c r="DU24" s="156"/>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c r="GA24" s="156"/>
      <c r="GB24" s="156"/>
      <c r="GC24" s="156"/>
      <c r="GD24" s="156"/>
      <c r="GE24" s="156"/>
      <c r="GF24" s="156"/>
      <c r="GG24" s="156"/>
      <c r="GH24" s="156"/>
      <c r="GI24" s="156"/>
      <c r="GJ24" s="156"/>
      <c r="GK24" s="156"/>
      <c r="GL24" s="156"/>
      <c r="GM24" s="156"/>
      <c r="GN24" s="156"/>
      <c r="GO24" s="156"/>
      <c r="GP24" s="156"/>
      <c r="GQ24" s="156"/>
      <c r="GR24" s="156"/>
      <c r="GS24" s="156"/>
      <c r="GT24" s="156"/>
      <c r="GU24" s="156"/>
      <c r="GV24" s="156"/>
      <c r="GW24" s="156"/>
      <c r="GX24" s="156"/>
      <c r="GY24" s="156"/>
      <c r="GZ24" s="156"/>
      <c r="HA24" s="156"/>
      <c r="HB24" s="156"/>
      <c r="HC24" s="156"/>
      <c r="HD24" s="156"/>
      <c r="HE24" s="156"/>
      <c r="HF24" s="156"/>
      <c r="HG24" s="156"/>
      <c r="HH24" s="156"/>
      <c r="HI24" s="156"/>
      <c r="HJ24" s="156"/>
      <c r="HK24" s="156"/>
      <c r="HL24" s="156"/>
      <c r="HM24" s="156"/>
      <c r="HN24" s="156"/>
      <c r="HO24" s="156"/>
      <c r="HP24" s="156"/>
      <c r="HQ24" s="156"/>
      <c r="HR24" s="156"/>
      <c r="HS24" s="156"/>
      <c r="HT24" s="156"/>
      <c r="HU24" s="156"/>
      <c r="HV24" s="156"/>
      <c r="HW24" s="156"/>
      <c r="HX24" s="156"/>
      <c r="HY24" s="156"/>
      <c r="HZ24" s="156"/>
      <c r="IA24" s="156"/>
      <c r="IB24" s="156"/>
      <c r="IC24" s="156"/>
      <c r="ID24" s="156"/>
      <c r="IE24" s="156"/>
      <c r="IF24" s="156"/>
      <c r="IG24" s="156"/>
      <c r="IH24" s="156"/>
      <c r="II24" s="156"/>
      <c r="IJ24" s="156"/>
      <c r="IK24" s="156"/>
      <c r="IL24" s="156"/>
      <c r="IM24" s="156"/>
      <c r="IN24" s="156"/>
      <c r="IO24" s="156"/>
      <c r="IP24" s="156"/>
      <c r="IQ24" s="156"/>
      <c r="IR24" s="156"/>
      <c r="IS24" s="156"/>
      <c r="IT24" s="156"/>
      <c r="IU24" s="156"/>
      <c r="IV24" s="156"/>
    </row>
    <row r="25" spans="1:256" s="193" customFormat="1" ht="23.25" customHeight="1">
      <c r="A25" s="198"/>
      <c r="B25" s="198"/>
      <c r="C25" s="116"/>
      <c r="D25" s="108"/>
      <c r="E25" s="108"/>
      <c r="F25" s="385"/>
      <c r="G25" s="385"/>
      <c r="H25" s="385"/>
      <c r="I25" s="385"/>
      <c r="J25" s="385"/>
      <c r="K25" s="385"/>
      <c r="L25" s="385"/>
      <c r="M25" s="385"/>
      <c r="N25" s="227"/>
      <c r="O25" s="156"/>
      <c r="P25" s="228"/>
      <c r="Q25" s="228"/>
      <c r="R25" s="228"/>
      <c r="S25" s="228"/>
      <c r="T25" s="228"/>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c r="CQ25" s="156"/>
      <c r="CR25" s="156"/>
      <c r="CS25" s="156"/>
      <c r="CT25" s="156"/>
      <c r="CU25" s="156"/>
      <c r="CV25" s="156"/>
      <c r="CW25" s="156"/>
      <c r="CX25" s="156"/>
      <c r="CY25" s="156"/>
      <c r="CZ25" s="156"/>
      <c r="DA25" s="156"/>
      <c r="DB25" s="156"/>
      <c r="DC25" s="156"/>
      <c r="DD25" s="156"/>
      <c r="DE25" s="156"/>
      <c r="DF25" s="156"/>
      <c r="DG25" s="156"/>
      <c r="DH25" s="156"/>
      <c r="DI25" s="156"/>
      <c r="DJ25" s="156"/>
      <c r="DK25" s="156"/>
      <c r="DL25" s="156"/>
      <c r="DM25" s="156"/>
      <c r="DN25" s="156"/>
      <c r="DO25" s="156"/>
      <c r="DP25" s="156"/>
      <c r="DQ25" s="156"/>
      <c r="DR25" s="156"/>
      <c r="DS25" s="156"/>
      <c r="DT25" s="156"/>
      <c r="DU25" s="156"/>
      <c r="DV25" s="156"/>
      <c r="DW25" s="156"/>
      <c r="DX25" s="156"/>
      <c r="DY25" s="156"/>
      <c r="DZ25" s="156"/>
      <c r="EA25" s="156"/>
      <c r="EB25" s="156"/>
      <c r="EC25" s="156"/>
      <c r="ED25" s="156"/>
      <c r="EE25" s="156"/>
      <c r="EF25" s="156"/>
      <c r="EG25" s="156"/>
      <c r="EH25" s="156"/>
      <c r="EI25" s="156"/>
      <c r="EJ25" s="156"/>
      <c r="EK25" s="156"/>
      <c r="EL25" s="156"/>
      <c r="EM25" s="156"/>
      <c r="EN25" s="156"/>
      <c r="EO25" s="156"/>
      <c r="EP25" s="156"/>
      <c r="EQ25" s="156"/>
      <c r="ER25" s="156"/>
      <c r="ES25" s="156"/>
      <c r="ET25" s="156"/>
      <c r="EU25" s="156"/>
      <c r="EV25" s="156"/>
      <c r="EW25" s="156"/>
      <c r="EX25" s="156"/>
      <c r="EY25" s="156"/>
      <c r="EZ25" s="156"/>
      <c r="FA25" s="156"/>
      <c r="FB25" s="156"/>
      <c r="FC25" s="156"/>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c r="GH25" s="156"/>
      <c r="GI25" s="156"/>
      <c r="GJ25" s="156"/>
      <c r="GK25" s="156"/>
      <c r="GL25" s="156"/>
      <c r="GM25" s="156"/>
      <c r="GN25" s="156"/>
      <c r="GO25" s="156"/>
      <c r="GP25" s="156"/>
      <c r="GQ25" s="156"/>
      <c r="GR25" s="156"/>
      <c r="GS25" s="156"/>
      <c r="GT25" s="156"/>
      <c r="GU25" s="156"/>
      <c r="GV25" s="156"/>
      <c r="GW25" s="156"/>
      <c r="GX25" s="156"/>
      <c r="GY25" s="156"/>
      <c r="GZ25" s="156"/>
      <c r="HA25" s="156"/>
      <c r="HB25" s="156"/>
      <c r="HC25" s="156"/>
      <c r="HD25" s="156"/>
      <c r="HE25" s="156"/>
      <c r="HF25" s="156"/>
      <c r="HG25" s="156"/>
      <c r="HH25" s="156"/>
      <c r="HI25" s="156"/>
      <c r="HJ25" s="156"/>
      <c r="HK25" s="156"/>
      <c r="HL25" s="156"/>
      <c r="HM25" s="156"/>
      <c r="HN25" s="156"/>
      <c r="HO25" s="156"/>
      <c r="HP25" s="156"/>
      <c r="HQ25" s="156"/>
      <c r="HR25" s="156"/>
      <c r="HS25" s="156"/>
      <c r="HT25" s="156"/>
      <c r="HU25" s="156"/>
      <c r="HV25" s="156"/>
      <c r="HW25" s="156"/>
      <c r="HX25" s="156"/>
      <c r="HY25" s="156"/>
      <c r="HZ25" s="156"/>
      <c r="IA25" s="156"/>
      <c r="IB25" s="156"/>
      <c r="IC25" s="156"/>
      <c r="ID25" s="156"/>
      <c r="IE25" s="156"/>
      <c r="IF25" s="156"/>
      <c r="IG25" s="156"/>
      <c r="IH25" s="156"/>
      <c r="II25" s="156"/>
      <c r="IJ25" s="156"/>
      <c r="IK25" s="156"/>
      <c r="IL25" s="156"/>
      <c r="IM25" s="156"/>
      <c r="IN25" s="156"/>
      <c r="IO25" s="156"/>
      <c r="IP25" s="156"/>
      <c r="IQ25" s="156"/>
      <c r="IR25" s="156"/>
      <c r="IS25" s="156"/>
      <c r="IT25" s="156"/>
      <c r="IU25" s="156"/>
      <c r="IV25" s="156"/>
    </row>
    <row r="26" spans="1:256" s="193" customFormat="1" ht="23.25" customHeight="1">
      <c r="A26" s="198"/>
      <c r="B26" s="198"/>
      <c r="C26" s="116"/>
      <c r="D26" s="108"/>
      <c r="E26" s="108"/>
      <c r="F26" s="385"/>
      <c r="G26" s="385"/>
      <c r="H26" s="385"/>
      <c r="I26" s="385"/>
      <c r="J26" s="385"/>
      <c r="K26" s="385"/>
      <c r="L26" s="385"/>
      <c r="M26" s="385"/>
      <c r="N26" s="227"/>
      <c r="O26" s="156"/>
      <c r="P26" s="228"/>
      <c r="Q26" s="228"/>
      <c r="R26" s="228"/>
      <c r="S26" s="228"/>
      <c r="T26" s="228"/>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c r="FS26" s="156"/>
      <c r="FT26" s="156"/>
      <c r="FU26" s="156"/>
      <c r="FV26" s="156"/>
      <c r="FW26" s="156"/>
      <c r="FX26" s="156"/>
      <c r="FY26" s="156"/>
      <c r="FZ26" s="156"/>
      <c r="GA26" s="156"/>
      <c r="GB26" s="156"/>
      <c r="GC26" s="156"/>
      <c r="GD26" s="156"/>
      <c r="GE26" s="156"/>
      <c r="GF26" s="156"/>
      <c r="GG26" s="156"/>
      <c r="GH26" s="156"/>
      <c r="GI26" s="156"/>
      <c r="GJ26" s="156"/>
      <c r="GK26" s="156"/>
      <c r="GL26" s="156"/>
      <c r="GM26" s="156"/>
      <c r="GN26" s="156"/>
      <c r="GO26" s="156"/>
      <c r="GP26" s="156"/>
      <c r="GQ26" s="156"/>
      <c r="GR26" s="156"/>
      <c r="GS26" s="156"/>
      <c r="GT26" s="156"/>
      <c r="GU26" s="156"/>
      <c r="GV26" s="156"/>
      <c r="GW26" s="156"/>
      <c r="GX26" s="156"/>
      <c r="GY26" s="156"/>
      <c r="GZ26" s="156"/>
      <c r="HA26" s="156"/>
      <c r="HB26" s="156"/>
      <c r="HC26" s="156"/>
      <c r="HD26" s="156"/>
      <c r="HE26" s="156"/>
      <c r="HF26" s="156"/>
      <c r="HG26" s="156"/>
      <c r="HH26" s="156"/>
      <c r="HI26" s="156"/>
      <c r="HJ26" s="156"/>
      <c r="HK26" s="156"/>
      <c r="HL26" s="156"/>
      <c r="HM26" s="156"/>
      <c r="HN26" s="156"/>
      <c r="HO26" s="156"/>
      <c r="HP26" s="156"/>
      <c r="HQ26" s="156"/>
      <c r="HR26" s="156"/>
      <c r="HS26" s="156"/>
      <c r="HT26" s="156"/>
      <c r="HU26" s="156"/>
      <c r="HV26" s="156"/>
      <c r="HW26" s="156"/>
      <c r="HX26" s="156"/>
      <c r="HY26" s="156"/>
      <c r="HZ26" s="156"/>
      <c r="IA26" s="156"/>
      <c r="IB26" s="156"/>
      <c r="IC26" s="156"/>
      <c r="ID26" s="156"/>
      <c r="IE26" s="156"/>
      <c r="IF26" s="156"/>
      <c r="IG26" s="156"/>
      <c r="IH26" s="156"/>
      <c r="II26" s="156"/>
      <c r="IJ26" s="156"/>
      <c r="IK26" s="156"/>
      <c r="IL26" s="156"/>
      <c r="IM26" s="156"/>
      <c r="IN26" s="156"/>
      <c r="IO26" s="156"/>
      <c r="IP26" s="156"/>
      <c r="IQ26" s="156"/>
      <c r="IR26" s="156"/>
      <c r="IS26" s="156"/>
      <c r="IT26" s="156"/>
      <c r="IU26" s="156"/>
      <c r="IV26" s="156"/>
    </row>
    <row r="27" spans="1:256" s="193" customFormat="1" ht="23.25" customHeight="1">
      <c r="A27" s="198"/>
      <c r="B27" s="198"/>
      <c r="C27" s="116"/>
      <c r="D27" s="108"/>
      <c r="E27" s="108"/>
      <c r="F27" s="385"/>
      <c r="G27" s="385"/>
      <c r="H27" s="385"/>
      <c r="I27" s="385"/>
      <c r="J27" s="385"/>
      <c r="K27" s="385"/>
      <c r="L27" s="385"/>
      <c r="M27" s="385"/>
      <c r="N27" s="227"/>
      <c r="O27" s="156"/>
      <c r="P27" s="228"/>
      <c r="Q27" s="228"/>
      <c r="R27" s="228"/>
      <c r="S27" s="228"/>
      <c r="T27" s="228"/>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c r="FS27" s="156"/>
      <c r="FT27" s="156"/>
      <c r="FU27" s="156"/>
      <c r="FV27" s="156"/>
      <c r="FW27" s="156"/>
      <c r="FX27" s="156"/>
      <c r="FY27" s="156"/>
      <c r="FZ27" s="156"/>
      <c r="GA27" s="156"/>
      <c r="GB27" s="156"/>
      <c r="GC27" s="156"/>
      <c r="GD27" s="156"/>
      <c r="GE27" s="156"/>
      <c r="GF27" s="156"/>
      <c r="GG27" s="156"/>
      <c r="GH27" s="156"/>
      <c r="GI27" s="156"/>
      <c r="GJ27" s="156"/>
      <c r="GK27" s="156"/>
      <c r="GL27" s="156"/>
      <c r="GM27" s="156"/>
      <c r="GN27" s="156"/>
      <c r="GO27" s="156"/>
      <c r="GP27" s="156"/>
      <c r="GQ27" s="156"/>
      <c r="GR27" s="156"/>
      <c r="GS27" s="156"/>
      <c r="GT27" s="156"/>
      <c r="GU27" s="156"/>
      <c r="GV27" s="156"/>
      <c r="GW27" s="156"/>
      <c r="GX27" s="156"/>
      <c r="GY27" s="156"/>
      <c r="GZ27" s="156"/>
      <c r="HA27" s="156"/>
      <c r="HB27" s="156"/>
      <c r="HC27" s="156"/>
      <c r="HD27" s="156"/>
      <c r="HE27" s="156"/>
      <c r="HF27" s="156"/>
      <c r="HG27" s="156"/>
      <c r="HH27" s="156"/>
      <c r="HI27" s="156"/>
      <c r="HJ27" s="156"/>
      <c r="HK27" s="156"/>
      <c r="HL27" s="156"/>
      <c r="HM27" s="156"/>
      <c r="HN27" s="156"/>
      <c r="HO27" s="156"/>
      <c r="HP27" s="156"/>
      <c r="HQ27" s="156"/>
      <c r="HR27" s="156"/>
      <c r="HS27" s="156"/>
      <c r="HT27" s="156"/>
      <c r="HU27" s="156"/>
      <c r="HV27" s="156"/>
      <c r="HW27" s="156"/>
      <c r="HX27" s="156"/>
      <c r="HY27" s="156"/>
      <c r="HZ27" s="156"/>
      <c r="IA27" s="156"/>
      <c r="IB27" s="156"/>
      <c r="IC27" s="156"/>
      <c r="ID27" s="156"/>
      <c r="IE27" s="156"/>
      <c r="IF27" s="156"/>
      <c r="IG27" s="156"/>
      <c r="IH27" s="156"/>
      <c r="II27" s="156"/>
      <c r="IJ27" s="156"/>
      <c r="IK27" s="156"/>
      <c r="IL27" s="156"/>
      <c r="IM27" s="156"/>
      <c r="IN27" s="156"/>
      <c r="IO27" s="156"/>
      <c r="IP27" s="156"/>
      <c r="IQ27" s="156"/>
      <c r="IR27" s="156"/>
      <c r="IS27" s="156"/>
      <c r="IT27" s="156"/>
      <c r="IU27" s="156"/>
      <c r="IV27" s="156"/>
    </row>
    <row r="28" spans="1:256" s="193" customFormat="1" ht="23.25" customHeight="1">
      <c r="A28" s="198">
        <v>10004</v>
      </c>
      <c r="B28" s="198"/>
      <c r="C28" s="263" t="s">
        <v>34</v>
      </c>
      <c r="D28" s="378"/>
      <c r="E28" s="378"/>
      <c r="F28" s="386"/>
      <c r="G28" s="386">
        <f>SUM(G6:G27)</f>
        <v>0</v>
      </c>
      <c r="H28" s="386"/>
      <c r="I28" s="386">
        <f>SUM(I6:I27)</f>
        <v>0</v>
      </c>
      <c r="J28" s="386"/>
      <c r="K28" s="386" t="e">
        <f>SUM(K6:K27)</f>
        <v>#N/A</v>
      </c>
      <c r="L28" s="386"/>
      <c r="M28" s="386" t="e">
        <f>G28+I28+K28</f>
        <v>#N/A</v>
      </c>
      <c r="N28" s="408" t="s">
        <v>220</v>
      </c>
      <c r="O28" s="156"/>
      <c r="P28" s="228"/>
      <c r="Q28" s="228"/>
      <c r="R28" s="228"/>
      <c r="S28" s="228"/>
      <c r="T28" s="228"/>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c r="GH28" s="156"/>
      <c r="GI28" s="156"/>
      <c r="GJ28" s="156"/>
      <c r="GK28" s="156"/>
      <c r="GL28" s="156"/>
      <c r="GM28" s="156"/>
      <c r="GN28" s="156"/>
      <c r="GO28" s="156"/>
      <c r="GP28" s="156"/>
      <c r="GQ28" s="156"/>
      <c r="GR28" s="156"/>
      <c r="GS28" s="156"/>
      <c r="GT28" s="156"/>
      <c r="GU28" s="156"/>
      <c r="GV28" s="156"/>
      <c r="GW28" s="156"/>
      <c r="GX28" s="156"/>
      <c r="GY28" s="156"/>
      <c r="GZ28" s="156"/>
      <c r="HA28" s="156"/>
      <c r="HB28" s="156"/>
      <c r="HC28" s="156"/>
      <c r="HD28" s="156"/>
      <c r="HE28" s="156"/>
      <c r="HF28" s="156"/>
      <c r="HG28" s="156"/>
      <c r="HH28" s="156"/>
      <c r="HI28" s="156"/>
      <c r="HJ28" s="156"/>
      <c r="HK28" s="156"/>
      <c r="HL28" s="156"/>
      <c r="HM28" s="156"/>
      <c r="HN28" s="156"/>
      <c r="HO28" s="156"/>
      <c r="HP28" s="156"/>
      <c r="HQ28" s="156"/>
      <c r="HR28" s="156"/>
      <c r="HS28" s="156"/>
      <c r="HT28" s="156"/>
      <c r="HU28" s="156"/>
      <c r="HV28" s="156"/>
      <c r="HW28" s="156"/>
      <c r="HX28" s="156"/>
      <c r="HY28" s="156"/>
      <c r="HZ28" s="156"/>
      <c r="IA28" s="156"/>
      <c r="IB28" s="156"/>
      <c r="IC28" s="156"/>
      <c r="ID28" s="156"/>
      <c r="IE28" s="156"/>
      <c r="IF28" s="156"/>
      <c r="IG28" s="156"/>
      <c r="IH28" s="156"/>
      <c r="II28" s="156"/>
      <c r="IJ28" s="156"/>
      <c r="IK28" s="156"/>
      <c r="IL28" s="156"/>
      <c r="IM28" s="156"/>
      <c r="IN28" s="156"/>
      <c r="IO28" s="156"/>
      <c r="IP28" s="156"/>
      <c r="IQ28" s="156"/>
      <c r="IR28" s="156"/>
      <c r="IS28" s="156"/>
      <c r="IT28" s="156"/>
      <c r="IU28" s="156"/>
      <c r="IV28" s="156"/>
    </row>
    <row r="29" spans="1:256" ht="19.5" customHeight="1">
      <c r="F29" s="15"/>
      <c r="G29" s="15"/>
      <c r="H29" s="15"/>
      <c r="I29" s="15"/>
      <c r="J29" s="15"/>
      <c r="K29" s="15"/>
      <c r="L29" s="15"/>
      <c r="M29" s="15"/>
    </row>
    <row r="30" spans="1:256" ht="19.5" customHeight="1">
      <c r="F30" s="15"/>
      <c r="G30" s="15"/>
      <c r="H30" s="15"/>
      <c r="I30" s="15"/>
      <c r="J30" s="15"/>
      <c r="K30" s="15"/>
      <c r="L30" s="15"/>
      <c r="M30" s="15"/>
    </row>
  </sheetData>
  <sheetProtection formatColumns="0" formatRows="0"/>
  <protectedRanges>
    <protectedRange sqref="G28 M28 I28 K28" name="범위1"/>
  </protectedRanges>
  <mergeCells count="10">
    <mergeCell ref="C1:N1"/>
    <mergeCell ref="C2:N2"/>
    <mergeCell ref="C3:C4"/>
    <mergeCell ref="D3:D4"/>
    <mergeCell ref="E3:E4"/>
    <mergeCell ref="F3:G3"/>
    <mergeCell ref="H3:I3"/>
    <mergeCell ref="J3:K3"/>
    <mergeCell ref="L3:M3"/>
    <mergeCell ref="N3:N4"/>
  </mergeCells>
  <phoneticPr fontId="2" type="noConversion"/>
  <pageMargins left="0.70866141732283472" right="0.19685039370078741" top="0.39370078740157483" bottom="0.39370078740157483" header="0" footer="0"/>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Zeros="0" view="pageBreakPreview" zoomScale="90" zoomScaleSheetLayoutView="90" workbookViewId="0">
      <pane xSplit="2" ySplit="4" topLeftCell="C5" activePane="bottomRight" state="frozen"/>
      <selection activeCell="M29" sqref="M29"/>
      <selection pane="topRight" activeCell="M29" sqref="M29"/>
      <selection pane="bottomLeft" activeCell="M29" sqref="M29"/>
      <selection pane="bottomRight" activeCell="M29" sqref="M29"/>
    </sheetView>
  </sheetViews>
  <sheetFormatPr defaultRowHeight="20.100000000000001" customHeight="1"/>
  <cols>
    <col min="1" max="1" width="8.88671875" style="374"/>
    <col min="2" max="2" width="7.33203125" style="6" customWidth="1"/>
    <col min="3" max="3" width="13.77734375" style="374" customWidth="1"/>
    <col min="4" max="4" width="23.77734375" style="374" customWidth="1"/>
    <col min="5" max="5" width="5" style="7" customWidth="1"/>
    <col min="6" max="6" width="4.88671875" style="8" customWidth="1"/>
    <col min="7" max="7" width="8.77734375" style="407" customWidth="1"/>
    <col min="8" max="8" width="12.33203125" style="407" customWidth="1"/>
    <col min="9" max="9" width="8.77734375" style="407" customWidth="1"/>
    <col min="10" max="10" width="12.33203125" style="407" customWidth="1"/>
    <col min="11" max="11" width="8.77734375" style="407" customWidth="1"/>
    <col min="12" max="12" width="12.33203125" style="407" customWidth="1"/>
    <col min="13" max="13" width="8.77734375" style="407" customWidth="1"/>
    <col min="14" max="14" width="12.33203125" style="407" customWidth="1"/>
    <col min="15" max="15" width="8.5546875" style="407" customWidth="1"/>
    <col min="16" max="17" width="8.88671875" style="374"/>
    <col min="18" max="18" width="10.88671875" style="374" bestFit="1" customWidth="1"/>
    <col min="19" max="16384" width="8.88671875" style="374"/>
  </cols>
  <sheetData>
    <row r="1" spans="1:19" ht="30.75" customHeight="1">
      <c r="C1" s="567" t="s">
        <v>216</v>
      </c>
      <c r="D1" s="567"/>
      <c r="E1" s="567"/>
      <c r="F1" s="567"/>
      <c r="G1" s="567"/>
      <c r="H1" s="567"/>
      <c r="I1" s="567"/>
      <c r="J1" s="567"/>
      <c r="K1" s="567"/>
      <c r="L1" s="567"/>
      <c r="M1" s="567"/>
      <c r="N1" s="567"/>
      <c r="O1" s="567"/>
    </row>
    <row r="2" spans="1:19" ht="27" customHeight="1">
      <c r="C2" s="568" t="str">
        <f>"건명 : "&amp;설치장소!$B$1</f>
        <v>건명 : 과천청소년수련관 체육관 노후조명 개선공사</v>
      </c>
      <c r="D2" s="568"/>
      <c r="E2" s="568"/>
      <c r="F2" s="568"/>
      <c r="G2" s="568"/>
      <c r="H2" s="568"/>
      <c r="I2" s="568"/>
      <c r="J2" s="568"/>
      <c r="K2" s="568"/>
      <c r="L2" s="568"/>
      <c r="M2" s="568"/>
      <c r="N2" s="568"/>
      <c r="O2" s="568"/>
    </row>
    <row r="3" spans="1:19" s="387" customFormat="1" ht="21.75" customHeight="1">
      <c r="A3" s="387">
        <v>3</v>
      </c>
      <c r="B3" s="21"/>
      <c r="C3" s="573" t="s">
        <v>11</v>
      </c>
      <c r="D3" s="573" t="s">
        <v>12</v>
      </c>
      <c r="E3" s="573" t="s">
        <v>13</v>
      </c>
      <c r="F3" s="575" t="s">
        <v>14</v>
      </c>
      <c r="G3" s="388" t="s">
        <v>17</v>
      </c>
      <c r="H3" s="388"/>
      <c r="I3" s="388" t="s">
        <v>16</v>
      </c>
      <c r="J3" s="388"/>
      <c r="K3" s="595" t="s">
        <v>18</v>
      </c>
      <c r="L3" s="595"/>
      <c r="M3" s="596" t="s">
        <v>15</v>
      </c>
      <c r="N3" s="596"/>
      <c r="O3" s="597" t="s">
        <v>19</v>
      </c>
      <c r="R3" s="389">
        <f>원가계산서!G32</f>
        <v>0</v>
      </c>
    </row>
    <row r="4" spans="1:19" s="387" customFormat="1" ht="21.75" customHeight="1">
      <c r="B4" s="390" t="s">
        <v>22</v>
      </c>
      <c r="C4" s="574"/>
      <c r="D4" s="574"/>
      <c r="E4" s="574"/>
      <c r="F4" s="576"/>
      <c r="G4" s="391" t="s">
        <v>20</v>
      </c>
      <c r="H4" s="391" t="s">
        <v>21</v>
      </c>
      <c r="I4" s="391" t="s">
        <v>20</v>
      </c>
      <c r="J4" s="391" t="s">
        <v>21</v>
      </c>
      <c r="K4" s="391" t="s">
        <v>20</v>
      </c>
      <c r="L4" s="391" t="s">
        <v>21</v>
      </c>
      <c r="M4" s="391" t="s">
        <v>20</v>
      </c>
      <c r="N4" s="391" t="s">
        <v>21</v>
      </c>
      <c r="O4" s="598"/>
    </row>
    <row r="5" spans="1:19" s="9" customFormat="1" ht="21.75" customHeight="1">
      <c r="B5" s="25">
        <v>1005</v>
      </c>
      <c r="C5" s="26" t="s">
        <v>217</v>
      </c>
      <c r="D5" s="27"/>
      <c r="E5" s="28"/>
      <c r="F5" s="27"/>
      <c r="G5" s="392"/>
      <c r="H5" s="392"/>
      <c r="I5" s="392"/>
      <c r="J5" s="392"/>
      <c r="K5" s="392"/>
      <c r="L5" s="392"/>
      <c r="M5" s="393"/>
      <c r="N5" s="392"/>
      <c r="O5" s="393"/>
    </row>
    <row r="6" spans="1:19" s="9" customFormat="1" ht="21.75" customHeight="1">
      <c r="A6" s="394">
        <v>1</v>
      </c>
      <c r="B6" s="25">
        <v>2001</v>
      </c>
      <c r="C6" s="395" t="str">
        <f>$A$3&amp;"."&amp;A6&amp;" "&amp;VLOOKUP($A6,설치장소,2,FALSE)</f>
        <v>3.1 전기공사</v>
      </c>
      <c r="D6" s="396"/>
      <c r="E6" s="397"/>
      <c r="F6" s="396"/>
      <c r="G6" s="398"/>
      <c r="H6" s="398"/>
      <c r="I6" s="398"/>
      <c r="J6" s="398"/>
      <c r="K6" s="398"/>
      <c r="L6" s="398"/>
      <c r="M6" s="399"/>
      <c r="N6" s="398"/>
      <c r="O6" s="399"/>
      <c r="Q6" s="9">
        <f>(0.09*30+30*0.05)*1.6</f>
        <v>6.7199999999999989</v>
      </c>
    </row>
    <row r="7" spans="1:19" ht="21.75" customHeight="1">
      <c r="A7" s="40"/>
      <c r="B7" s="40" t="str">
        <f>CONCATENATE(C7,D7)</f>
        <v>폐콘크리트 처리비</v>
      </c>
      <c r="C7" s="175" t="s">
        <v>218</v>
      </c>
      <c r="D7" s="147"/>
      <c r="E7" s="459">
        <v>6.72</v>
      </c>
      <c r="F7" s="37" t="s">
        <v>214</v>
      </c>
      <c r="G7" s="401"/>
      <c r="H7" s="401"/>
      <c r="I7" s="401"/>
      <c r="J7" s="401">
        <f>INT($D7*I7)</f>
        <v>0</v>
      </c>
      <c r="K7" s="401" t="e">
        <f>VLOOKUP($B7,단가,2,FALSE)</f>
        <v>#N/A</v>
      </c>
      <c r="L7" s="401" t="e">
        <f>INT($E7*K7)</f>
        <v>#N/A</v>
      </c>
      <c r="M7" s="402" t="e">
        <f>N7/E7</f>
        <v>#N/A</v>
      </c>
      <c r="N7" s="401" t="e">
        <f>INT(H7+J7+L7)</f>
        <v>#N/A</v>
      </c>
      <c r="O7" s="402"/>
      <c r="Q7" s="403"/>
      <c r="R7" s="403"/>
      <c r="S7" s="403"/>
    </row>
    <row r="8" spans="1:19" ht="21.75" customHeight="1">
      <c r="A8" s="40"/>
      <c r="B8" s="40" t="str">
        <f>CONCATENATE(C8,D8)</f>
        <v>폐콘크리트 운반비</v>
      </c>
      <c r="C8" s="175" t="s">
        <v>219</v>
      </c>
      <c r="D8" s="147"/>
      <c r="E8" s="459">
        <v>6.72</v>
      </c>
      <c r="F8" s="37" t="s">
        <v>214</v>
      </c>
      <c r="G8" s="401"/>
      <c r="H8" s="401"/>
      <c r="I8" s="401"/>
      <c r="J8" s="401">
        <f>INT($D8*I8)</f>
        <v>0</v>
      </c>
      <c r="K8" s="401" t="e">
        <f>VLOOKUP($B8,단가,2,FALSE)</f>
        <v>#N/A</v>
      </c>
      <c r="L8" s="401" t="e">
        <f>INT($E8*K8)</f>
        <v>#N/A</v>
      </c>
      <c r="M8" s="402" t="e">
        <f>N8/E8</f>
        <v>#N/A</v>
      </c>
      <c r="N8" s="401" t="e">
        <f>INT(H8+J8+L8)</f>
        <v>#N/A</v>
      </c>
      <c r="O8" s="402"/>
    </row>
    <row r="9" spans="1:19" ht="21.75" customHeight="1">
      <c r="A9" s="40"/>
      <c r="B9" s="40"/>
      <c r="C9" s="175"/>
      <c r="D9" s="147"/>
      <c r="E9" s="400"/>
      <c r="F9" s="37"/>
      <c r="G9" s="401"/>
      <c r="H9" s="401"/>
      <c r="I9" s="401"/>
      <c r="J9" s="401"/>
      <c r="K9" s="401"/>
      <c r="L9" s="401"/>
      <c r="M9" s="402"/>
      <c r="N9" s="401"/>
      <c r="O9" s="402"/>
      <c r="Q9" s="403"/>
      <c r="R9" s="403"/>
      <c r="S9" s="403"/>
    </row>
    <row r="10" spans="1:19" ht="21.75" customHeight="1">
      <c r="A10" s="40"/>
      <c r="B10" s="40"/>
      <c r="C10" s="175"/>
      <c r="D10" s="147"/>
      <c r="E10" s="400"/>
      <c r="F10" s="37"/>
      <c r="G10" s="401"/>
      <c r="H10" s="401"/>
      <c r="I10" s="401"/>
      <c r="J10" s="401"/>
      <c r="K10" s="401"/>
      <c r="L10" s="401"/>
      <c r="M10" s="402"/>
      <c r="N10" s="401"/>
      <c r="O10" s="402"/>
    </row>
    <row r="11" spans="1:19" ht="21.75" customHeight="1">
      <c r="B11" s="404">
        <v>3001</v>
      </c>
      <c r="C11" s="113"/>
      <c r="D11" s="270" t="s">
        <v>34</v>
      </c>
      <c r="E11" s="405"/>
      <c r="F11" s="37"/>
      <c r="G11" s="401"/>
      <c r="H11" s="401"/>
      <c r="I11" s="401"/>
      <c r="J11" s="401"/>
      <c r="K11" s="401"/>
      <c r="L11" s="401" t="e">
        <f>SUM(L7:L8)</f>
        <v>#N/A</v>
      </c>
      <c r="M11" s="402"/>
      <c r="N11" s="401" t="e">
        <f>H11+J11+L11</f>
        <v>#N/A</v>
      </c>
      <c r="O11" s="402"/>
    </row>
    <row r="12" spans="1:19" s="9" customFormat="1" ht="21.75" customHeight="1">
      <c r="A12" s="394"/>
      <c r="B12" s="25"/>
      <c r="C12" s="395"/>
      <c r="D12" s="396"/>
      <c r="E12" s="397"/>
      <c r="F12" s="396"/>
      <c r="G12" s="398"/>
      <c r="H12" s="398"/>
      <c r="I12" s="398"/>
      <c r="J12" s="398"/>
      <c r="K12" s="398"/>
      <c r="L12" s="398"/>
      <c r="M12" s="399"/>
      <c r="N12" s="398"/>
      <c r="O12" s="399"/>
    </row>
    <row r="13" spans="1:19" ht="21.75" customHeight="1">
      <c r="A13" s="40"/>
      <c r="B13" s="40"/>
      <c r="C13" s="175"/>
      <c r="D13" s="147"/>
      <c r="E13" s="400"/>
      <c r="F13" s="37"/>
      <c r="G13" s="401"/>
      <c r="H13" s="401"/>
      <c r="I13" s="401"/>
      <c r="J13" s="401"/>
      <c r="K13" s="401"/>
      <c r="L13" s="401"/>
      <c r="M13" s="402"/>
      <c r="N13" s="401"/>
      <c r="O13" s="402"/>
      <c r="Q13" s="403"/>
      <c r="R13" s="403"/>
      <c r="S13" s="403"/>
    </row>
    <row r="14" spans="1:19" ht="21.75" customHeight="1">
      <c r="A14" s="40"/>
      <c r="B14" s="40"/>
      <c r="C14" s="175"/>
      <c r="D14" s="147"/>
      <c r="E14" s="400"/>
      <c r="F14" s="37"/>
      <c r="G14" s="401"/>
      <c r="H14" s="401"/>
      <c r="I14" s="401"/>
      <c r="J14" s="401"/>
      <c r="K14" s="401"/>
      <c r="L14" s="401"/>
      <c r="M14" s="402"/>
      <c r="N14" s="401"/>
      <c r="O14" s="402"/>
    </row>
    <row r="15" spans="1:19" ht="21.75" customHeight="1">
      <c r="B15" s="404"/>
      <c r="C15" s="113"/>
      <c r="D15" s="270"/>
      <c r="E15" s="405"/>
      <c r="F15" s="37"/>
      <c r="G15" s="401"/>
      <c r="H15" s="401"/>
      <c r="I15" s="401"/>
      <c r="J15" s="401"/>
      <c r="K15" s="401"/>
      <c r="L15" s="401"/>
      <c r="M15" s="402"/>
      <c r="N15" s="401"/>
      <c r="O15" s="402"/>
    </row>
    <row r="16" spans="1:19" s="9" customFormat="1" ht="21.75" customHeight="1">
      <c r="A16" s="394"/>
      <c r="B16" s="25"/>
      <c r="C16" s="395"/>
      <c r="D16" s="396"/>
      <c r="E16" s="406"/>
      <c r="F16" s="396"/>
      <c r="G16" s="398"/>
      <c r="H16" s="398"/>
      <c r="I16" s="398"/>
      <c r="J16" s="398"/>
      <c r="K16" s="398"/>
      <c r="L16" s="398"/>
      <c r="M16" s="399"/>
      <c r="N16" s="398"/>
      <c r="O16" s="399"/>
    </row>
    <row r="17" spans="1:19" ht="21.75" customHeight="1">
      <c r="A17" s="40"/>
      <c r="B17" s="40"/>
      <c r="C17" s="175"/>
      <c r="D17" s="147"/>
      <c r="E17" s="400"/>
      <c r="F17" s="37"/>
      <c r="G17" s="401"/>
      <c r="H17" s="401"/>
      <c r="I17" s="401"/>
      <c r="J17" s="401"/>
      <c r="K17" s="401"/>
      <c r="L17" s="401"/>
      <c r="M17" s="402"/>
      <c r="N17" s="401"/>
      <c r="O17" s="402"/>
      <c r="Q17" s="403"/>
      <c r="R17" s="403"/>
      <c r="S17" s="403"/>
    </row>
    <row r="18" spans="1:19" ht="21.75" customHeight="1">
      <c r="A18" s="40"/>
      <c r="B18" s="40"/>
      <c r="C18" s="175"/>
      <c r="D18" s="147"/>
      <c r="E18" s="400"/>
      <c r="F18" s="37"/>
      <c r="G18" s="401"/>
      <c r="H18" s="401"/>
      <c r="I18" s="401"/>
      <c r="J18" s="401"/>
      <c r="K18" s="401"/>
      <c r="L18" s="401"/>
      <c r="M18" s="402"/>
      <c r="N18" s="401"/>
      <c r="O18" s="402"/>
    </row>
    <row r="19" spans="1:19" ht="21.75" customHeight="1">
      <c r="B19" s="404"/>
      <c r="C19" s="113"/>
      <c r="D19" s="270"/>
      <c r="E19" s="405"/>
      <c r="F19" s="37"/>
      <c r="G19" s="401"/>
      <c r="H19" s="401"/>
      <c r="I19" s="401"/>
      <c r="J19" s="401"/>
      <c r="K19" s="401"/>
      <c r="L19" s="401"/>
      <c r="M19" s="402"/>
      <c r="N19" s="401"/>
      <c r="O19" s="402"/>
    </row>
    <row r="20" spans="1:19" s="9" customFormat="1" ht="21.75" customHeight="1">
      <c r="A20" s="394"/>
      <c r="B20" s="25"/>
      <c r="C20" s="395"/>
      <c r="D20" s="396"/>
      <c r="E20" s="406"/>
      <c r="F20" s="396"/>
      <c r="G20" s="398"/>
      <c r="H20" s="398"/>
      <c r="I20" s="398"/>
      <c r="J20" s="398"/>
      <c r="K20" s="398"/>
      <c r="L20" s="398"/>
      <c r="M20" s="399"/>
      <c r="N20" s="398"/>
      <c r="O20" s="399"/>
    </row>
    <row r="21" spans="1:19" ht="21.75" customHeight="1">
      <c r="A21" s="40"/>
      <c r="B21" s="40"/>
      <c r="C21" s="175"/>
      <c r="D21" s="147"/>
      <c r="E21" s="400"/>
      <c r="F21" s="37"/>
      <c r="G21" s="401"/>
      <c r="H21" s="401"/>
      <c r="I21" s="401"/>
      <c r="J21" s="401"/>
      <c r="K21" s="401"/>
      <c r="L21" s="401"/>
      <c r="M21" s="402"/>
      <c r="N21" s="401"/>
      <c r="O21" s="402"/>
      <c r="Q21" s="403"/>
      <c r="R21" s="403"/>
      <c r="S21" s="403"/>
    </row>
    <row r="22" spans="1:19" s="9" customFormat="1" ht="21.75" customHeight="1">
      <c r="A22" s="394"/>
      <c r="B22" s="25"/>
      <c r="C22" s="395"/>
      <c r="D22" s="396"/>
      <c r="E22" s="406"/>
      <c r="F22" s="396"/>
      <c r="G22" s="398"/>
      <c r="H22" s="398"/>
      <c r="I22" s="398"/>
      <c r="J22" s="398"/>
      <c r="K22" s="398"/>
      <c r="L22" s="398"/>
      <c r="M22" s="399"/>
      <c r="N22" s="398"/>
      <c r="O22" s="399"/>
    </row>
    <row r="23" spans="1:19" ht="21.75" customHeight="1">
      <c r="A23" s="40"/>
      <c r="B23" s="40"/>
      <c r="C23" s="175"/>
      <c r="D23" s="147"/>
      <c r="E23" s="400"/>
      <c r="F23" s="37"/>
      <c r="G23" s="401"/>
      <c r="H23" s="401"/>
      <c r="I23" s="401"/>
      <c r="J23" s="401"/>
      <c r="K23" s="401"/>
      <c r="L23" s="401"/>
      <c r="M23" s="402"/>
      <c r="N23" s="401"/>
      <c r="O23" s="402"/>
      <c r="Q23" s="403"/>
      <c r="R23" s="403"/>
      <c r="S23" s="403"/>
    </row>
    <row r="24" spans="1:19" ht="21.75" customHeight="1">
      <c r="A24" s="40"/>
      <c r="B24" s="40"/>
      <c r="C24" s="175"/>
      <c r="D24" s="147"/>
      <c r="E24" s="400"/>
      <c r="F24" s="37"/>
      <c r="G24" s="401"/>
      <c r="H24" s="401"/>
      <c r="I24" s="401"/>
      <c r="J24" s="401"/>
      <c r="K24" s="401"/>
      <c r="L24" s="401"/>
      <c r="M24" s="402"/>
      <c r="N24" s="401"/>
      <c r="O24" s="402"/>
    </row>
    <row r="25" spans="1:19" ht="21.75" customHeight="1">
      <c r="B25" s="404"/>
      <c r="C25" s="113"/>
      <c r="D25" s="270"/>
      <c r="E25" s="405"/>
      <c r="F25" s="37"/>
      <c r="G25" s="401"/>
      <c r="H25" s="401"/>
      <c r="I25" s="401"/>
      <c r="J25" s="401"/>
      <c r="K25" s="401"/>
      <c r="L25" s="401"/>
      <c r="M25" s="402"/>
      <c r="N25" s="401"/>
      <c r="O25" s="402"/>
    </row>
    <row r="26" spans="1:19" ht="21.75" customHeight="1">
      <c r="B26" s="404"/>
      <c r="C26" s="113"/>
      <c r="D26" s="270"/>
      <c r="E26" s="405"/>
      <c r="F26" s="37"/>
      <c r="G26" s="401"/>
      <c r="H26" s="401"/>
      <c r="I26" s="401"/>
      <c r="J26" s="401"/>
      <c r="K26" s="401"/>
      <c r="L26" s="401"/>
      <c r="M26" s="402"/>
      <c r="N26" s="401"/>
      <c r="O26" s="402"/>
    </row>
    <row r="27" spans="1:19" ht="21.75" customHeight="1">
      <c r="B27" s="404"/>
      <c r="C27" s="113"/>
      <c r="D27" s="270"/>
      <c r="E27" s="405"/>
      <c r="F27" s="37"/>
      <c r="G27" s="401"/>
      <c r="H27" s="401"/>
      <c r="I27" s="401"/>
      <c r="J27" s="401"/>
      <c r="K27" s="401"/>
      <c r="L27" s="401"/>
      <c r="M27" s="402"/>
      <c r="N27" s="401"/>
      <c r="O27" s="402"/>
    </row>
  </sheetData>
  <sheetProtection formatColumns="0" formatRows="0"/>
  <mergeCells count="9">
    <mergeCell ref="C1:O1"/>
    <mergeCell ref="C2:O2"/>
    <mergeCell ref="C3:C4"/>
    <mergeCell ref="D3:D4"/>
    <mergeCell ref="E3:E4"/>
    <mergeCell ref="F3:F4"/>
    <mergeCell ref="K3:L3"/>
    <mergeCell ref="M3:N3"/>
    <mergeCell ref="O3:O4"/>
  </mergeCells>
  <phoneticPr fontId="2" type="noConversion"/>
  <pageMargins left="0.59055118110236227" right="0.47244094488188981" top="0.59055118110236227" bottom="0.59055118110236227" header="0" footer="0"/>
  <pageSetup paperSize="9" scale="8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view="pageBreakPreview" zoomScale="60" workbookViewId="0">
      <selection activeCell="B46" sqref="B46:E46"/>
    </sheetView>
  </sheetViews>
  <sheetFormatPr defaultRowHeight="15"/>
  <cols>
    <col min="1" max="12" width="8.88671875" style="14"/>
    <col min="13" max="13" width="7.33203125" style="14" customWidth="1"/>
    <col min="14" max="16384" width="8.88671875" style="14"/>
  </cols>
  <sheetData>
    <row r="1" spans="1:13" ht="24.95" customHeight="1"/>
    <row r="2" spans="1:13" ht="24.95" customHeight="1"/>
    <row r="3" spans="1:13" ht="24.95" customHeight="1"/>
    <row r="4" spans="1:13" ht="24.95" customHeight="1"/>
    <row r="5" spans="1:13" s="12" customFormat="1" ht="50.1" customHeight="1">
      <c r="A5" s="541" t="s">
        <v>40</v>
      </c>
      <c r="B5" s="541"/>
      <c r="C5" s="541"/>
      <c r="D5" s="541"/>
      <c r="E5" s="541"/>
      <c r="F5" s="541"/>
      <c r="G5" s="541"/>
      <c r="H5" s="541"/>
      <c r="I5" s="541"/>
      <c r="J5" s="541"/>
      <c r="K5" s="541"/>
      <c r="L5" s="541"/>
      <c r="M5" s="541"/>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spans="4:4" ht="24.95" customHeight="1"/>
    <row r="18" spans="4:4" ht="24.95" customHeight="1"/>
    <row r="24" spans="4:4">
      <c r="D24" s="428"/>
    </row>
  </sheetData>
  <mergeCells count="1">
    <mergeCell ref="A5:M5"/>
  </mergeCells>
  <phoneticPr fontId="2"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4"/>
  <sheetViews>
    <sheetView showZeros="0" view="pageBreakPreview" zoomScale="90" zoomScaleSheetLayoutView="90" workbookViewId="0">
      <pane ySplit="4" topLeftCell="A5" activePane="bottomLeft" state="frozen"/>
      <selection activeCell="B46" sqref="B46:E46"/>
      <selection pane="bottomLeft" activeCell="K11" sqref="K11"/>
    </sheetView>
  </sheetViews>
  <sheetFormatPr defaultColWidth="7.109375" defaultRowHeight="20.100000000000001" customHeight="1"/>
  <cols>
    <col min="1" max="1" width="5.77734375" style="44" customWidth="1"/>
    <col min="2" max="2" width="4.21875" style="55" customWidth="1"/>
    <col min="3" max="3" width="10.77734375" style="63" customWidth="1"/>
    <col min="4" max="4" width="15" style="63" customWidth="1"/>
    <col min="5" max="5" width="25.109375" style="63" customWidth="1"/>
    <col min="6" max="6" width="5.77734375" style="57" customWidth="1"/>
    <col min="7" max="7" width="5.77734375" style="58" customWidth="1"/>
    <col min="8" max="8" width="7.77734375" style="46" customWidth="1"/>
    <col min="9" max="9" width="9.33203125" style="46" customWidth="1"/>
    <col min="10" max="10" width="7.77734375" style="46" customWidth="1"/>
    <col min="11" max="11" width="9.5546875" style="46" customWidth="1"/>
    <col min="12" max="12" width="7.77734375" style="46" customWidth="1"/>
    <col min="13" max="13" width="8.77734375" style="46" customWidth="1"/>
    <col min="14" max="14" width="7.77734375" style="46" customWidth="1"/>
    <col min="15" max="15" width="9.33203125" style="46" customWidth="1"/>
    <col min="16" max="16" width="7.6640625" style="64" customWidth="1"/>
    <col min="17" max="17" width="4.5546875" style="62" customWidth="1"/>
    <col min="18" max="18" width="16.21875" style="62" customWidth="1"/>
    <col min="19" max="19" width="10" style="62" customWidth="1"/>
    <col min="20" max="16384" width="7.109375" style="62"/>
  </cols>
  <sheetData>
    <row r="1" spans="1:19" ht="28.5" customHeight="1">
      <c r="C1" s="599" t="s">
        <v>125</v>
      </c>
      <c r="D1" s="599"/>
      <c r="E1" s="599"/>
      <c r="F1" s="599"/>
      <c r="G1" s="599"/>
      <c r="H1" s="599"/>
      <c r="I1" s="599"/>
      <c r="J1" s="599"/>
      <c r="K1" s="599"/>
      <c r="L1" s="599"/>
      <c r="M1" s="599"/>
      <c r="N1" s="599"/>
      <c r="O1" s="599"/>
      <c r="P1" s="599"/>
    </row>
    <row r="2" spans="1:19" s="48" customFormat="1" ht="19.5" customHeight="1">
      <c r="A2" s="44"/>
      <c r="B2" s="47"/>
      <c r="C2" s="600" t="str">
        <f>"건명 : "&amp;설치장소!$B$1</f>
        <v>건명 : 과천청소년수련관 체육관 노후조명 개선공사</v>
      </c>
      <c r="D2" s="600"/>
      <c r="E2" s="600"/>
      <c r="F2" s="600"/>
      <c r="G2" s="600"/>
      <c r="H2" s="600"/>
      <c r="I2" s="600"/>
      <c r="J2" s="600"/>
      <c r="K2" s="600"/>
      <c r="L2" s="600"/>
      <c r="M2" s="600"/>
      <c r="N2" s="600"/>
      <c r="O2" s="600"/>
      <c r="P2" s="600"/>
      <c r="R2" s="443">
        <f>원가계산서!G32</f>
        <v>0</v>
      </c>
    </row>
    <row r="3" spans="1:19" s="48" customFormat="1" ht="21.95" customHeight="1">
      <c r="A3" s="44"/>
      <c r="B3" s="49"/>
      <c r="C3" s="573" t="s">
        <v>24</v>
      </c>
      <c r="D3" s="573" t="s">
        <v>25</v>
      </c>
      <c r="E3" s="573" t="s">
        <v>26</v>
      </c>
      <c r="F3" s="573" t="s">
        <v>13</v>
      </c>
      <c r="G3" s="575" t="s">
        <v>14</v>
      </c>
      <c r="H3" s="569" t="s">
        <v>17</v>
      </c>
      <c r="I3" s="569"/>
      <c r="J3" s="569" t="s">
        <v>16</v>
      </c>
      <c r="K3" s="569"/>
      <c r="L3" s="569" t="s">
        <v>18</v>
      </c>
      <c r="M3" s="569"/>
      <c r="N3" s="570" t="s">
        <v>15</v>
      </c>
      <c r="O3" s="570"/>
      <c r="P3" s="601" t="s">
        <v>19</v>
      </c>
      <c r="Q3" s="50"/>
      <c r="R3" s="50"/>
      <c r="S3" s="50"/>
    </row>
    <row r="4" spans="1:19" s="48" customFormat="1" ht="21.95" customHeight="1">
      <c r="A4" s="44"/>
      <c r="B4" s="49"/>
      <c r="C4" s="574"/>
      <c r="D4" s="574"/>
      <c r="E4" s="574"/>
      <c r="F4" s="574"/>
      <c r="G4" s="576"/>
      <c r="H4" s="194" t="s">
        <v>20</v>
      </c>
      <c r="I4" s="194" t="s">
        <v>21</v>
      </c>
      <c r="J4" s="194" t="s">
        <v>20</v>
      </c>
      <c r="K4" s="194" t="s">
        <v>21</v>
      </c>
      <c r="L4" s="194" t="s">
        <v>20</v>
      </c>
      <c r="M4" s="194" t="s">
        <v>21</v>
      </c>
      <c r="N4" s="194" t="s">
        <v>20</v>
      </c>
      <c r="O4" s="194" t="s">
        <v>21</v>
      </c>
      <c r="P4" s="572"/>
      <c r="Q4" s="50"/>
      <c r="R4" s="50"/>
      <c r="S4" s="50"/>
    </row>
    <row r="5" spans="1:19" s="79" customFormat="1" ht="21.95" customHeight="1">
      <c r="A5" s="83"/>
      <c r="B5" s="168"/>
      <c r="C5" s="51" t="s">
        <v>290</v>
      </c>
      <c r="D5" s="169"/>
      <c r="E5" s="53"/>
      <c r="F5" s="170"/>
      <c r="G5" s="52"/>
      <c r="H5" s="171"/>
      <c r="I5" s="171"/>
      <c r="J5" s="171"/>
      <c r="K5" s="171"/>
      <c r="L5" s="171"/>
      <c r="M5" s="171"/>
      <c r="N5" s="171"/>
      <c r="O5" s="171"/>
      <c r="P5" s="171"/>
      <c r="Q5" s="172"/>
      <c r="R5" s="172"/>
      <c r="S5" s="172"/>
    </row>
    <row r="6" spans="1:19" s="79" customFormat="1" ht="21.95" customHeight="1">
      <c r="A6" s="83">
        <f>일위대가!$A$6</f>
        <v>100</v>
      </c>
      <c r="B6" s="168"/>
      <c r="C6" s="52" t="str">
        <f t="shared" ref="C6:C21" si="0">VLOOKUP($A6,일위1,3,FALSE)</f>
        <v>제100호표</v>
      </c>
      <c r="D6" s="307" t="str">
        <f t="shared" ref="D6:D21" si="1">VLOOKUP($A6,일위1,4,FALSE)</f>
        <v>기존 전등조작반 철거</v>
      </c>
      <c r="E6" s="53" t="str">
        <f t="shared" ref="E6:E21" si="2">VLOOKUP($A6,일위1,5,FALSE)</f>
        <v>600 x 500</v>
      </c>
      <c r="F6" s="170">
        <f t="shared" ref="F6:F21" si="3">VLOOKUP($A6,일위1,6,FALSE)</f>
        <v>1</v>
      </c>
      <c r="G6" s="52" t="str">
        <f t="shared" ref="G6:G21" si="4">VLOOKUP($A6,일위1,7,FALSE)</f>
        <v>EA</v>
      </c>
      <c r="H6" s="171"/>
      <c r="I6" s="171"/>
      <c r="J6" s="171"/>
      <c r="K6" s="171"/>
      <c r="L6" s="171"/>
      <c r="M6" s="171"/>
      <c r="N6" s="171"/>
      <c r="O6" s="171"/>
      <c r="P6" s="171"/>
      <c r="Q6" s="172"/>
      <c r="R6" s="172"/>
      <c r="S6" s="172"/>
    </row>
    <row r="7" spans="1:19" s="79" customFormat="1" ht="21.95" customHeight="1">
      <c r="A7" s="83">
        <f>일위대가!$A$13</f>
        <v>101</v>
      </c>
      <c r="B7" s="168"/>
      <c r="C7" s="52" t="str">
        <f t="shared" si="0"/>
        <v>제101호표</v>
      </c>
      <c r="D7" s="307" t="str">
        <f t="shared" si="1"/>
        <v>기존 조명기구 철거</v>
      </c>
      <c r="E7" s="53" t="str">
        <f t="shared" si="2"/>
        <v>무전극 165W</v>
      </c>
      <c r="F7" s="170">
        <f t="shared" si="3"/>
        <v>1</v>
      </c>
      <c r="G7" s="52" t="str">
        <f t="shared" si="4"/>
        <v>EA</v>
      </c>
      <c r="H7" s="171"/>
      <c r="I7" s="171"/>
      <c r="J7" s="171"/>
      <c r="K7" s="171"/>
      <c r="L7" s="171"/>
      <c r="M7" s="171"/>
      <c r="N7" s="171"/>
      <c r="O7" s="171"/>
      <c r="P7" s="171"/>
      <c r="Q7" s="172"/>
      <c r="R7" s="172"/>
      <c r="S7" s="172"/>
    </row>
    <row r="8" spans="1:19" s="79" customFormat="1" ht="21.95" customHeight="1">
      <c r="A8" s="83">
        <f>일위대가!$A$20</f>
        <v>102</v>
      </c>
      <c r="B8" s="168"/>
      <c r="C8" s="52" t="str">
        <f t="shared" si="0"/>
        <v>제102호표</v>
      </c>
      <c r="D8" s="307" t="str">
        <f t="shared" si="1"/>
        <v>기존 안정기 철거</v>
      </c>
      <c r="E8" s="53">
        <f t="shared" si="2"/>
        <v>0</v>
      </c>
      <c r="F8" s="170">
        <f t="shared" si="3"/>
        <v>1</v>
      </c>
      <c r="G8" s="52" t="str">
        <f t="shared" si="4"/>
        <v>EA</v>
      </c>
      <c r="H8" s="171"/>
      <c r="I8" s="171"/>
      <c r="J8" s="171"/>
      <c r="K8" s="171"/>
      <c r="L8" s="171"/>
      <c r="M8" s="171"/>
      <c r="N8" s="171"/>
      <c r="O8" s="171"/>
      <c r="P8" s="171"/>
      <c r="Q8" s="172"/>
      <c r="R8" s="172"/>
      <c r="S8" s="172"/>
    </row>
    <row r="9" spans="1:19" s="79" customFormat="1" ht="21.95" customHeight="1">
      <c r="A9" s="83">
        <f>일위대가!$A$29</f>
        <v>103</v>
      </c>
      <c r="B9" s="168"/>
      <c r="C9" s="52" t="str">
        <f t="shared" si="0"/>
        <v>제103호표</v>
      </c>
      <c r="D9" s="307" t="str">
        <f t="shared" si="1"/>
        <v>기존 사각박스 철거</v>
      </c>
      <c r="E9" s="53">
        <f t="shared" si="2"/>
        <v>0</v>
      </c>
      <c r="F9" s="170">
        <f t="shared" si="3"/>
        <v>1</v>
      </c>
      <c r="G9" s="52" t="str">
        <f t="shared" si="4"/>
        <v>EA</v>
      </c>
      <c r="H9" s="171"/>
      <c r="I9" s="171"/>
      <c r="J9" s="171"/>
      <c r="K9" s="171"/>
      <c r="L9" s="171"/>
      <c r="M9" s="171"/>
      <c r="N9" s="171"/>
      <c r="O9" s="171"/>
      <c r="P9" s="171"/>
      <c r="Q9" s="172"/>
      <c r="R9" s="172"/>
      <c r="S9" s="172"/>
    </row>
    <row r="10" spans="1:19" s="79" customFormat="1" ht="21.95" customHeight="1">
      <c r="A10" s="83">
        <f>일위대가!$A$37</f>
        <v>104</v>
      </c>
      <c r="B10" s="168"/>
      <c r="C10" s="52" t="str">
        <f t="shared" si="0"/>
        <v>제104호표</v>
      </c>
      <c r="D10" s="307" t="str">
        <f t="shared" si="1"/>
        <v>기존 전선관 철거</v>
      </c>
      <c r="E10" s="53" t="str">
        <f t="shared" si="2"/>
        <v>ST 16C</v>
      </c>
      <c r="F10" s="170">
        <f t="shared" si="3"/>
        <v>1</v>
      </c>
      <c r="G10" s="52" t="str">
        <f t="shared" si="4"/>
        <v>m</v>
      </c>
      <c r="H10" s="171"/>
      <c r="I10" s="171"/>
      <c r="J10" s="171"/>
      <c r="K10" s="171"/>
      <c r="L10" s="171"/>
      <c r="M10" s="171"/>
      <c r="N10" s="171"/>
      <c r="O10" s="171"/>
      <c r="P10" s="171"/>
      <c r="Q10" s="172"/>
      <c r="R10" s="172"/>
      <c r="S10" s="172"/>
    </row>
    <row r="11" spans="1:19" s="79" customFormat="1" ht="27" customHeight="1">
      <c r="A11" s="83">
        <f>일위대가!$A$44</f>
        <v>105</v>
      </c>
      <c r="B11" s="168"/>
      <c r="C11" s="52" t="str">
        <f t="shared" si="0"/>
        <v>제105호표</v>
      </c>
      <c r="D11" s="307" t="str">
        <f t="shared" si="1"/>
        <v>기존 케이블덕트 COVER</v>
      </c>
      <c r="E11" s="53" t="str">
        <f t="shared" si="2"/>
        <v>재사용 철거, 설치</v>
      </c>
      <c r="F11" s="170">
        <f t="shared" si="3"/>
        <v>1</v>
      </c>
      <c r="G11" s="52" t="str">
        <f t="shared" si="4"/>
        <v>m</v>
      </c>
      <c r="H11" s="171"/>
      <c r="I11" s="171"/>
      <c r="J11" s="171"/>
      <c r="K11" s="171"/>
      <c r="L11" s="171"/>
      <c r="M11" s="171"/>
      <c r="N11" s="171"/>
      <c r="O11" s="171"/>
      <c r="P11" s="171"/>
      <c r="Q11" s="172"/>
      <c r="R11" s="172"/>
      <c r="S11" s="172"/>
    </row>
    <row r="12" spans="1:19" s="79" customFormat="1" ht="21.95" customHeight="1">
      <c r="A12" s="83">
        <f>일위대가!$A$52</f>
        <v>200</v>
      </c>
      <c r="B12" s="168"/>
      <c r="C12" s="52" t="str">
        <f t="shared" si="0"/>
        <v>제200호표</v>
      </c>
      <c r="D12" s="307" t="str">
        <f t="shared" si="1"/>
        <v>전선관 설치</v>
      </c>
      <c r="E12" s="53" t="str">
        <f t="shared" si="2"/>
        <v>ST 36C</v>
      </c>
      <c r="F12" s="170">
        <f t="shared" si="3"/>
        <v>1</v>
      </c>
      <c r="G12" s="52" t="str">
        <f t="shared" si="4"/>
        <v>m</v>
      </c>
      <c r="H12" s="171"/>
      <c r="I12" s="171"/>
      <c r="J12" s="171"/>
      <c r="K12" s="171"/>
      <c r="L12" s="171"/>
      <c r="M12" s="171"/>
      <c r="N12" s="171"/>
      <c r="O12" s="171"/>
      <c r="P12" s="171"/>
      <c r="Q12" s="172"/>
      <c r="R12" s="172"/>
      <c r="S12" s="172"/>
    </row>
    <row r="13" spans="1:19" s="79" customFormat="1" ht="21.95" customHeight="1">
      <c r="A13" s="83">
        <f>일위대가!$A$63</f>
        <v>201</v>
      </c>
      <c r="B13" s="168"/>
      <c r="C13" s="52" t="str">
        <f t="shared" si="0"/>
        <v>제201호표</v>
      </c>
      <c r="D13" s="307" t="str">
        <f t="shared" si="1"/>
        <v>전선관 설치</v>
      </c>
      <c r="E13" s="53" t="str">
        <f t="shared" si="2"/>
        <v>ST 54C</v>
      </c>
      <c r="F13" s="170">
        <f t="shared" si="3"/>
        <v>1</v>
      </c>
      <c r="G13" s="52" t="str">
        <f t="shared" si="4"/>
        <v>m</v>
      </c>
      <c r="H13" s="171"/>
      <c r="I13" s="171"/>
      <c r="J13" s="171"/>
      <c r="K13" s="171"/>
      <c r="L13" s="171"/>
      <c r="M13" s="171"/>
      <c r="N13" s="171"/>
      <c r="O13" s="171"/>
      <c r="P13" s="171"/>
      <c r="Q13" s="172"/>
      <c r="R13" s="172"/>
      <c r="S13" s="172"/>
    </row>
    <row r="14" spans="1:19" s="79" customFormat="1" ht="21.95" customHeight="1">
      <c r="A14" s="83">
        <f>일위대가!$A$76</f>
        <v>202</v>
      </c>
      <c r="B14" s="168"/>
      <c r="C14" s="52" t="str">
        <f t="shared" si="0"/>
        <v>제202호표</v>
      </c>
      <c r="D14" s="307" t="str">
        <f t="shared" si="1"/>
        <v>사각몰드 설치</v>
      </c>
      <c r="E14" s="53" t="str">
        <f t="shared" si="2"/>
        <v>22 x 12mm</v>
      </c>
      <c r="F14" s="170">
        <f t="shared" si="3"/>
        <v>1</v>
      </c>
      <c r="G14" s="52" t="str">
        <f t="shared" si="4"/>
        <v>m</v>
      </c>
      <c r="H14" s="171"/>
      <c r="I14" s="171"/>
      <c r="J14" s="171"/>
      <c r="K14" s="171"/>
      <c r="L14" s="171"/>
      <c r="M14" s="171"/>
      <c r="N14" s="171"/>
      <c r="O14" s="171"/>
      <c r="P14" s="171"/>
      <c r="Q14" s="172"/>
      <c r="R14" s="172"/>
      <c r="S14" s="172"/>
    </row>
    <row r="15" spans="1:19" s="79" customFormat="1" ht="21.95" customHeight="1">
      <c r="A15" s="83">
        <f>일위대가!$A$86</f>
        <v>203</v>
      </c>
      <c r="B15" s="168"/>
      <c r="C15" s="52" t="str">
        <f t="shared" si="0"/>
        <v>제203호표</v>
      </c>
      <c r="D15" s="307" t="str">
        <f t="shared" si="1"/>
        <v>케이블덕트 설치</v>
      </c>
      <c r="E15" s="53" t="str">
        <f t="shared" si="2"/>
        <v>200x100 STRAIGHT</v>
      </c>
      <c r="F15" s="170">
        <f t="shared" si="3"/>
        <v>1.05</v>
      </c>
      <c r="G15" s="52" t="str">
        <f t="shared" si="4"/>
        <v>m</v>
      </c>
      <c r="H15" s="171"/>
      <c r="I15" s="171"/>
      <c r="J15" s="171"/>
      <c r="K15" s="171"/>
      <c r="L15" s="171"/>
      <c r="M15" s="171"/>
      <c r="N15" s="171"/>
      <c r="O15" s="171"/>
      <c r="P15" s="171"/>
      <c r="Q15" s="172"/>
      <c r="R15" s="172"/>
      <c r="S15" s="172"/>
    </row>
    <row r="16" spans="1:19" s="79" customFormat="1" ht="21.95" customHeight="1">
      <c r="A16" s="83">
        <f>일위대가!$A$100</f>
        <v>204</v>
      </c>
      <c r="B16" s="168"/>
      <c r="C16" s="52" t="str">
        <f t="shared" si="0"/>
        <v>제204호표</v>
      </c>
      <c r="D16" s="307" t="str">
        <f t="shared" si="1"/>
        <v>케이블덕트부속품 설치</v>
      </c>
      <c r="E16" s="53" t="str">
        <f t="shared" si="2"/>
        <v>200x100 H/ELBOW</v>
      </c>
      <c r="F16" s="170">
        <f t="shared" si="3"/>
        <v>1</v>
      </c>
      <c r="G16" s="52" t="str">
        <f t="shared" si="4"/>
        <v>EA</v>
      </c>
      <c r="H16" s="171"/>
      <c r="I16" s="171"/>
      <c r="J16" s="171"/>
      <c r="K16" s="171"/>
      <c r="L16" s="171"/>
      <c r="M16" s="171"/>
      <c r="N16" s="171"/>
      <c r="O16" s="171"/>
      <c r="P16" s="171"/>
      <c r="Q16" s="172"/>
      <c r="R16" s="172"/>
      <c r="S16" s="172"/>
    </row>
    <row r="17" spans="1:19" s="79" customFormat="1" ht="21.95" customHeight="1">
      <c r="A17" s="83">
        <f>일위대가!$A$112</f>
        <v>205</v>
      </c>
      <c r="B17" s="168"/>
      <c r="C17" s="52" t="str">
        <f t="shared" si="0"/>
        <v>제205호표</v>
      </c>
      <c r="D17" s="307" t="str">
        <f t="shared" si="1"/>
        <v>전원케이블 포설</v>
      </c>
      <c r="E17" s="53" t="str">
        <f t="shared" si="2"/>
        <v>F-CV 2.5sq x 2C x 1열</v>
      </c>
      <c r="F17" s="170">
        <f t="shared" si="3"/>
        <v>1</v>
      </c>
      <c r="G17" s="52" t="str">
        <f t="shared" si="4"/>
        <v>m</v>
      </c>
      <c r="H17" s="171"/>
      <c r="I17" s="171"/>
      <c r="J17" s="171"/>
      <c r="K17" s="171"/>
      <c r="L17" s="171"/>
      <c r="M17" s="171"/>
      <c r="N17" s="171"/>
      <c r="O17" s="171"/>
      <c r="P17" s="171"/>
      <c r="Q17" s="172"/>
      <c r="R17" s="172"/>
      <c r="S17" s="172"/>
    </row>
    <row r="18" spans="1:19" s="79" customFormat="1" ht="21.95" customHeight="1">
      <c r="A18" s="83">
        <f>일위대가!$A$124</f>
        <v>206</v>
      </c>
      <c r="B18" s="168"/>
      <c r="C18" s="52" t="str">
        <f t="shared" si="0"/>
        <v>제206호표</v>
      </c>
      <c r="D18" s="307" t="str">
        <f t="shared" si="1"/>
        <v>전원케이블 포설</v>
      </c>
      <c r="E18" s="53" t="str">
        <f t="shared" si="2"/>
        <v>F-CV 2.5sq x 2C x 2열</v>
      </c>
      <c r="F18" s="170">
        <f t="shared" si="3"/>
        <v>2.1</v>
      </c>
      <c r="G18" s="52" t="str">
        <f t="shared" si="4"/>
        <v>m</v>
      </c>
      <c r="H18" s="171"/>
      <c r="I18" s="171"/>
      <c r="J18" s="171"/>
      <c r="K18" s="171"/>
      <c r="L18" s="171"/>
      <c r="M18" s="171"/>
      <c r="N18" s="171"/>
      <c r="O18" s="171"/>
      <c r="P18" s="171"/>
      <c r="Q18" s="172"/>
      <c r="R18" s="172"/>
      <c r="S18" s="172"/>
    </row>
    <row r="19" spans="1:19" s="79" customFormat="1" ht="21.95" customHeight="1">
      <c r="A19" s="83">
        <f>일위대가!$A$136</f>
        <v>207</v>
      </c>
      <c r="B19" s="168"/>
      <c r="C19" s="52" t="str">
        <f t="shared" si="0"/>
        <v>제207호표</v>
      </c>
      <c r="D19" s="307" t="str">
        <f t="shared" si="1"/>
        <v>전원케이블 포설</v>
      </c>
      <c r="E19" s="53" t="str">
        <f t="shared" si="2"/>
        <v>F-CV 2.5sq x 3C x 1열</v>
      </c>
      <c r="F19" s="170">
        <f t="shared" si="3"/>
        <v>1.05</v>
      </c>
      <c r="G19" s="52" t="str">
        <f t="shared" si="4"/>
        <v>m</v>
      </c>
      <c r="H19" s="171"/>
      <c r="I19" s="171"/>
      <c r="J19" s="171"/>
      <c r="K19" s="171"/>
      <c r="L19" s="171"/>
      <c r="M19" s="171"/>
      <c r="N19" s="171"/>
      <c r="O19" s="171"/>
      <c r="P19" s="171"/>
      <c r="Q19" s="172"/>
      <c r="R19" s="172"/>
      <c r="S19" s="172"/>
    </row>
    <row r="20" spans="1:19" s="79" customFormat="1" ht="21.95" customHeight="1">
      <c r="A20" s="83">
        <f>일위대가!$A$148</f>
        <v>208</v>
      </c>
      <c r="B20" s="168"/>
      <c r="C20" s="52" t="str">
        <f t="shared" si="0"/>
        <v>제208호표</v>
      </c>
      <c r="D20" s="307" t="str">
        <f t="shared" si="1"/>
        <v>전원케이블 포설</v>
      </c>
      <c r="E20" s="53" t="str">
        <f t="shared" si="2"/>
        <v>F-CV 4sq x 2C x 1열</v>
      </c>
      <c r="F20" s="170">
        <f t="shared" si="3"/>
        <v>1.05</v>
      </c>
      <c r="G20" s="52" t="str">
        <f t="shared" si="4"/>
        <v>m</v>
      </c>
      <c r="H20" s="171"/>
      <c r="I20" s="171"/>
      <c r="J20" s="171"/>
      <c r="K20" s="171"/>
      <c r="L20" s="171"/>
      <c r="M20" s="171"/>
      <c r="N20" s="171"/>
      <c r="O20" s="171"/>
      <c r="P20" s="171"/>
      <c r="Q20" s="172"/>
      <c r="R20" s="172"/>
      <c r="S20" s="172"/>
    </row>
    <row r="21" spans="1:19" s="79" customFormat="1" ht="21.95" customHeight="1">
      <c r="A21" s="83">
        <f>일위대가!$A$160</f>
        <v>209</v>
      </c>
      <c r="B21" s="168"/>
      <c r="C21" s="52" t="str">
        <f t="shared" si="0"/>
        <v>제209호표</v>
      </c>
      <c r="D21" s="307" t="str">
        <f t="shared" si="1"/>
        <v>전원케이블 포설</v>
      </c>
      <c r="E21" s="53" t="str">
        <f t="shared" si="2"/>
        <v>F-CV 10sq x 4C x 1열</v>
      </c>
      <c r="F21" s="170">
        <f t="shared" si="3"/>
        <v>1.05</v>
      </c>
      <c r="G21" s="52" t="str">
        <f t="shared" si="4"/>
        <v>m</v>
      </c>
      <c r="H21" s="171"/>
      <c r="I21" s="171"/>
      <c r="J21" s="171"/>
      <c r="K21" s="171"/>
      <c r="L21" s="171"/>
      <c r="M21" s="171"/>
      <c r="N21" s="171"/>
      <c r="O21" s="171"/>
      <c r="P21" s="171"/>
      <c r="Q21" s="172"/>
      <c r="R21" s="172"/>
      <c r="S21" s="172"/>
    </row>
    <row r="22" spans="1:19" s="79" customFormat="1" ht="21.95" customHeight="1">
      <c r="A22" s="83">
        <f>일위대가!$A$172</f>
        <v>210</v>
      </c>
      <c r="B22" s="168"/>
      <c r="C22" s="52" t="str">
        <f t="shared" ref="C22:C32" si="5">VLOOKUP($A22,일위1,3,FALSE)</f>
        <v>제210호표</v>
      </c>
      <c r="D22" s="307" t="str">
        <f t="shared" ref="D22:D32" si="6">VLOOKUP($A22,일위1,4,FALSE)</f>
        <v>접지용 비닐 절연전선</v>
      </c>
      <c r="E22" s="53" t="str">
        <f t="shared" ref="E22:E32" si="7">VLOOKUP($A22,일위1,5,FALSE)</f>
        <v>F-GV 2.5㎟</v>
      </c>
      <c r="F22" s="170">
        <f t="shared" ref="F22:F32" si="8">VLOOKUP($A22,일위1,6,FALSE)</f>
        <v>1</v>
      </c>
      <c r="G22" s="52" t="str">
        <f t="shared" ref="G22:G32" si="9">VLOOKUP($A22,일위1,7,FALSE)</f>
        <v>m</v>
      </c>
      <c r="H22" s="171"/>
      <c r="I22" s="171"/>
      <c r="J22" s="171"/>
      <c r="K22" s="171"/>
      <c r="L22" s="171"/>
      <c r="M22" s="171"/>
      <c r="N22" s="171"/>
      <c r="O22" s="171"/>
      <c r="P22" s="171"/>
      <c r="Q22" s="172"/>
      <c r="R22" s="172"/>
      <c r="S22" s="172"/>
    </row>
    <row r="23" spans="1:19" s="79" customFormat="1" ht="21.95" customHeight="1">
      <c r="A23" s="83">
        <f>일위대가!$A$184</f>
        <v>211</v>
      </c>
      <c r="B23" s="168"/>
      <c r="C23" s="52" t="str">
        <f t="shared" si="5"/>
        <v>제211호표</v>
      </c>
      <c r="D23" s="307" t="str">
        <f t="shared" si="6"/>
        <v>접지용 비닐 절연전선</v>
      </c>
      <c r="E23" s="53" t="str">
        <f t="shared" si="7"/>
        <v>F-GV 4㎟</v>
      </c>
      <c r="F23" s="170">
        <f t="shared" si="8"/>
        <v>1</v>
      </c>
      <c r="G23" s="52" t="str">
        <f t="shared" si="9"/>
        <v>m</v>
      </c>
      <c r="H23" s="171"/>
      <c r="I23" s="171"/>
      <c r="J23" s="171"/>
      <c r="K23" s="171"/>
      <c r="L23" s="171"/>
      <c r="M23" s="171"/>
      <c r="N23" s="171"/>
      <c r="O23" s="171"/>
      <c r="P23" s="171"/>
      <c r="Q23" s="172"/>
      <c r="R23" s="172"/>
      <c r="S23" s="172"/>
    </row>
    <row r="24" spans="1:19" s="79" customFormat="1" ht="21.95" customHeight="1">
      <c r="A24" s="83">
        <f>일위대가!$A$196</f>
        <v>212</v>
      </c>
      <c r="B24" s="168"/>
      <c r="C24" s="52" t="str">
        <f t="shared" si="5"/>
        <v>제212호표</v>
      </c>
      <c r="D24" s="307" t="str">
        <f t="shared" si="6"/>
        <v>접지용 비닐 절연전선</v>
      </c>
      <c r="E24" s="53" t="str">
        <f t="shared" si="7"/>
        <v>F-GV 10㎟</v>
      </c>
      <c r="F24" s="170">
        <f t="shared" si="8"/>
        <v>1</v>
      </c>
      <c r="G24" s="52" t="str">
        <f t="shared" si="9"/>
        <v>m</v>
      </c>
      <c r="H24" s="171"/>
      <c r="I24" s="171"/>
      <c r="J24" s="171"/>
      <c r="K24" s="171"/>
      <c r="L24" s="171"/>
      <c r="M24" s="171"/>
      <c r="N24" s="171"/>
      <c r="O24" s="171"/>
      <c r="P24" s="171"/>
      <c r="Q24" s="172"/>
      <c r="R24" s="172"/>
      <c r="S24" s="172"/>
    </row>
    <row r="25" spans="1:19" s="79" customFormat="1" ht="21.95" customHeight="1">
      <c r="A25" s="83">
        <f>일위대가!$A$208</f>
        <v>213</v>
      </c>
      <c r="B25" s="168"/>
      <c r="C25" s="52" t="str">
        <f t="shared" si="5"/>
        <v>제213호표</v>
      </c>
      <c r="D25" s="307" t="str">
        <f t="shared" si="6"/>
        <v>전원케이블 포설</v>
      </c>
      <c r="E25" s="53" t="str">
        <f t="shared" si="7"/>
        <v>F-CVV 1.5sq x 3C x 1열</v>
      </c>
      <c r="F25" s="170">
        <f t="shared" si="8"/>
        <v>1.05</v>
      </c>
      <c r="G25" s="52" t="str">
        <f t="shared" si="9"/>
        <v>m</v>
      </c>
      <c r="H25" s="171"/>
      <c r="I25" s="171"/>
      <c r="J25" s="171"/>
      <c r="K25" s="171"/>
      <c r="L25" s="171"/>
      <c r="M25" s="171"/>
      <c r="N25" s="171"/>
      <c r="O25" s="171"/>
      <c r="P25" s="171"/>
      <c r="Q25" s="172"/>
      <c r="R25" s="172"/>
      <c r="S25" s="172"/>
    </row>
    <row r="26" spans="1:19" s="79" customFormat="1" ht="21.95" customHeight="1">
      <c r="A26" s="83">
        <f>일위대가!$A$220</f>
        <v>214</v>
      </c>
      <c r="B26" s="168"/>
      <c r="C26" s="52" t="str">
        <f t="shared" si="5"/>
        <v>제214호표</v>
      </c>
      <c r="D26" s="307" t="str">
        <f t="shared" si="6"/>
        <v>전원케이블 포설</v>
      </c>
      <c r="E26" s="53" t="str">
        <f t="shared" si="7"/>
        <v>F-CVV 1.5sq x 3C x 2열</v>
      </c>
      <c r="F26" s="170">
        <f t="shared" si="8"/>
        <v>2.1</v>
      </c>
      <c r="G26" s="52" t="str">
        <f t="shared" si="9"/>
        <v>m</v>
      </c>
      <c r="H26" s="171"/>
      <c r="I26" s="171"/>
      <c r="J26" s="171"/>
      <c r="K26" s="171"/>
      <c r="L26" s="171"/>
      <c r="M26" s="171"/>
      <c r="N26" s="171"/>
      <c r="O26" s="171"/>
      <c r="P26" s="171"/>
      <c r="Q26" s="172"/>
      <c r="R26" s="172"/>
      <c r="S26" s="172"/>
    </row>
    <row r="27" spans="1:19" s="79" customFormat="1" ht="21.95" customHeight="1">
      <c r="A27" s="83">
        <f>일위대가!$A$232</f>
        <v>215</v>
      </c>
      <c r="B27" s="168"/>
      <c r="C27" s="52" t="str">
        <f t="shared" si="5"/>
        <v>제215호표</v>
      </c>
      <c r="D27" s="307" t="str">
        <f t="shared" si="6"/>
        <v>Pull Box 설치</v>
      </c>
      <c r="E27" s="53" t="str">
        <f t="shared" si="7"/>
        <v>200x200x100mm</v>
      </c>
      <c r="F27" s="170">
        <f t="shared" si="8"/>
        <v>1</v>
      </c>
      <c r="G27" s="52" t="str">
        <f t="shared" si="9"/>
        <v>EA</v>
      </c>
      <c r="H27" s="171"/>
      <c r="I27" s="171"/>
      <c r="J27" s="171"/>
      <c r="K27" s="171"/>
      <c r="L27" s="171"/>
      <c r="M27" s="171"/>
      <c r="N27" s="171"/>
      <c r="O27" s="171"/>
      <c r="P27" s="171"/>
      <c r="Q27" s="172"/>
      <c r="R27" s="172"/>
      <c r="S27" s="172"/>
    </row>
    <row r="28" spans="1:19" s="79" customFormat="1" ht="21.95" customHeight="1">
      <c r="A28" s="83">
        <f>일위대가!$A$244</f>
        <v>216</v>
      </c>
      <c r="B28" s="168"/>
      <c r="C28" s="52" t="str">
        <f t="shared" si="5"/>
        <v>제216호표</v>
      </c>
      <c r="D28" s="307" t="str">
        <f t="shared" si="6"/>
        <v>Pull Box 설치</v>
      </c>
      <c r="E28" s="53" t="str">
        <f t="shared" si="7"/>
        <v>300x300x100mm</v>
      </c>
      <c r="F28" s="170">
        <f t="shared" si="8"/>
        <v>1</v>
      </c>
      <c r="G28" s="52" t="str">
        <f t="shared" si="9"/>
        <v>EA</v>
      </c>
      <c r="H28" s="171"/>
      <c r="I28" s="171"/>
      <c r="J28" s="171"/>
      <c r="K28" s="171"/>
      <c r="L28" s="171"/>
      <c r="M28" s="171"/>
      <c r="N28" s="171"/>
      <c r="O28" s="171"/>
      <c r="P28" s="171"/>
      <c r="Q28" s="172"/>
      <c r="R28" s="172"/>
      <c r="S28" s="172"/>
    </row>
    <row r="29" spans="1:19" s="79" customFormat="1" ht="21.95" customHeight="1">
      <c r="A29" s="83">
        <f>일위대가!$A$256</f>
        <v>217</v>
      </c>
      <c r="B29" s="168"/>
      <c r="C29" s="52" t="str">
        <f t="shared" si="5"/>
        <v>제217호표</v>
      </c>
      <c r="D29" s="307" t="str">
        <f t="shared" si="6"/>
        <v>원격조명릴 설치</v>
      </c>
      <c r="E29" s="53" t="str">
        <f t="shared" si="7"/>
        <v>LED 200W 포함</v>
      </c>
      <c r="F29" s="170">
        <f t="shared" si="8"/>
        <v>1</v>
      </c>
      <c r="G29" s="52" t="str">
        <f t="shared" si="9"/>
        <v>EA</v>
      </c>
      <c r="H29" s="171"/>
      <c r="I29" s="171"/>
      <c r="J29" s="171"/>
      <c r="K29" s="171"/>
      <c r="L29" s="171"/>
      <c r="M29" s="171"/>
      <c r="N29" s="171"/>
      <c r="O29" s="171"/>
      <c r="P29" s="171"/>
      <c r="Q29" s="172"/>
      <c r="R29" s="172"/>
      <c r="S29" s="172"/>
    </row>
    <row r="30" spans="1:19" s="79" customFormat="1" ht="21.95" customHeight="1">
      <c r="A30" s="83">
        <f>일위대가!$A$268</f>
        <v>218</v>
      </c>
      <c r="B30" s="168"/>
      <c r="C30" s="52" t="str">
        <f t="shared" si="5"/>
        <v>제218호표</v>
      </c>
      <c r="D30" s="307" t="str">
        <f t="shared" si="6"/>
        <v>무선판넬 설치</v>
      </c>
      <c r="E30" s="53" t="str">
        <f t="shared" si="7"/>
        <v>180*130*48.7mm</v>
      </c>
      <c r="F30" s="170">
        <f t="shared" si="8"/>
        <v>1</v>
      </c>
      <c r="G30" s="52" t="str">
        <f t="shared" si="9"/>
        <v>EA</v>
      </c>
      <c r="H30" s="171"/>
      <c r="I30" s="171"/>
      <c r="J30" s="171"/>
      <c r="K30" s="171"/>
      <c r="L30" s="171"/>
      <c r="M30" s="171"/>
      <c r="N30" s="171"/>
      <c r="O30" s="171"/>
      <c r="P30" s="171"/>
      <c r="Q30" s="172"/>
      <c r="R30" s="172"/>
      <c r="S30" s="172"/>
    </row>
    <row r="31" spans="1:19" s="79" customFormat="1" ht="21.95" customHeight="1">
      <c r="A31" s="83">
        <f>일위대가!$A$280</f>
        <v>219</v>
      </c>
      <c r="B31" s="168"/>
      <c r="C31" s="52" t="str">
        <f t="shared" si="5"/>
        <v>제219호표</v>
      </c>
      <c r="D31" s="307" t="str">
        <f t="shared" si="6"/>
        <v>무선판넬외함 설치</v>
      </c>
      <c r="E31" s="53" t="str">
        <f t="shared" si="7"/>
        <v>300*400*150mm</v>
      </c>
      <c r="F31" s="170">
        <f t="shared" si="8"/>
        <v>1</v>
      </c>
      <c r="G31" s="52" t="str">
        <f t="shared" si="9"/>
        <v>EA</v>
      </c>
      <c r="H31" s="171"/>
      <c r="I31" s="171"/>
      <c r="J31" s="171"/>
      <c r="K31" s="171"/>
      <c r="L31" s="171"/>
      <c r="M31" s="171"/>
      <c r="N31" s="171"/>
      <c r="O31" s="171"/>
      <c r="P31" s="171"/>
      <c r="Q31" s="172"/>
      <c r="R31" s="172"/>
      <c r="S31" s="172"/>
    </row>
    <row r="32" spans="1:19" s="79" customFormat="1" ht="27" customHeight="1">
      <c r="A32" s="83">
        <f>일위대가!$A$292</f>
        <v>220</v>
      </c>
      <c r="B32" s="168"/>
      <c r="C32" s="52" t="str">
        <f t="shared" si="5"/>
        <v>제220호표</v>
      </c>
      <c r="D32" s="307" t="str">
        <f t="shared" si="6"/>
        <v>RLCP(CONTROL BOX) 설치</v>
      </c>
      <c r="E32" s="53" t="str">
        <f t="shared" si="7"/>
        <v>R-PANEL</v>
      </c>
      <c r="F32" s="170">
        <f t="shared" si="8"/>
        <v>1</v>
      </c>
      <c r="G32" s="52" t="str">
        <f t="shared" si="9"/>
        <v>EA</v>
      </c>
      <c r="H32" s="171"/>
      <c r="I32" s="171"/>
      <c r="J32" s="171"/>
      <c r="K32" s="171"/>
      <c r="L32" s="171"/>
      <c r="M32" s="171"/>
      <c r="N32" s="171"/>
      <c r="O32" s="171"/>
      <c r="P32" s="171"/>
      <c r="Q32" s="172"/>
      <c r="R32" s="172"/>
      <c r="S32" s="172"/>
    </row>
    <row r="33" spans="1:19" s="79" customFormat="1" ht="21.95" customHeight="1">
      <c r="A33" s="83"/>
      <c r="B33" s="168"/>
      <c r="C33" s="52"/>
      <c r="D33" s="307"/>
      <c r="E33" s="53"/>
      <c r="F33" s="170"/>
      <c r="G33" s="52"/>
      <c r="H33" s="171"/>
      <c r="I33" s="171"/>
      <c r="J33" s="171"/>
      <c r="K33" s="171"/>
      <c r="L33" s="171"/>
      <c r="M33" s="171"/>
      <c r="N33" s="171"/>
      <c r="O33" s="171"/>
      <c r="P33" s="171"/>
      <c r="Q33" s="172"/>
      <c r="R33" s="172"/>
      <c r="S33" s="172"/>
    </row>
    <row r="34" spans="1:19" s="79" customFormat="1" ht="21.95" customHeight="1">
      <c r="A34" s="83"/>
      <c r="B34" s="168"/>
      <c r="C34" s="52"/>
      <c r="D34" s="307"/>
      <c r="E34" s="53"/>
      <c r="F34" s="170"/>
      <c r="G34" s="52"/>
      <c r="H34" s="171"/>
      <c r="I34" s="171"/>
      <c r="J34" s="171"/>
      <c r="K34" s="171"/>
      <c r="L34" s="171"/>
      <c r="M34" s="171"/>
      <c r="N34" s="171"/>
      <c r="O34" s="171"/>
      <c r="P34" s="171"/>
      <c r="Q34" s="172"/>
      <c r="R34" s="172"/>
      <c r="S34" s="172"/>
    </row>
    <row r="35" spans="1:19" s="79" customFormat="1" ht="21.95" customHeight="1">
      <c r="A35" s="83"/>
      <c r="B35" s="168"/>
      <c r="C35" s="52"/>
      <c r="D35" s="307"/>
      <c r="E35" s="53"/>
      <c r="F35" s="170"/>
      <c r="G35" s="52"/>
      <c r="H35" s="171"/>
      <c r="I35" s="171"/>
      <c r="J35" s="171"/>
      <c r="K35" s="171"/>
      <c r="L35" s="171"/>
      <c r="M35" s="171"/>
      <c r="N35" s="171"/>
      <c r="O35" s="171"/>
      <c r="P35" s="171"/>
      <c r="Q35" s="172"/>
      <c r="R35" s="172"/>
      <c r="S35" s="172"/>
    </row>
    <row r="36" spans="1:19" s="79" customFormat="1" ht="21.95" customHeight="1">
      <c r="A36" s="83"/>
      <c r="B36" s="168"/>
      <c r="C36" s="52"/>
      <c r="D36" s="307"/>
      <c r="E36" s="53"/>
      <c r="F36" s="170"/>
      <c r="G36" s="52"/>
      <c r="H36" s="171"/>
      <c r="I36" s="171"/>
      <c r="J36" s="171"/>
      <c r="K36" s="171"/>
      <c r="L36" s="171"/>
      <c r="M36" s="171"/>
      <c r="N36" s="171"/>
      <c r="O36" s="171"/>
      <c r="P36" s="171"/>
      <c r="Q36" s="172"/>
      <c r="R36" s="172"/>
      <c r="S36" s="172"/>
    </row>
    <row r="37" spans="1:19" s="79" customFormat="1" ht="21.95" customHeight="1">
      <c r="A37" s="83"/>
      <c r="B37" s="168"/>
      <c r="C37" s="52"/>
      <c r="D37" s="307"/>
      <c r="E37" s="53"/>
      <c r="F37" s="170"/>
      <c r="G37" s="52"/>
      <c r="H37" s="171"/>
      <c r="I37" s="171"/>
      <c r="J37" s="171"/>
      <c r="K37" s="171"/>
      <c r="L37" s="171"/>
      <c r="M37" s="171"/>
      <c r="N37" s="171"/>
      <c r="O37" s="171"/>
      <c r="P37" s="171"/>
      <c r="Q37" s="172"/>
      <c r="R37" s="172"/>
      <c r="S37" s="172"/>
    </row>
    <row r="38" spans="1:19" s="79" customFormat="1" ht="21.95" customHeight="1">
      <c r="A38" s="83"/>
      <c r="B38" s="168"/>
      <c r="C38" s="52"/>
      <c r="D38" s="307"/>
      <c r="E38" s="53"/>
      <c r="F38" s="170"/>
      <c r="G38" s="52"/>
      <c r="H38" s="171"/>
      <c r="I38" s="171"/>
      <c r="J38" s="171"/>
      <c r="K38" s="171"/>
      <c r="L38" s="171"/>
      <c r="M38" s="171"/>
      <c r="N38" s="171"/>
      <c r="O38" s="171"/>
      <c r="P38" s="171"/>
      <c r="Q38" s="172"/>
      <c r="R38" s="172"/>
      <c r="S38" s="172"/>
    </row>
    <row r="39" spans="1:19" s="79" customFormat="1" ht="21.95" customHeight="1">
      <c r="A39" s="83"/>
      <c r="B39" s="168"/>
      <c r="C39" s="52"/>
      <c r="D39" s="307"/>
      <c r="E39" s="53"/>
      <c r="F39" s="170"/>
      <c r="G39" s="52"/>
      <c r="H39" s="171"/>
      <c r="I39" s="171"/>
      <c r="J39" s="171"/>
      <c r="K39" s="171"/>
      <c r="L39" s="171"/>
      <c r="M39" s="171"/>
      <c r="N39" s="171"/>
      <c r="O39" s="171"/>
      <c r="P39" s="171"/>
      <c r="Q39" s="172"/>
      <c r="R39" s="172"/>
      <c r="S39" s="172"/>
    </row>
    <row r="40" spans="1:19" s="79" customFormat="1" ht="21.95" customHeight="1">
      <c r="A40" s="83"/>
      <c r="B40" s="168"/>
      <c r="C40" s="52"/>
      <c r="D40" s="307"/>
      <c r="E40" s="53"/>
      <c r="F40" s="170"/>
      <c r="G40" s="52"/>
      <c r="H40" s="171"/>
      <c r="I40" s="171"/>
      <c r="J40" s="171"/>
      <c r="K40" s="171"/>
      <c r="L40" s="171"/>
      <c r="M40" s="171"/>
      <c r="N40" s="171"/>
      <c r="O40" s="171"/>
      <c r="P40" s="171"/>
      <c r="Q40" s="172"/>
      <c r="R40" s="172"/>
      <c r="S40" s="172"/>
    </row>
    <row r="41" spans="1:19" s="79" customFormat="1" ht="21.95" customHeight="1">
      <c r="A41" s="83"/>
      <c r="B41" s="168"/>
      <c r="C41" s="52"/>
      <c r="D41" s="307"/>
      <c r="E41" s="53"/>
      <c r="F41" s="170"/>
      <c r="G41" s="52"/>
      <c r="H41" s="171"/>
      <c r="I41" s="171"/>
      <c r="J41" s="171"/>
      <c r="K41" s="171"/>
      <c r="L41" s="171"/>
      <c r="M41" s="171"/>
      <c r="N41" s="171"/>
      <c r="O41" s="171"/>
      <c r="P41" s="171"/>
      <c r="Q41" s="172"/>
      <c r="R41" s="172"/>
      <c r="S41" s="172"/>
    </row>
    <row r="42" spans="1:19" s="79" customFormat="1" ht="21.95" customHeight="1">
      <c r="A42" s="83"/>
      <c r="B42" s="168"/>
      <c r="C42" s="52"/>
      <c r="D42" s="307"/>
      <c r="E42" s="53"/>
      <c r="F42" s="170"/>
      <c r="G42" s="52"/>
      <c r="H42" s="171"/>
      <c r="I42" s="171"/>
      <c r="J42" s="171"/>
      <c r="K42" s="171"/>
      <c r="L42" s="171"/>
      <c r="M42" s="171"/>
      <c r="N42" s="171"/>
      <c r="O42" s="171"/>
      <c r="P42" s="171"/>
      <c r="Q42" s="172"/>
      <c r="R42" s="172"/>
      <c r="S42" s="172"/>
    </row>
    <row r="43" spans="1:19" s="79" customFormat="1" ht="21.95" customHeight="1">
      <c r="A43" s="83"/>
      <c r="B43" s="168"/>
      <c r="C43" s="52"/>
      <c r="D43" s="307"/>
      <c r="E43" s="53"/>
      <c r="F43" s="170"/>
      <c r="G43" s="52"/>
      <c r="H43" s="171"/>
      <c r="I43" s="171"/>
      <c r="J43" s="171"/>
      <c r="K43" s="171"/>
      <c r="L43" s="171"/>
      <c r="M43" s="171"/>
      <c r="N43" s="171"/>
      <c r="O43" s="171"/>
      <c r="P43" s="171"/>
      <c r="Q43" s="172"/>
      <c r="R43" s="172"/>
      <c r="S43" s="172"/>
    </row>
    <row r="44" spans="1:19" s="79" customFormat="1" ht="21.95" customHeight="1">
      <c r="A44" s="83"/>
      <c r="B44" s="168"/>
      <c r="C44" s="52"/>
      <c r="D44" s="307"/>
      <c r="E44" s="53"/>
      <c r="F44" s="170"/>
      <c r="G44" s="52"/>
      <c r="H44" s="171"/>
      <c r="I44" s="171"/>
      <c r="J44" s="171"/>
      <c r="K44" s="171"/>
      <c r="L44" s="171"/>
      <c r="M44" s="171"/>
      <c r="N44" s="171"/>
      <c r="O44" s="171"/>
      <c r="P44" s="171"/>
      <c r="Q44" s="172"/>
      <c r="R44" s="172"/>
      <c r="S44" s="172"/>
    </row>
    <row r="45" spans="1:19" s="79" customFormat="1" ht="21.95" customHeight="1">
      <c r="A45" s="83"/>
      <c r="B45" s="168"/>
      <c r="C45" s="52"/>
      <c r="D45" s="307"/>
      <c r="E45" s="53"/>
      <c r="F45" s="170"/>
      <c r="G45" s="52"/>
      <c r="H45" s="171"/>
      <c r="I45" s="171"/>
      <c r="J45" s="171"/>
      <c r="K45" s="171"/>
      <c r="L45" s="171"/>
      <c r="M45" s="171"/>
      <c r="N45" s="171"/>
      <c r="O45" s="171"/>
      <c r="P45" s="171"/>
      <c r="Q45" s="172"/>
      <c r="R45" s="172"/>
      <c r="S45" s="172"/>
    </row>
    <row r="46" spans="1:19" s="79" customFormat="1" ht="21.95" customHeight="1">
      <c r="A46" s="83"/>
      <c r="B46" s="168"/>
      <c r="C46" s="52"/>
      <c r="D46" s="307"/>
      <c r="E46" s="53"/>
      <c r="F46" s="170"/>
      <c r="G46" s="52"/>
      <c r="H46" s="171"/>
      <c r="I46" s="171"/>
      <c r="J46" s="171"/>
      <c r="K46" s="171"/>
      <c r="L46" s="171"/>
      <c r="M46" s="171"/>
      <c r="N46" s="171"/>
      <c r="O46" s="171"/>
      <c r="P46" s="171"/>
      <c r="Q46" s="172"/>
      <c r="R46" s="172"/>
      <c r="S46" s="172"/>
    </row>
    <row r="47" spans="1:19" s="79" customFormat="1" ht="21.95" customHeight="1">
      <c r="A47" s="83"/>
      <c r="B47" s="168"/>
      <c r="C47" s="52"/>
      <c r="D47" s="307"/>
      <c r="E47" s="53"/>
      <c r="F47" s="170"/>
      <c r="G47" s="52"/>
      <c r="H47" s="171"/>
      <c r="I47" s="171"/>
      <c r="J47" s="171"/>
      <c r="K47" s="171"/>
      <c r="L47" s="171"/>
      <c r="M47" s="171"/>
      <c r="N47" s="171"/>
      <c r="O47" s="171"/>
      <c r="P47" s="171"/>
      <c r="Q47" s="172"/>
      <c r="R47" s="172"/>
      <c r="S47" s="172"/>
    </row>
    <row r="48" spans="1:19" s="79" customFormat="1" ht="21.95" customHeight="1">
      <c r="A48" s="83"/>
      <c r="B48" s="168"/>
      <c r="C48" s="52"/>
      <c r="D48" s="307"/>
      <c r="E48" s="53"/>
      <c r="F48" s="170"/>
      <c r="G48" s="52"/>
      <c r="H48" s="171"/>
      <c r="I48" s="171"/>
      <c r="J48" s="171"/>
      <c r="K48" s="171"/>
      <c r="L48" s="171"/>
      <c r="M48" s="171"/>
      <c r="N48" s="171"/>
      <c r="O48" s="171"/>
      <c r="P48" s="171"/>
      <c r="Q48" s="172"/>
      <c r="R48" s="172"/>
      <c r="S48" s="172"/>
    </row>
    <row r="49" spans="1:19" s="79" customFormat="1" ht="21.95" customHeight="1">
      <c r="A49" s="83"/>
      <c r="B49" s="168"/>
      <c r="C49" s="52"/>
      <c r="D49" s="307"/>
      <c r="E49" s="53"/>
      <c r="F49" s="170"/>
      <c r="G49" s="52"/>
      <c r="H49" s="171"/>
      <c r="I49" s="171"/>
      <c r="J49" s="171"/>
      <c r="K49" s="171"/>
      <c r="L49" s="171"/>
      <c r="M49" s="171"/>
      <c r="N49" s="171"/>
      <c r="O49" s="171"/>
      <c r="P49" s="171"/>
      <c r="Q49" s="172"/>
      <c r="R49" s="172"/>
      <c r="S49" s="172"/>
    </row>
    <row r="50" spans="1:19" s="79" customFormat="1" ht="21.95" customHeight="1">
      <c r="A50" s="83"/>
      <c r="B50" s="168"/>
      <c r="C50" s="52"/>
      <c r="D50" s="307"/>
      <c r="E50" s="53"/>
      <c r="F50" s="170"/>
      <c r="G50" s="52"/>
      <c r="H50" s="171"/>
      <c r="I50" s="171"/>
      <c r="J50" s="171"/>
      <c r="K50" s="171"/>
      <c r="L50" s="171"/>
      <c r="M50" s="171"/>
      <c r="N50" s="171"/>
      <c r="O50" s="171"/>
      <c r="P50" s="171"/>
      <c r="Q50" s="172"/>
      <c r="R50" s="172"/>
      <c r="S50" s="172"/>
    </row>
    <row r="51" spans="1:19" s="79" customFormat="1" ht="21.95" customHeight="1">
      <c r="A51" s="83"/>
      <c r="B51" s="168"/>
      <c r="C51" s="52"/>
      <c r="D51" s="307"/>
      <c r="E51" s="53"/>
      <c r="F51" s="170"/>
      <c r="G51" s="52"/>
      <c r="H51" s="171"/>
      <c r="I51" s="171"/>
      <c r="J51" s="171"/>
      <c r="K51" s="171"/>
      <c r="L51" s="171"/>
      <c r="M51" s="171"/>
      <c r="N51" s="171"/>
      <c r="O51" s="171"/>
      <c r="P51" s="171"/>
      <c r="Q51" s="172"/>
      <c r="R51" s="172"/>
      <c r="S51" s="172"/>
    </row>
    <row r="52" spans="1:19" s="79" customFormat="1" ht="21.95" customHeight="1">
      <c r="A52" s="83"/>
      <c r="B52" s="168"/>
      <c r="C52" s="52"/>
      <c r="D52" s="307"/>
      <c r="E52" s="53"/>
      <c r="F52" s="170"/>
      <c r="G52" s="52"/>
      <c r="H52" s="171"/>
      <c r="I52" s="171"/>
      <c r="J52" s="171"/>
      <c r="K52" s="171"/>
      <c r="L52" s="171"/>
      <c r="M52" s="171"/>
      <c r="N52" s="171"/>
      <c r="O52" s="171"/>
      <c r="P52" s="171"/>
      <c r="Q52" s="172"/>
      <c r="R52" s="172"/>
      <c r="S52" s="172"/>
    </row>
    <row r="53" spans="1:19" ht="21.95" customHeight="1">
      <c r="C53" s="56"/>
      <c r="D53" s="56"/>
      <c r="E53" s="56"/>
      <c r="H53" s="59"/>
      <c r="I53" s="59"/>
      <c r="J53" s="59"/>
      <c r="K53" s="59"/>
      <c r="L53" s="59"/>
      <c r="M53" s="59"/>
      <c r="N53" s="59"/>
      <c r="O53" s="59"/>
      <c r="P53" s="60"/>
      <c r="Q53" s="61"/>
      <c r="R53" s="61"/>
      <c r="S53" s="61"/>
    </row>
    <row r="54" spans="1:19" ht="21.95" customHeight="1">
      <c r="C54" s="56"/>
      <c r="D54" s="56"/>
      <c r="E54" s="56"/>
      <c r="H54" s="59"/>
      <c r="I54" s="59"/>
      <c r="J54" s="59"/>
      <c r="K54" s="59"/>
      <c r="L54" s="59"/>
      <c r="M54" s="59"/>
      <c r="N54" s="59"/>
      <c r="O54" s="59"/>
      <c r="P54" s="60"/>
      <c r="Q54" s="61"/>
      <c r="R54" s="61"/>
      <c r="S54" s="61"/>
    </row>
    <row r="55" spans="1:19" ht="21.95" customHeight="1">
      <c r="A55" s="62"/>
      <c r="B55" s="62"/>
      <c r="C55" s="56"/>
      <c r="D55" s="56"/>
      <c r="E55" s="56"/>
      <c r="H55" s="59"/>
      <c r="I55" s="59"/>
      <c r="J55" s="59"/>
      <c r="K55" s="59"/>
      <c r="L55" s="59"/>
      <c r="M55" s="59"/>
      <c r="N55" s="59"/>
      <c r="O55" s="59"/>
      <c r="P55" s="60"/>
      <c r="Q55" s="61"/>
      <c r="R55" s="61"/>
      <c r="S55" s="61"/>
    </row>
    <row r="56" spans="1:19" ht="21.95" customHeight="1">
      <c r="A56" s="62"/>
      <c r="B56" s="62"/>
      <c r="C56" s="56"/>
      <c r="D56" s="56"/>
      <c r="E56" s="56"/>
      <c r="H56" s="59"/>
      <c r="I56" s="59"/>
      <c r="J56" s="59"/>
      <c r="K56" s="59"/>
      <c r="L56" s="59"/>
      <c r="M56" s="59"/>
      <c r="N56" s="59"/>
      <c r="O56" s="59"/>
      <c r="P56" s="60"/>
      <c r="Q56" s="61"/>
      <c r="R56" s="61"/>
      <c r="S56" s="61"/>
    </row>
    <row r="57" spans="1:19" ht="21.95" customHeight="1">
      <c r="A57" s="62"/>
      <c r="B57" s="62"/>
      <c r="C57" s="56"/>
      <c r="D57" s="56"/>
      <c r="E57" s="56"/>
      <c r="H57" s="59"/>
      <c r="I57" s="59"/>
      <c r="J57" s="59"/>
      <c r="K57" s="59"/>
      <c r="L57" s="59"/>
      <c r="M57" s="59"/>
      <c r="N57" s="59"/>
      <c r="O57" s="59"/>
      <c r="P57" s="60"/>
      <c r="Q57" s="61"/>
      <c r="R57" s="61"/>
      <c r="S57" s="61"/>
    </row>
    <row r="58" spans="1:19" ht="21.95" customHeight="1">
      <c r="A58" s="62"/>
      <c r="B58" s="62"/>
      <c r="C58" s="56"/>
      <c r="D58" s="56"/>
      <c r="E58" s="56"/>
      <c r="H58" s="59"/>
      <c r="I58" s="59"/>
      <c r="J58" s="59"/>
      <c r="K58" s="59"/>
      <c r="L58" s="59"/>
      <c r="M58" s="59"/>
      <c r="N58" s="59"/>
      <c r="O58" s="59"/>
      <c r="P58" s="60"/>
      <c r="Q58" s="61"/>
      <c r="R58" s="61"/>
      <c r="S58" s="61"/>
    </row>
    <row r="59" spans="1:19" ht="21.95" customHeight="1">
      <c r="A59" s="62"/>
      <c r="B59" s="62"/>
      <c r="C59" s="56"/>
      <c r="D59" s="56"/>
      <c r="E59" s="56"/>
      <c r="H59" s="59"/>
      <c r="I59" s="59"/>
      <c r="J59" s="59"/>
      <c r="K59" s="59"/>
      <c r="L59" s="59"/>
      <c r="M59" s="59"/>
      <c r="N59" s="59"/>
      <c r="O59" s="59"/>
      <c r="P59" s="60"/>
      <c r="Q59" s="61"/>
      <c r="R59" s="61"/>
      <c r="S59" s="61"/>
    </row>
    <row r="60" spans="1:19" ht="21.95" customHeight="1">
      <c r="A60" s="62"/>
      <c r="B60" s="62"/>
      <c r="C60" s="56"/>
      <c r="D60" s="56"/>
      <c r="E60" s="56"/>
      <c r="H60" s="59"/>
      <c r="I60" s="59"/>
      <c r="J60" s="59"/>
      <c r="K60" s="59"/>
      <c r="L60" s="59"/>
      <c r="M60" s="59"/>
      <c r="N60" s="59"/>
      <c r="O60" s="59"/>
      <c r="P60" s="60"/>
      <c r="Q60" s="61"/>
      <c r="R60" s="61"/>
      <c r="S60" s="61"/>
    </row>
    <row r="61" spans="1:19" ht="21.95" customHeight="1">
      <c r="A61" s="62"/>
      <c r="B61" s="62"/>
      <c r="C61" s="56"/>
      <c r="D61" s="56"/>
      <c r="E61" s="56"/>
      <c r="H61" s="59"/>
      <c r="I61" s="59"/>
      <c r="J61" s="59"/>
      <c r="K61" s="59"/>
      <c r="L61" s="59"/>
      <c r="M61" s="59"/>
      <c r="N61" s="59"/>
      <c r="O61" s="59"/>
      <c r="P61" s="60"/>
      <c r="Q61" s="61"/>
      <c r="R61" s="61"/>
      <c r="S61" s="61"/>
    </row>
    <row r="62" spans="1:19" ht="21.95" customHeight="1">
      <c r="A62" s="62"/>
      <c r="B62" s="62"/>
      <c r="C62" s="56"/>
      <c r="D62" s="56"/>
      <c r="E62" s="56"/>
      <c r="H62" s="59"/>
      <c r="I62" s="59"/>
      <c r="J62" s="59"/>
      <c r="K62" s="59"/>
      <c r="L62" s="59"/>
      <c r="M62" s="59"/>
      <c r="N62" s="59"/>
      <c r="O62" s="59"/>
      <c r="P62" s="60"/>
      <c r="Q62" s="61"/>
      <c r="R62" s="61"/>
      <c r="S62" s="61"/>
    </row>
    <row r="63" spans="1:19" ht="21.95" customHeight="1">
      <c r="A63" s="62"/>
      <c r="B63" s="62"/>
      <c r="C63" s="56"/>
      <c r="D63" s="56"/>
      <c r="E63" s="56"/>
      <c r="H63" s="59"/>
      <c r="I63" s="59"/>
      <c r="J63" s="59"/>
      <c r="K63" s="59"/>
      <c r="L63" s="59"/>
      <c r="M63" s="59"/>
      <c r="N63" s="59"/>
      <c r="O63" s="59"/>
      <c r="P63" s="60"/>
      <c r="Q63" s="61"/>
      <c r="R63" s="61"/>
      <c r="S63" s="61"/>
    </row>
    <row r="64" spans="1:19" ht="21.95" customHeight="1">
      <c r="A64" s="62"/>
      <c r="B64" s="62"/>
      <c r="C64" s="56"/>
      <c r="D64" s="56"/>
      <c r="E64" s="56"/>
      <c r="H64" s="59"/>
      <c r="I64" s="59"/>
      <c r="J64" s="59"/>
      <c r="K64" s="59"/>
      <c r="L64" s="59"/>
      <c r="M64" s="59"/>
      <c r="N64" s="59"/>
      <c r="O64" s="59"/>
      <c r="P64" s="60"/>
      <c r="Q64" s="61"/>
      <c r="R64" s="61"/>
      <c r="S64" s="61"/>
    </row>
    <row r="65" spans="1:19" ht="21.95" customHeight="1">
      <c r="A65" s="62"/>
      <c r="B65" s="62"/>
      <c r="C65" s="56"/>
      <c r="D65" s="56"/>
      <c r="E65" s="56"/>
      <c r="H65" s="59"/>
      <c r="I65" s="59"/>
      <c r="J65" s="59"/>
      <c r="K65" s="59"/>
      <c r="L65" s="59"/>
      <c r="M65" s="59"/>
      <c r="N65" s="59"/>
      <c r="O65" s="59"/>
      <c r="P65" s="60"/>
      <c r="Q65" s="61"/>
      <c r="R65" s="61"/>
      <c r="S65" s="61"/>
    </row>
    <row r="66" spans="1:19" ht="21.95" customHeight="1">
      <c r="A66" s="62"/>
      <c r="B66" s="62"/>
      <c r="C66" s="56"/>
      <c r="D66" s="56"/>
      <c r="E66" s="56"/>
      <c r="H66" s="59"/>
      <c r="I66" s="59"/>
      <c r="J66" s="59"/>
      <c r="K66" s="59"/>
      <c r="L66" s="59"/>
      <c r="M66" s="59"/>
      <c r="N66" s="59"/>
      <c r="O66" s="59"/>
      <c r="P66" s="60"/>
      <c r="Q66" s="61"/>
      <c r="R66" s="61"/>
      <c r="S66" s="61"/>
    </row>
    <row r="67" spans="1:19" ht="21.95" customHeight="1">
      <c r="A67" s="62"/>
      <c r="B67" s="62"/>
      <c r="C67" s="56"/>
      <c r="D67" s="56"/>
      <c r="E67" s="56"/>
      <c r="H67" s="59"/>
      <c r="I67" s="59"/>
      <c r="J67" s="59"/>
      <c r="K67" s="59"/>
      <c r="L67" s="59"/>
      <c r="M67" s="59"/>
      <c r="N67" s="59"/>
      <c r="O67" s="59"/>
      <c r="P67" s="60"/>
      <c r="Q67" s="61"/>
      <c r="R67" s="61"/>
      <c r="S67" s="61"/>
    </row>
    <row r="68" spans="1:19" ht="21.95" customHeight="1">
      <c r="A68" s="62"/>
      <c r="B68" s="62"/>
      <c r="C68" s="56"/>
      <c r="D68" s="56"/>
      <c r="E68" s="56"/>
      <c r="H68" s="59"/>
      <c r="I68" s="59"/>
      <c r="J68" s="59"/>
      <c r="K68" s="59"/>
      <c r="L68" s="59"/>
      <c r="M68" s="59"/>
      <c r="N68" s="59"/>
      <c r="O68" s="59"/>
      <c r="P68" s="60"/>
      <c r="Q68" s="61"/>
      <c r="R68" s="61"/>
      <c r="S68" s="61"/>
    </row>
    <row r="69" spans="1:19" ht="21.95" customHeight="1">
      <c r="A69" s="62"/>
      <c r="B69" s="62"/>
      <c r="C69" s="56"/>
      <c r="D69" s="56"/>
      <c r="E69" s="56"/>
      <c r="H69" s="59"/>
      <c r="I69" s="59"/>
      <c r="J69" s="59"/>
      <c r="K69" s="59"/>
      <c r="L69" s="59"/>
      <c r="M69" s="59"/>
      <c r="N69" s="59"/>
      <c r="O69" s="59"/>
      <c r="P69" s="60"/>
      <c r="Q69" s="61"/>
      <c r="R69" s="61"/>
      <c r="S69" s="61"/>
    </row>
    <row r="70" spans="1:19" ht="21.95" customHeight="1">
      <c r="A70" s="62"/>
      <c r="B70" s="62"/>
      <c r="C70" s="56"/>
      <c r="D70" s="56"/>
      <c r="E70" s="56"/>
      <c r="H70" s="59"/>
      <c r="I70" s="59"/>
      <c r="J70" s="59"/>
      <c r="K70" s="59"/>
      <c r="L70" s="59"/>
      <c r="M70" s="59"/>
      <c r="N70" s="59"/>
      <c r="O70" s="59"/>
      <c r="P70" s="60"/>
      <c r="Q70" s="61"/>
      <c r="R70" s="61"/>
      <c r="S70" s="61"/>
    </row>
    <row r="71" spans="1:19" ht="21.95" customHeight="1">
      <c r="A71" s="62"/>
      <c r="B71" s="62"/>
      <c r="C71" s="56"/>
      <c r="D71" s="56"/>
      <c r="E71" s="56"/>
      <c r="H71" s="59"/>
      <c r="I71" s="59"/>
      <c r="J71" s="59"/>
      <c r="K71" s="59"/>
      <c r="L71" s="59"/>
      <c r="M71" s="59"/>
      <c r="N71" s="59"/>
      <c r="O71" s="59"/>
      <c r="P71" s="60"/>
      <c r="Q71" s="61"/>
      <c r="R71" s="61"/>
      <c r="S71" s="61"/>
    </row>
    <row r="72" spans="1:19" ht="21.95" customHeight="1">
      <c r="A72" s="62"/>
      <c r="B72" s="62"/>
      <c r="C72" s="56"/>
      <c r="D72" s="56"/>
      <c r="E72" s="56"/>
      <c r="H72" s="59"/>
      <c r="I72" s="59"/>
      <c r="J72" s="59"/>
      <c r="K72" s="59"/>
      <c r="L72" s="59"/>
      <c r="M72" s="59"/>
      <c r="N72" s="59"/>
      <c r="O72" s="59"/>
      <c r="P72" s="60"/>
      <c r="Q72" s="61"/>
      <c r="R72" s="61"/>
      <c r="S72" s="61"/>
    </row>
    <row r="73" spans="1:19" ht="21.95" customHeight="1">
      <c r="A73" s="62"/>
      <c r="B73" s="62"/>
      <c r="C73" s="56"/>
      <c r="D73" s="56"/>
      <c r="E73" s="56"/>
      <c r="H73" s="59"/>
      <c r="I73" s="59"/>
      <c r="J73" s="59"/>
      <c r="K73" s="59"/>
      <c r="L73" s="59"/>
      <c r="M73" s="59"/>
      <c r="N73" s="59"/>
      <c r="O73" s="59"/>
      <c r="P73" s="60"/>
      <c r="Q73" s="61"/>
      <c r="R73" s="61"/>
      <c r="S73" s="61"/>
    </row>
    <row r="74" spans="1:19" ht="21.95" customHeight="1">
      <c r="A74" s="62"/>
      <c r="B74" s="62"/>
      <c r="C74" s="56"/>
      <c r="D74" s="56"/>
      <c r="E74" s="56"/>
      <c r="H74" s="59"/>
      <c r="I74" s="59"/>
      <c r="J74" s="59"/>
      <c r="K74" s="59"/>
      <c r="L74" s="59"/>
      <c r="M74" s="59"/>
      <c r="N74" s="59"/>
      <c r="O74" s="59"/>
      <c r="P74" s="60"/>
      <c r="Q74" s="61"/>
      <c r="R74" s="61"/>
      <c r="S74" s="61"/>
    </row>
    <row r="75" spans="1:19" ht="21.95" customHeight="1">
      <c r="A75" s="62"/>
      <c r="B75" s="62"/>
      <c r="C75" s="56"/>
      <c r="D75" s="56"/>
      <c r="E75" s="56"/>
      <c r="H75" s="59"/>
      <c r="I75" s="59"/>
      <c r="J75" s="59"/>
      <c r="K75" s="59"/>
      <c r="L75" s="59"/>
      <c r="M75" s="59"/>
      <c r="N75" s="59"/>
      <c r="O75" s="59"/>
      <c r="P75" s="60"/>
      <c r="Q75" s="61"/>
      <c r="R75" s="61"/>
      <c r="S75" s="61"/>
    </row>
    <row r="76" spans="1:19" ht="21.95" customHeight="1">
      <c r="A76" s="62"/>
      <c r="B76" s="62"/>
      <c r="C76" s="56"/>
      <c r="D76" s="56"/>
      <c r="E76" s="56"/>
      <c r="H76" s="59"/>
      <c r="I76" s="59"/>
      <c r="J76" s="59"/>
      <c r="K76" s="59"/>
      <c r="L76" s="59"/>
      <c r="M76" s="59"/>
      <c r="N76" s="59"/>
      <c r="O76" s="59"/>
      <c r="P76" s="60"/>
      <c r="Q76" s="61"/>
      <c r="R76" s="61"/>
      <c r="S76" s="61"/>
    </row>
    <row r="77" spans="1:19" ht="21.95" customHeight="1">
      <c r="A77" s="62"/>
      <c r="B77" s="62"/>
      <c r="C77" s="56"/>
      <c r="D77" s="56"/>
      <c r="E77" s="56"/>
      <c r="H77" s="59"/>
      <c r="I77" s="59"/>
      <c r="J77" s="59"/>
      <c r="K77" s="59"/>
      <c r="L77" s="59"/>
      <c r="M77" s="59"/>
      <c r="N77" s="59"/>
      <c r="O77" s="59"/>
      <c r="P77" s="60"/>
      <c r="Q77" s="61"/>
      <c r="R77" s="61"/>
      <c r="S77" s="61"/>
    </row>
    <row r="78" spans="1:19" ht="21.95" customHeight="1">
      <c r="A78" s="62"/>
      <c r="B78" s="62"/>
      <c r="C78" s="56"/>
      <c r="D78" s="56"/>
      <c r="E78" s="56"/>
      <c r="H78" s="59"/>
      <c r="I78" s="59"/>
      <c r="J78" s="59"/>
      <c r="K78" s="59"/>
      <c r="L78" s="59"/>
      <c r="M78" s="59"/>
      <c r="N78" s="59"/>
      <c r="O78" s="59"/>
      <c r="P78" s="60"/>
      <c r="Q78" s="61"/>
      <c r="R78" s="61"/>
      <c r="S78" s="61"/>
    </row>
    <row r="79" spans="1:19" ht="21.95" customHeight="1">
      <c r="A79" s="62"/>
      <c r="B79" s="62"/>
      <c r="C79" s="56"/>
      <c r="D79" s="56"/>
      <c r="E79" s="56"/>
      <c r="H79" s="59"/>
      <c r="I79" s="59"/>
      <c r="J79" s="59"/>
      <c r="K79" s="59"/>
      <c r="L79" s="59"/>
      <c r="M79" s="59"/>
      <c r="N79" s="59"/>
      <c r="O79" s="59"/>
      <c r="P79" s="60"/>
      <c r="Q79" s="61"/>
      <c r="R79" s="61"/>
      <c r="S79" s="61"/>
    </row>
    <row r="80" spans="1:19" ht="21.95" customHeight="1">
      <c r="A80" s="62"/>
      <c r="B80" s="62"/>
      <c r="C80" s="56"/>
      <c r="D80" s="56"/>
      <c r="E80" s="56"/>
      <c r="H80" s="59"/>
      <c r="I80" s="59"/>
      <c r="J80" s="59"/>
      <c r="K80" s="59"/>
      <c r="L80" s="59"/>
      <c r="M80" s="59"/>
      <c r="N80" s="59"/>
      <c r="O80" s="59"/>
      <c r="P80" s="60"/>
      <c r="Q80" s="61"/>
      <c r="R80" s="61"/>
      <c r="S80" s="61"/>
    </row>
    <row r="81" spans="1:19" ht="21.95" customHeight="1">
      <c r="A81" s="62"/>
      <c r="B81" s="62"/>
      <c r="C81" s="56"/>
      <c r="D81" s="56"/>
      <c r="E81" s="56"/>
      <c r="H81" s="59"/>
      <c r="I81" s="59"/>
      <c r="J81" s="59"/>
      <c r="K81" s="59"/>
      <c r="L81" s="59"/>
      <c r="M81" s="59"/>
      <c r="N81" s="59"/>
      <c r="O81" s="59"/>
      <c r="P81" s="60"/>
      <c r="Q81" s="61"/>
      <c r="R81" s="61"/>
      <c r="S81" s="61"/>
    </row>
    <row r="82" spans="1:19" ht="21.95" customHeight="1">
      <c r="A82" s="62"/>
      <c r="B82" s="62"/>
      <c r="C82" s="56"/>
      <c r="D82" s="56"/>
      <c r="E82" s="56"/>
      <c r="H82" s="59"/>
      <c r="I82" s="59"/>
      <c r="J82" s="59"/>
      <c r="K82" s="59"/>
      <c r="L82" s="59"/>
      <c r="M82" s="59"/>
      <c r="N82" s="59"/>
      <c r="O82" s="59"/>
      <c r="P82" s="60"/>
      <c r="Q82" s="61"/>
      <c r="R82" s="61"/>
      <c r="S82" s="61"/>
    </row>
    <row r="83" spans="1:19" ht="21.95" customHeight="1">
      <c r="A83" s="62"/>
      <c r="B83" s="62"/>
      <c r="C83" s="56"/>
      <c r="D83" s="56"/>
      <c r="E83" s="56"/>
      <c r="H83" s="59"/>
      <c r="I83" s="59"/>
      <c r="J83" s="59"/>
      <c r="K83" s="59"/>
      <c r="L83" s="59"/>
      <c r="M83" s="59"/>
      <c r="N83" s="59"/>
      <c r="O83" s="59"/>
      <c r="P83" s="60"/>
      <c r="Q83" s="61"/>
      <c r="R83" s="61"/>
      <c r="S83" s="61"/>
    </row>
    <row r="84" spans="1:19" ht="21.95" customHeight="1">
      <c r="A84" s="62"/>
      <c r="B84" s="62"/>
      <c r="C84" s="56"/>
      <c r="D84" s="56"/>
      <c r="E84" s="56"/>
      <c r="H84" s="59"/>
      <c r="I84" s="59"/>
      <c r="J84" s="59"/>
      <c r="K84" s="59"/>
      <c r="L84" s="59"/>
      <c r="M84" s="59"/>
      <c r="N84" s="59"/>
      <c r="O84" s="59"/>
      <c r="P84" s="60"/>
      <c r="Q84" s="61"/>
      <c r="R84" s="61"/>
      <c r="S84" s="61"/>
    </row>
    <row r="85" spans="1:19" ht="21.95" customHeight="1">
      <c r="A85" s="62"/>
      <c r="B85" s="62"/>
      <c r="C85" s="56"/>
      <c r="D85" s="56"/>
      <c r="E85" s="56"/>
      <c r="H85" s="59"/>
      <c r="I85" s="59"/>
      <c r="J85" s="59"/>
      <c r="K85" s="59"/>
      <c r="L85" s="59"/>
      <c r="M85" s="59"/>
      <c r="N85" s="59"/>
      <c r="O85" s="59"/>
      <c r="P85" s="60"/>
      <c r="Q85" s="61"/>
      <c r="R85" s="61"/>
      <c r="S85" s="61"/>
    </row>
    <row r="86" spans="1:19" ht="21.95" customHeight="1">
      <c r="A86" s="62"/>
      <c r="B86" s="62"/>
      <c r="C86" s="56"/>
      <c r="D86" s="56"/>
      <c r="E86" s="56"/>
      <c r="H86" s="59"/>
      <c r="I86" s="59"/>
      <c r="J86" s="59"/>
      <c r="K86" s="59"/>
      <c r="L86" s="59"/>
      <c r="M86" s="59"/>
      <c r="N86" s="59"/>
      <c r="O86" s="59"/>
      <c r="P86" s="60"/>
      <c r="Q86" s="61"/>
      <c r="R86" s="61"/>
      <c r="S86" s="61"/>
    </row>
    <row r="87" spans="1:19" ht="21.95" customHeight="1">
      <c r="A87" s="62"/>
      <c r="B87" s="62"/>
      <c r="C87" s="56"/>
      <c r="D87" s="56"/>
      <c r="E87" s="56"/>
      <c r="H87" s="59"/>
      <c r="I87" s="59"/>
      <c r="J87" s="59"/>
      <c r="K87" s="59"/>
      <c r="L87" s="59"/>
      <c r="M87" s="59"/>
      <c r="N87" s="59"/>
      <c r="O87" s="59"/>
      <c r="P87" s="60"/>
      <c r="Q87" s="61"/>
      <c r="R87" s="61"/>
      <c r="S87" s="61"/>
    </row>
    <row r="88" spans="1:19" ht="21.95" customHeight="1">
      <c r="A88" s="62"/>
      <c r="B88" s="62"/>
      <c r="C88" s="56"/>
      <c r="D88" s="56"/>
      <c r="E88" s="56"/>
      <c r="H88" s="59"/>
      <c r="I88" s="59"/>
      <c r="J88" s="59"/>
      <c r="K88" s="59"/>
      <c r="L88" s="59"/>
      <c r="M88" s="59"/>
      <c r="N88" s="59"/>
      <c r="O88" s="59"/>
      <c r="P88" s="60"/>
      <c r="Q88" s="61"/>
      <c r="R88" s="61"/>
      <c r="S88" s="61"/>
    </row>
    <row r="89" spans="1:19" ht="21.95" customHeight="1">
      <c r="A89" s="62"/>
      <c r="B89" s="62"/>
      <c r="C89" s="56"/>
      <c r="D89" s="56"/>
      <c r="E89" s="56"/>
      <c r="H89" s="59"/>
      <c r="I89" s="59"/>
      <c r="J89" s="59"/>
      <c r="K89" s="59"/>
      <c r="L89" s="59"/>
      <c r="M89" s="59"/>
      <c r="N89" s="59"/>
      <c r="O89" s="59"/>
      <c r="P89" s="60"/>
      <c r="Q89" s="61"/>
      <c r="R89" s="61"/>
      <c r="S89" s="61"/>
    </row>
    <row r="90" spans="1:19" ht="21.95" customHeight="1">
      <c r="A90" s="62"/>
      <c r="B90" s="62"/>
      <c r="C90" s="56"/>
      <c r="D90" s="56"/>
      <c r="E90" s="56"/>
      <c r="H90" s="59"/>
      <c r="I90" s="59"/>
      <c r="J90" s="59"/>
      <c r="K90" s="59"/>
      <c r="L90" s="59"/>
      <c r="M90" s="59"/>
      <c r="N90" s="59"/>
      <c r="O90" s="59"/>
      <c r="P90" s="60"/>
      <c r="Q90" s="61"/>
      <c r="R90" s="61"/>
      <c r="S90" s="61"/>
    </row>
    <row r="91" spans="1:19" ht="21.95" customHeight="1">
      <c r="A91" s="62"/>
      <c r="B91" s="62"/>
      <c r="C91" s="56"/>
      <c r="D91" s="56"/>
      <c r="E91" s="56"/>
      <c r="H91" s="59"/>
      <c r="I91" s="59"/>
      <c r="J91" s="59"/>
      <c r="K91" s="59"/>
      <c r="L91" s="59"/>
      <c r="M91" s="59"/>
      <c r="N91" s="59"/>
      <c r="O91" s="59"/>
      <c r="P91" s="60"/>
      <c r="Q91" s="61"/>
      <c r="R91" s="61"/>
      <c r="S91" s="61"/>
    </row>
    <row r="92" spans="1:19" ht="21.95" customHeight="1">
      <c r="A92" s="62"/>
      <c r="B92" s="62"/>
      <c r="C92" s="56"/>
      <c r="D92" s="56"/>
      <c r="E92" s="56"/>
      <c r="H92" s="59"/>
      <c r="I92" s="59"/>
      <c r="J92" s="59"/>
      <c r="K92" s="59"/>
      <c r="L92" s="59"/>
      <c r="M92" s="59"/>
      <c r="N92" s="59"/>
      <c r="O92" s="59"/>
      <c r="P92" s="60"/>
      <c r="Q92" s="61"/>
      <c r="R92" s="61"/>
      <c r="S92" s="61"/>
    </row>
    <row r="93" spans="1:19" ht="21.95" customHeight="1">
      <c r="A93" s="62"/>
      <c r="B93" s="62"/>
      <c r="C93" s="56"/>
      <c r="D93" s="56"/>
      <c r="E93" s="56"/>
      <c r="H93" s="59"/>
      <c r="I93" s="59"/>
      <c r="J93" s="59"/>
      <c r="K93" s="59"/>
      <c r="L93" s="59"/>
      <c r="M93" s="59"/>
      <c r="N93" s="59"/>
      <c r="O93" s="59"/>
      <c r="P93" s="60"/>
      <c r="Q93" s="61"/>
      <c r="R93" s="61"/>
      <c r="S93" s="61"/>
    </row>
    <row r="94" spans="1:19" ht="21.95" customHeight="1">
      <c r="A94" s="62"/>
      <c r="B94" s="62"/>
      <c r="C94" s="56"/>
      <c r="D94" s="56"/>
      <c r="E94" s="56"/>
      <c r="H94" s="59"/>
      <c r="I94" s="59"/>
      <c r="J94" s="59"/>
      <c r="K94" s="59"/>
      <c r="L94" s="59"/>
      <c r="M94" s="59"/>
      <c r="N94" s="59"/>
      <c r="O94" s="59"/>
      <c r="P94" s="60"/>
      <c r="Q94" s="61"/>
      <c r="R94" s="61"/>
      <c r="S94" s="61"/>
    </row>
    <row r="95" spans="1:19" ht="21.95" customHeight="1">
      <c r="A95" s="62"/>
      <c r="B95" s="62"/>
      <c r="C95" s="56"/>
      <c r="D95" s="56"/>
      <c r="E95" s="56"/>
      <c r="H95" s="59"/>
      <c r="I95" s="59"/>
      <c r="J95" s="59"/>
      <c r="K95" s="59"/>
      <c r="L95" s="59"/>
      <c r="M95" s="59"/>
      <c r="N95" s="59"/>
      <c r="O95" s="59"/>
      <c r="P95" s="60"/>
      <c r="Q95" s="61"/>
      <c r="R95" s="61"/>
      <c r="S95" s="61"/>
    </row>
    <row r="96" spans="1:19" ht="21.95" customHeight="1">
      <c r="A96" s="62"/>
      <c r="B96" s="62"/>
      <c r="C96" s="56"/>
      <c r="D96" s="56"/>
      <c r="E96" s="56"/>
      <c r="H96" s="59"/>
      <c r="I96" s="59"/>
      <c r="J96" s="59"/>
      <c r="K96" s="59"/>
      <c r="L96" s="59"/>
      <c r="M96" s="59"/>
      <c r="N96" s="59"/>
      <c r="O96" s="59"/>
      <c r="P96" s="60"/>
      <c r="Q96" s="61"/>
      <c r="R96" s="61"/>
      <c r="S96" s="61"/>
    </row>
    <row r="97" spans="1:19" ht="21.95" customHeight="1">
      <c r="A97" s="62"/>
      <c r="B97" s="62"/>
      <c r="C97" s="56"/>
      <c r="D97" s="56"/>
      <c r="E97" s="56"/>
      <c r="H97" s="59"/>
      <c r="I97" s="59"/>
      <c r="J97" s="59"/>
      <c r="K97" s="59"/>
      <c r="L97" s="59"/>
      <c r="M97" s="59"/>
      <c r="N97" s="59"/>
      <c r="O97" s="59"/>
      <c r="P97" s="60"/>
      <c r="Q97" s="61"/>
      <c r="R97" s="61"/>
      <c r="S97" s="61"/>
    </row>
    <row r="98" spans="1:19" ht="21.95" customHeight="1">
      <c r="A98" s="62"/>
      <c r="B98" s="62"/>
      <c r="C98" s="56"/>
      <c r="D98" s="56"/>
      <c r="E98" s="56"/>
      <c r="H98" s="59"/>
      <c r="I98" s="59"/>
      <c r="J98" s="59"/>
      <c r="K98" s="59"/>
      <c r="L98" s="59"/>
      <c r="M98" s="59"/>
      <c r="N98" s="59"/>
      <c r="O98" s="59"/>
      <c r="P98" s="60"/>
      <c r="Q98" s="61"/>
      <c r="R98" s="61"/>
      <c r="S98" s="61"/>
    </row>
    <row r="99" spans="1:19" ht="21.95" customHeight="1">
      <c r="A99" s="62"/>
      <c r="B99" s="62"/>
      <c r="C99" s="56"/>
      <c r="D99" s="56"/>
      <c r="E99" s="56"/>
      <c r="H99" s="59"/>
      <c r="I99" s="59"/>
      <c r="J99" s="59"/>
      <c r="K99" s="59"/>
      <c r="L99" s="59"/>
      <c r="M99" s="59"/>
      <c r="N99" s="59"/>
      <c r="O99" s="59"/>
      <c r="P99" s="60"/>
      <c r="Q99" s="61"/>
      <c r="R99" s="61"/>
      <c r="S99" s="61"/>
    </row>
    <row r="100" spans="1:19" ht="21.95" customHeight="1">
      <c r="A100" s="62"/>
      <c r="B100" s="62"/>
      <c r="C100" s="56"/>
      <c r="D100" s="56"/>
      <c r="E100" s="56"/>
      <c r="H100" s="59"/>
      <c r="I100" s="59"/>
      <c r="J100" s="59"/>
      <c r="K100" s="59"/>
      <c r="L100" s="59"/>
      <c r="M100" s="59"/>
      <c r="N100" s="59"/>
      <c r="O100" s="59"/>
      <c r="P100" s="60"/>
      <c r="Q100" s="61"/>
      <c r="R100" s="61"/>
      <c r="S100" s="61"/>
    </row>
    <row r="101" spans="1:19" ht="21.95" customHeight="1">
      <c r="A101" s="62"/>
      <c r="B101" s="62"/>
      <c r="C101" s="56"/>
      <c r="D101" s="56"/>
      <c r="E101" s="56"/>
      <c r="H101" s="59"/>
      <c r="I101" s="59"/>
      <c r="J101" s="59"/>
      <c r="K101" s="59"/>
      <c r="L101" s="59"/>
      <c r="M101" s="59"/>
      <c r="N101" s="59"/>
      <c r="O101" s="59"/>
      <c r="P101" s="60"/>
      <c r="Q101" s="61"/>
      <c r="R101" s="61"/>
      <c r="S101" s="61"/>
    </row>
    <row r="102" spans="1:19" ht="21.95" customHeight="1">
      <c r="A102" s="62"/>
      <c r="B102" s="62"/>
      <c r="C102" s="56"/>
      <c r="D102" s="56"/>
      <c r="E102" s="56"/>
      <c r="H102" s="59"/>
      <c r="I102" s="59"/>
      <c r="J102" s="59"/>
      <c r="K102" s="59"/>
      <c r="L102" s="59"/>
      <c r="M102" s="59"/>
      <c r="N102" s="59"/>
      <c r="O102" s="59"/>
      <c r="P102" s="60"/>
      <c r="Q102" s="61"/>
      <c r="R102" s="61"/>
      <c r="S102" s="61"/>
    </row>
    <row r="103" spans="1:19" ht="21.95" customHeight="1">
      <c r="A103" s="62"/>
      <c r="B103" s="62"/>
      <c r="C103" s="56"/>
      <c r="D103" s="56"/>
      <c r="E103" s="56"/>
      <c r="H103" s="59"/>
      <c r="I103" s="59"/>
      <c r="J103" s="59"/>
      <c r="K103" s="59"/>
      <c r="L103" s="59"/>
      <c r="M103" s="59"/>
      <c r="N103" s="59"/>
      <c r="O103" s="59"/>
      <c r="P103" s="60"/>
      <c r="Q103" s="61"/>
      <c r="R103" s="61"/>
      <c r="S103" s="61"/>
    </row>
    <row r="104" spans="1:19" ht="21.95" customHeight="1">
      <c r="A104" s="62"/>
      <c r="B104" s="62"/>
      <c r="C104" s="56"/>
      <c r="D104" s="56"/>
      <c r="E104" s="56"/>
      <c r="H104" s="59"/>
      <c r="I104" s="59"/>
      <c r="J104" s="59"/>
      <c r="K104" s="59"/>
      <c r="L104" s="59"/>
      <c r="M104" s="59"/>
      <c r="N104" s="59"/>
      <c r="O104" s="59"/>
      <c r="P104" s="60"/>
      <c r="Q104" s="61"/>
      <c r="R104" s="61"/>
      <c r="S104" s="61"/>
    </row>
    <row r="105" spans="1:19" ht="21.95" customHeight="1">
      <c r="A105" s="62"/>
      <c r="B105" s="62"/>
      <c r="C105" s="56"/>
      <c r="D105" s="56"/>
      <c r="E105" s="56"/>
      <c r="H105" s="59"/>
      <c r="I105" s="59"/>
      <c r="J105" s="59"/>
      <c r="K105" s="59"/>
      <c r="L105" s="59"/>
      <c r="M105" s="59"/>
      <c r="N105" s="59"/>
      <c r="O105" s="59"/>
      <c r="P105" s="60"/>
      <c r="Q105" s="61"/>
      <c r="R105" s="61"/>
      <c r="S105" s="61"/>
    </row>
    <row r="106" spans="1:19" ht="21.95" customHeight="1">
      <c r="A106" s="62"/>
      <c r="B106" s="62"/>
      <c r="C106" s="56"/>
      <c r="D106" s="56"/>
      <c r="E106" s="56"/>
      <c r="H106" s="59"/>
      <c r="I106" s="59"/>
      <c r="J106" s="59"/>
      <c r="K106" s="59"/>
      <c r="L106" s="59"/>
      <c r="M106" s="59"/>
      <c r="N106" s="59"/>
      <c r="O106" s="59"/>
      <c r="P106" s="60"/>
      <c r="Q106" s="61"/>
      <c r="R106" s="61"/>
      <c r="S106" s="61"/>
    </row>
    <row r="107" spans="1:19" ht="21.95" customHeight="1">
      <c r="A107" s="62"/>
      <c r="B107" s="62"/>
      <c r="C107" s="56"/>
      <c r="D107" s="56"/>
      <c r="E107" s="56"/>
      <c r="H107" s="59"/>
      <c r="I107" s="59"/>
      <c r="J107" s="59"/>
      <c r="K107" s="59"/>
      <c r="L107" s="59"/>
      <c r="M107" s="59"/>
      <c r="N107" s="59"/>
      <c r="O107" s="59"/>
      <c r="P107" s="60"/>
      <c r="Q107" s="61"/>
      <c r="R107" s="61"/>
      <c r="S107" s="61"/>
    </row>
    <row r="108" spans="1:19" ht="21.95" customHeight="1">
      <c r="A108" s="62"/>
      <c r="B108" s="62"/>
      <c r="C108" s="56"/>
      <c r="D108" s="56"/>
      <c r="E108" s="56"/>
      <c r="H108" s="59"/>
      <c r="I108" s="59"/>
      <c r="J108" s="59"/>
      <c r="K108" s="59"/>
      <c r="L108" s="59"/>
      <c r="M108" s="59"/>
      <c r="N108" s="59"/>
      <c r="O108" s="59"/>
      <c r="P108" s="60"/>
      <c r="Q108" s="61"/>
      <c r="R108" s="61"/>
      <c r="S108" s="61"/>
    </row>
    <row r="109" spans="1:19" ht="21.95" customHeight="1">
      <c r="A109" s="62"/>
      <c r="B109" s="62"/>
      <c r="C109" s="56"/>
      <c r="D109" s="56"/>
      <c r="E109" s="56"/>
      <c r="H109" s="59"/>
      <c r="I109" s="59"/>
      <c r="J109" s="59"/>
      <c r="K109" s="59"/>
      <c r="L109" s="59"/>
      <c r="M109" s="59"/>
      <c r="N109" s="59"/>
      <c r="O109" s="59"/>
      <c r="P109" s="60"/>
      <c r="Q109" s="61"/>
      <c r="R109" s="61"/>
      <c r="S109" s="61"/>
    </row>
    <row r="110" spans="1:19" ht="21.95" customHeight="1">
      <c r="A110" s="62"/>
      <c r="B110" s="62"/>
      <c r="C110" s="56"/>
      <c r="D110" s="56"/>
      <c r="E110" s="56"/>
      <c r="H110" s="59"/>
      <c r="I110" s="59"/>
      <c r="J110" s="59"/>
      <c r="K110" s="59"/>
      <c r="L110" s="59"/>
      <c r="M110" s="59"/>
      <c r="N110" s="59"/>
      <c r="O110" s="59"/>
      <c r="P110" s="60"/>
      <c r="Q110" s="61"/>
      <c r="R110" s="61"/>
      <c r="S110" s="61"/>
    </row>
    <row r="111" spans="1:19" ht="21.95" customHeight="1">
      <c r="A111" s="62"/>
      <c r="B111" s="62"/>
      <c r="C111" s="56"/>
      <c r="D111" s="56"/>
      <c r="E111" s="56"/>
      <c r="H111" s="59"/>
      <c r="I111" s="59"/>
      <c r="J111" s="59"/>
      <c r="K111" s="59"/>
      <c r="L111" s="59"/>
      <c r="M111" s="59"/>
      <c r="N111" s="59"/>
      <c r="O111" s="59"/>
      <c r="P111" s="60"/>
      <c r="Q111" s="61"/>
      <c r="R111" s="61"/>
      <c r="S111" s="61"/>
    </row>
    <row r="112" spans="1:19" ht="21.95" customHeight="1">
      <c r="A112" s="62"/>
      <c r="B112" s="62"/>
      <c r="C112" s="56"/>
      <c r="D112" s="56"/>
      <c r="E112" s="56"/>
      <c r="H112" s="59"/>
      <c r="I112" s="59"/>
      <c r="J112" s="59"/>
      <c r="K112" s="59"/>
      <c r="L112" s="59"/>
      <c r="M112" s="59"/>
      <c r="N112" s="59"/>
      <c r="O112" s="59"/>
      <c r="P112" s="60"/>
      <c r="Q112" s="61"/>
      <c r="R112" s="61"/>
      <c r="S112" s="61"/>
    </row>
    <row r="113" spans="1:19" ht="21.95" customHeight="1">
      <c r="A113" s="62"/>
      <c r="B113" s="62"/>
      <c r="C113" s="56"/>
      <c r="D113" s="56"/>
      <c r="E113" s="56"/>
      <c r="H113" s="59"/>
      <c r="I113" s="59"/>
      <c r="J113" s="59"/>
      <c r="K113" s="59"/>
      <c r="L113" s="59"/>
      <c r="M113" s="59"/>
      <c r="N113" s="59"/>
      <c r="O113" s="59"/>
      <c r="P113" s="60"/>
      <c r="Q113" s="61"/>
      <c r="R113" s="61"/>
      <c r="S113" s="61"/>
    </row>
    <row r="114" spans="1:19" ht="21.95" customHeight="1">
      <c r="A114" s="62"/>
      <c r="B114" s="62"/>
      <c r="C114" s="56"/>
      <c r="D114" s="56"/>
      <c r="E114" s="56"/>
      <c r="H114" s="59"/>
      <c r="I114" s="59"/>
      <c r="J114" s="59"/>
      <c r="K114" s="59"/>
      <c r="L114" s="59"/>
      <c r="M114" s="59"/>
      <c r="N114" s="59"/>
      <c r="O114" s="59"/>
      <c r="P114" s="60"/>
      <c r="Q114" s="61"/>
      <c r="R114" s="61"/>
      <c r="S114" s="61"/>
    </row>
    <row r="115" spans="1:19" ht="21.95" customHeight="1">
      <c r="A115" s="62"/>
      <c r="B115" s="62"/>
      <c r="C115" s="56"/>
      <c r="D115" s="56"/>
      <c r="E115" s="56"/>
      <c r="H115" s="59"/>
      <c r="I115" s="59"/>
      <c r="J115" s="59"/>
      <c r="K115" s="59"/>
      <c r="L115" s="59"/>
      <c r="M115" s="59"/>
      <c r="N115" s="59"/>
      <c r="O115" s="59"/>
      <c r="P115" s="60"/>
      <c r="Q115" s="61"/>
      <c r="R115" s="61"/>
      <c r="S115" s="61"/>
    </row>
    <row r="116" spans="1:19" ht="21.95" customHeight="1">
      <c r="A116" s="62"/>
      <c r="B116" s="62"/>
      <c r="C116" s="56"/>
      <c r="D116" s="56"/>
      <c r="E116" s="56"/>
      <c r="H116" s="59"/>
      <c r="I116" s="59"/>
      <c r="J116" s="59"/>
      <c r="K116" s="59"/>
      <c r="L116" s="59"/>
      <c r="M116" s="59"/>
      <c r="N116" s="59"/>
      <c r="O116" s="59"/>
      <c r="P116" s="60"/>
      <c r="Q116" s="61"/>
      <c r="R116" s="61"/>
      <c r="S116" s="61"/>
    </row>
    <row r="117" spans="1:19" ht="21.95" customHeight="1">
      <c r="A117" s="62"/>
      <c r="B117" s="62"/>
      <c r="C117" s="56"/>
      <c r="D117" s="56"/>
      <c r="E117" s="56"/>
      <c r="H117" s="59"/>
      <c r="I117" s="59"/>
      <c r="J117" s="59"/>
      <c r="K117" s="59"/>
      <c r="L117" s="59"/>
      <c r="M117" s="59"/>
      <c r="N117" s="59"/>
      <c r="O117" s="59"/>
      <c r="P117" s="60"/>
      <c r="Q117" s="61"/>
      <c r="R117" s="61"/>
      <c r="S117" s="61"/>
    </row>
    <row r="118" spans="1:19" ht="21.95" customHeight="1">
      <c r="A118" s="62"/>
      <c r="B118" s="62"/>
      <c r="C118" s="56"/>
      <c r="D118" s="56"/>
      <c r="E118" s="56"/>
      <c r="H118" s="59"/>
      <c r="I118" s="59"/>
      <c r="J118" s="59"/>
      <c r="K118" s="59"/>
      <c r="L118" s="59"/>
      <c r="M118" s="59"/>
      <c r="N118" s="59"/>
      <c r="O118" s="59"/>
      <c r="P118" s="60"/>
      <c r="Q118" s="61"/>
      <c r="R118" s="61"/>
      <c r="S118" s="61"/>
    </row>
    <row r="119" spans="1:19" ht="21.95" customHeight="1">
      <c r="A119" s="62"/>
      <c r="B119" s="62"/>
      <c r="C119" s="56"/>
      <c r="D119" s="56"/>
      <c r="E119" s="56"/>
      <c r="H119" s="59"/>
      <c r="I119" s="59"/>
      <c r="J119" s="59"/>
      <c r="K119" s="59"/>
      <c r="L119" s="59"/>
      <c r="M119" s="59"/>
      <c r="N119" s="59"/>
      <c r="O119" s="59"/>
      <c r="P119" s="60"/>
      <c r="Q119" s="61"/>
      <c r="R119" s="61"/>
      <c r="S119" s="61"/>
    </row>
    <row r="120" spans="1:19" ht="21.95" customHeight="1">
      <c r="A120" s="62"/>
      <c r="B120" s="62"/>
      <c r="C120" s="56"/>
      <c r="D120" s="56"/>
      <c r="E120" s="56"/>
      <c r="H120" s="59"/>
      <c r="I120" s="59"/>
      <c r="J120" s="59"/>
      <c r="K120" s="59"/>
      <c r="L120" s="59"/>
      <c r="M120" s="59"/>
      <c r="N120" s="59"/>
      <c r="O120" s="59"/>
      <c r="P120" s="60"/>
      <c r="Q120" s="61"/>
      <c r="R120" s="61"/>
      <c r="S120" s="61"/>
    </row>
    <row r="121" spans="1:19" ht="21.95" customHeight="1">
      <c r="A121" s="62"/>
      <c r="B121" s="62"/>
      <c r="C121" s="56"/>
      <c r="D121" s="56"/>
      <c r="E121" s="56"/>
      <c r="H121" s="59"/>
      <c r="I121" s="59"/>
      <c r="J121" s="59"/>
      <c r="K121" s="59"/>
      <c r="L121" s="59"/>
      <c r="M121" s="59"/>
      <c r="N121" s="59"/>
      <c r="O121" s="59"/>
      <c r="P121" s="60"/>
      <c r="Q121" s="61"/>
      <c r="R121" s="61"/>
      <c r="S121" s="61"/>
    </row>
    <row r="122" spans="1:19" ht="21.95" customHeight="1">
      <c r="A122" s="62"/>
      <c r="B122" s="62"/>
      <c r="C122" s="56"/>
      <c r="D122" s="56"/>
      <c r="E122" s="56"/>
      <c r="H122" s="59"/>
      <c r="I122" s="59"/>
      <c r="J122" s="59"/>
      <c r="K122" s="59"/>
      <c r="L122" s="59"/>
      <c r="M122" s="59"/>
      <c r="N122" s="59"/>
      <c r="O122" s="59"/>
      <c r="P122" s="60"/>
      <c r="Q122" s="61"/>
      <c r="R122" s="61"/>
      <c r="S122" s="61"/>
    </row>
    <row r="123" spans="1:19" ht="21.95" customHeight="1">
      <c r="A123" s="62"/>
      <c r="B123" s="62"/>
      <c r="C123" s="56"/>
      <c r="D123" s="56"/>
      <c r="E123" s="56"/>
      <c r="H123" s="59"/>
      <c r="I123" s="59"/>
      <c r="J123" s="59"/>
      <c r="K123" s="59"/>
      <c r="L123" s="59"/>
      <c r="M123" s="59"/>
      <c r="N123" s="59"/>
      <c r="O123" s="59"/>
      <c r="P123" s="60"/>
      <c r="Q123" s="61"/>
      <c r="R123" s="61"/>
      <c r="S123" s="61"/>
    </row>
    <row r="124" spans="1:19" ht="21.95" customHeight="1">
      <c r="A124" s="62"/>
      <c r="B124" s="62"/>
      <c r="C124" s="56"/>
      <c r="D124" s="56"/>
      <c r="E124" s="56"/>
      <c r="H124" s="59"/>
      <c r="I124" s="59"/>
      <c r="J124" s="59"/>
      <c r="K124" s="59"/>
      <c r="L124" s="59"/>
      <c r="M124" s="59"/>
      <c r="N124" s="59"/>
      <c r="O124" s="59"/>
      <c r="P124" s="60"/>
      <c r="Q124" s="61"/>
      <c r="R124" s="61"/>
      <c r="S124" s="61"/>
    </row>
    <row r="125" spans="1:19" ht="21.95" customHeight="1">
      <c r="A125" s="62"/>
      <c r="B125" s="62"/>
      <c r="C125" s="56"/>
      <c r="D125" s="56"/>
      <c r="E125" s="56"/>
      <c r="H125" s="59"/>
      <c r="I125" s="59"/>
      <c r="J125" s="59"/>
      <c r="K125" s="59"/>
      <c r="L125" s="59"/>
      <c r="M125" s="59"/>
      <c r="N125" s="59"/>
      <c r="O125" s="59"/>
      <c r="P125" s="60"/>
      <c r="Q125" s="61"/>
      <c r="R125" s="61"/>
      <c r="S125" s="61"/>
    </row>
    <row r="126" spans="1:19" ht="21.95" customHeight="1">
      <c r="A126" s="62"/>
      <c r="B126" s="62"/>
      <c r="C126" s="56"/>
      <c r="D126" s="56"/>
      <c r="E126" s="56"/>
      <c r="H126" s="59"/>
      <c r="I126" s="59"/>
      <c r="J126" s="59"/>
      <c r="K126" s="59"/>
      <c r="L126" s="59"/>
      <c r="M126" s="59"/>
      <c r="N126" s="59"/>
      <c r="O126" s="59"/>
      <c r="P126" s="60"/>
      <c r="Q126" s="61"/>
      <c r="R126" s="61"/>
      <c r="S126" s="61"/>
    </row>
    <row r="127" spans="1:19" ht="21.95" customHeight="1">
      <c r="A127" s="62"/>
      <c r="B127" s="62"/>
      <c r="C127" s="56"/>
      <c r="D127" s="56"/>
      <c r="E127" s="56"/>
      <c r="H127" s="59"/>
      <c r="I127" s="59"/>
      <c r="J127" s="59"/>
      <c r="K127" s="59"/>
      <c r="L127" s="59"/>
      <c r="M127" s="59"/>
      <c r="N127" s="59"/>
      <c r="O127" s="59"/>
      <c r="P127" s="60"/>
      <c r="Q127" s="61"/>
      <c r="R127" s="61"/>
      <c r="S127" s="61"/>
    </row>
    <row r="128" spans="1:19" ht="21.95" customHeight="1">
      <c r="A128" s="62"/>
      <c r="B128" s="62"/>
      <c r="C128" s="56"/>
      <c r="D128" s="56"/>
      <c r="E128" s="56"/>
      <c r="H128" s="59"/>
      <c r="I128" s="59"/>
      <c r="J128" s="59"/>
      <c r="K128" s="59"/>
      <c r="L128" s="59"/>
      <c r="M128" s="59"/>
      <c r="N128" s="59"/>
      <c r="O128" s="59"/>
      <c r="P128" s="60"/>
      <c r="Q128" s="61"/>
      <c r="R128" s="61"/>
      <c r="S128" s="61"/>
    </row>
    <row r="129" spans="1:19" ht="21.95" customHeight="1">
      <c r="A129" s="62"/>
      <c r="B129" s="62"/>
      <c r="C129" s="56"/>
      <c r="D129" s="56"/>
      <c r="E129" s="56"/>
      <c r="H129" s="59"/>
      <c r="I129" s="59"/>
      <c r="J129" s="59"/>
      <c r="K129" s="59"/>
      <c r="L129" s="59"/>
      <c r="M129" s="59"/>
      <c r="N129" s="59"/>
      <c r="O129" s="59"/>
      <c r="P129" s="60"/>
      <c r="Q129" s="61"/>
      <c r="R129" s="61"/>
      <c r="S129" s="61"/>
    </row>
    <row r="130" spans="1:19" ht="21.95" customHeight="1">
      <c r="A130" s="62"/>
      <c r="B130" s="62"/>
      <c r="C130" s="56"/>
      <c r="D130" s="56"/>
      <c r="E130" s="56"/>
      <c r="H130" s="59"/>
      <c r="I130" s="59"/>
      <c r="J130" s="59"/>
      <c r="K130" s="59"/>
      <c r="L130" s="59"/>
      <c r="M130" s="59"/>
      <c r="N130" s="59"/>
      <c r="O130" s="59"/>
      <c r="P130" s="60"/>
      <c r="Q130" s="61"/>
      <c r="R130" s="61"/>
      <c r="S130" s="61"/>
    </row>
    <row r="131" spans="1:19" ht="21.95" customHeight="1">
      <c r="A131" s="62"/>
      <c r="B131" s="62"/>
      <c r="C131" s="56"/>
      <c r="D131" s="56"/>
      <c r="E131" s="56"/>
      <c r="H131" s="59"/>
      <c r="I131" s="59"/>
      <c r="J131" s="59"/>
      <c r="K131" s="59"/>
      <c r="L131" s="59"/>
      <c r="M131" s="59"/>
      <c r="N131" s="59"/>
      <c r="O131" s="59"/>
      <c r="P131" s="60"/>
      <c r="Q131" s="61"/>
      <c r="R131" s="61"/>
      <c r="S131" s="61"/>
    </row>
    <row r="132" spans="1:19" ht="21.95" customHeight="1">
      <c r="A132" s="62"/>
      <c r="B132" s="62"/>
      <c r="C132" s="56"/>
      <c r="D132" s="56"/>
      <c r="E132" s="56"/>
      <c r="H132" s="59"/>
      <c r="I132" s="59"/>
      <c r="J132" s="59"/>
      <c r="K132" s="59"/>
      <c r="L132" s="59"/>
      <c r="M132" s="59"/>
      <c r="N132" s="59"/>
      <c r="O132" s="59"/>
      <c r="P132" s="60"/>
      <c r="Q132" s="61"/>
      <c r="R132" s="61"/>
      <c r="S132" s="61"/>
    </row>
    <row r="133" spans="1:19" ht="21.95" customHeight="1">
      <c r="A133" s="62"/>
      <c r="B133" s="62"/>
      <c r="C133" s="56"/>
      <c r="D133" s="56"/>
      <c r="E133" s="56"/>
      <c r="H133" s="59"/>
      <c r="I133" s="59"/>
      <c r="J133" s="59"/>
      <c r="K133" s="59"/>
      <c r="L133" s="59"/>
      <c r="M133" s="59"/>
      <c r="N133" s="59"/>
      <c r="O133" s="59"/>
      <c r="P133" s="60"/>
      <c r="Q133" s="61"/>
      <c r="R133" s="61"/>
      <c r="S133" s="61"/>
    </row>
    <row r="134" spans="1:19" ht="21.95" customHeight="1">
      <c r="A134" s="62"/>
      <c r="B134" s="62"/>
      <c r="C134" s="56"/>
      <c r="D134" s="56"/>
      <c r="E134" s="56"/>
      <c r="H134" s="59"/>
      <c r="I134" s="59"/>
      <c r="J134" s="59"/>
      <c r="K134" s="59"/>
      <c r="L134" s="59"/>
      <c r="M134" s="59"/>
      <c r="N134" s="59"/>
      <c r="O134" s="59"/>
      <c r="P134" s="60"/>
      <c r="Q134" s="61"/>
      <c r="R134" s="61"/>
      <c r="S134" s="61"/>
    </row>
    <row r="135" spans="1:19" ht="21.95" customHeight="1">
      <c r="A135" s="62"/>
      <c r="B135" s="62"/>
      <c r="C135" s="56"/>
      <c r="D135" s="56"/>
      <c r="E135" s="56"/>
      <c r="H135" s="59"/>
      <c r="I135" s="59"/>
      <c r="J135" s="59"/>
      <c r="K135" s="59"/>
      <c r="L135" s="59"/>
      <c r="M135" s="59"/>
      <c r="N135" s="59"/>
      <c r="O135" s="59"/>
      <c r="P135" s="60"/>
      <c r="Q135" s="61"/>
      <c r="R135" s="61"/>
      <c r="S135" s="61"/>
    </row>
    <row r="136" spans="1:19" ht="21.95" customHeight="1">
      <c r="A136" s="62"/>
      <c r="B136" s="62"/>
      <c r="C136" s="56"/>
      <c r="D136" s="56"/>
      <c r="E136" s="56"/>
      <c r="H136" s="59"/>
      <c r="I136" s="59"/>
      <c r="J136" s="59"/>
      <c r="K136" s="59"/>
      <c r="L136" s="59"/>
      <c r="M136" s="59"/>
      <c r="N136" s="59"/>
      <c r="O136" s="59"/>
      <c r="P136" s="60"/>
      <c r="Q136" s="61"/>
      <c r="R136" s="61"/>
      <c r="S136" s="61"/>
    </row>
    <row r="137" spans="1:19" ht="21.95" customHeight="1">
      <c r="A137" s="62"/>
      <c r="B137" s="62"/>
      <c r="C137" s="56"/>
      <c r="D137" s="56"/>
      <c r="E137" s="56"/>
      <c r="H137" s="59"/>
      <c r="I137" s="59"/>
      <c r="J137" s="59"/>
      <c r="K137" s="59"/>
      <c r="L137" s="59"/>
      <c r="M137" s="59"/>
      <c r="N137" s="59"/>
      <c r="O137" s="59"/>
      <c r="P137" s="60"/>
      <c r="Q137" s="61"/>
      <c r="R137" s="61"/>
      <c r="S137" s="61"/>
    </row>
    <row r="138" spans="1:19" ht="21.95" customHeight="1">
      <c r="A138" s="62"/>
      <c r="B138" s="62"/>
      <c r="C138" s="56"/>
      <c r="D138" s="56"/>
      <c r="E138" s="56"/>
      <c r="H138" s="59"/>
      <c r="I138" s="59"/>
      <c r="J138" s="59"/>
      <c r="K138" s="59"/>
      <c r="L138" s="59"/>
      <c r="M138" s="59"/>
      <c r="N138" s="59"/>
      <c r="O138" s="59"/>
      <c r="P138" s="60"/>
      <c r="Q138" s="61"/>
      <c r="R138" s="61"/>
      <c r="S138" s="61"/>
    </row>
    <row r="139" spans="1:19" ht="21.95" customHeight="1">
      <c r="A139" s="62"/>
      <c r="B139" s="62"/>
      <c r="C139" s="56"/>
      <c r="D139" s="56"/>
      <c r="E139" s="56"/>
      <c r="H139" s="59"/>
      <c r="I139" s="59"/>
      <c r="J139" s="59"/>
      <c r="K139" s="59"/>
      <c r="L139" s="59"/>
      <c r="M139" s="59"/>
      <c r="N139" s="59"/>
      <c r="O139" s="59"/>
      <c r="P139" s="60"/>
      <c r="Q139" s="61"/>
      <c r="R139" s="61"/>
      <c r="S139" s="61"/>
    </row>
    <row r="140" spans="1:19" ht="21.95" customHeight="1">
      <c r="A140" s="62"/>
      <c r="B140" s="62"/>
      <c r="C140" s="56"/>
      <c r="D140" s="56"/>
      <c r="E140" s="56"/>
      <c r="H140" s="59"/>
      <c r="I140" s="59"/>
      <c r="J140" s="59"/>
      <c r="K140" s="59"/>
      <c r="L140" s="59"/>
      <c r="M140" s="59"/>
      <c r="N140" s="59"/>
      <c r="O140" s="59"/>
      <c r="P140" s="60"/>
      <c r="Q140" s="61"/>
      <c r="R140" s="61"/>
      <c r="S140" s="61"/>
    </row>
    <row r="141" spans="1:19" ht="21.95" customHeight="1">
      <c r="A141" s="62"/>
      <c r="B141" s="62"/>
      <c r="C141" s="56"/>
      <c r="D141" s="56"/>
      <c r="E141" s="56"/>
      <c r="H141" s="59"/>
      <c r="I141" s="59"/>
      <c r="J141" s="59"/>
      <c r="K141" s="59"/>
      <c r="L141" s="59"/>
      <c r="M141" s="59"/>
      <c r="N141" s="59"/>
      <c r="O141" s="59"/>
      <c r="P141" s="60"/>
      <c r="Q141" s="61"/>
      <c r="R141" s="61"/>
      <c r="S141" s="61"/>
    </row>
    <row r="142" spans="1:19" ht="21.95" customHeight="1">
      <c r="A142" s="62"/>
      <c r="B142" s="62"/>
      <c r="C142" s="56"/>
      <c r="D142" s="56"/>
      <c r="E142" s="56"/>
      <c r="H142" s="59"/>
      <c r="I142" s="59"/>
      <c r="J142" s="59"/>
      <c r="K142" s="59"/>
      <c r="L142" s="59"/>
      <c r="M142" s="59"/>
      <c r="N142" s="59"/>
      <c r="O142" s="59"/>
      <c r="P142" s="60"/>
      <c r="Q142" s="61"/>
      <c r="R142" s="61"/>
      <c r="S142" s="61"/>
    </row>
    <row r="143" spans="1:19" ht="21.95" customHeight="1">
      <c r="A143" s="62"/>
      <c r="B143" s="62"/>
      <c r="C143" s="56"/>
      <c r="D143" s="56"/>
      <c r="E143" s="56"/>
      <c r="H143" s="59"/>
      <c r="I143" s="59"/>
      <c r="J143" s="59"/>
      <c r="K143" s="59"/>
      <c r="L143" s="59"/>
      <c r="M143" s="59"/>
      <c r="N143" s="59"/>
      <c r="O143" s="59"/>
      <c r="P143" s="60"/>
      <c r="Q143" s="61"/>
      <c r="R143" s="61"/>
      <c r="S143" s="61"/>
    </row>
    <row r="144" spans="1:19" ht="21.95" customHeight="1">
      <c r="A144" s="62"/>
      <c r="B144" s="62"/>
      <c r="C144" s="56"/>
      <c r="D144" s="56"/>
      <c r="E144" s="56"/>
      <c r="H144" s="59"/>
      <c r="I144" s="59"/>
      <c r="J144" s="59"/>
      <c r="K144" s="59"/>
      <c r="L144" s="59"/>
      <c r="M144" s="59"/>
      <c r="N144" s="59"/>
      <c r="O144" s="59"/>
      <c r="P144" s="60"/>
      <c r="Q144" s="61"/>
      <c r="R144" s="61"/>
      <c r="S144" s="61"/>
    </row>
    <row r="145" spans="1:19" ht="21.95" customHeight="1">
      <c r="A145" s="62"/>
      <c r="B145" s="62"/>
      <c r="C145" s="56"/>
      <c r="D145" s="56"/>
      <c r="E145" s="56"/>
      <c r="H145" s="59"/>
      <c r="I145" s="59"/>
      <c r="J145" s="59"/>
      <c r="K145" s="59"/>
      <c r="L145" s="59"/>
      <c r="M145" s="59"/>
      <c r="N145" s="59"/>
      <c r="O145" s="59"/>
      <c r="P145" s="60"/>
      <c r="Q145" s="61"/>
      <c r="R145" s="61"/>
      <c r="S145" s="61"/>
    </row>
    <row r="146" spans="1:19" ht="21.95" customHeight="1">
      <c r="A146" s="62"/>
      <c r="B146" s="62"/>
      <c r="C146" s="56"/>
      <c r="D146" s="56"/>
      <c r="E146" s="56"/>
      <c r="H146" s="59"/>
      <c r="I146" s="59"/>
      <c r="J146" s="59"/>
      <c r="K146" s="59"/>
      <c r="L146" s="59"/>
      <c r="M146" s="59"/>
      <c r="N146" s="59"/>
      <c r="O146" s="59"/>
      <c r="P146" s="60"/>
      <c r="Q146" s="61"/>
      <c r="R146" s="61"/>
      <c r="S146" s="61"/>
    </row>
    <row r="147" spans="1:19" ht="21.95" customHeight="1">
      <c r="A147" s="62"/>
      <c r="B147" s="62"/>
      <c r="C147" s="56"/>
      <c r="D147" s="56"/>
      <c r="E147" s="56"/>
      <c r="H147" s="59"/>
      <c r="I147" s="59"/>
      <c r="J147" s="59"/>
      <c r="K147" s="59"/>
      <c r="L147" s="59"/>
      <c r="M147" s="59"/>
      <c r="N147" s="59"/>
      <c r="O147" s="59"/>
      <c r="P147" s="60"/>
      <c r="Q147" s="61"/>
      <c r="R147" s="61"/>
      <c r="S147" s="61"/>
    </row>
    <row r="148" spans="1:19" ht="21.95" customHeight="1">
      <c r="A148" s="62"/>
      <c r="B148" s="62"/>
      <c r="C148" s="56"/>
      <c r="D148" s="56"/>
      <c r="E148" s="56"/>
      <c r="H148" s="59"/>
      <c r="I148" s="59"/>
      <c r="J148" s="59"/>
      <c r="K148" s="59"/>
      <c r="L148" s="59"/>
      <c r="M148" s="59"/>
      <c r="N148" s="59"/>
      <c r="O148" s="59"/>
      <c r="P148" s="60"/>
      <c r="Q148" s="61"/>
      <c r="R148" s="61"/>
      <c r="S148" s="61"/>
    </row>
    <row r="149" spans="1:19" ht="21.95" customHeight="1">
      <c r="A149" s="62"/>
      <c r="B149" s="62"/>
      <c r="C149" s="56"/>
      <c r="D149" s="56"/>
      <c r="E149" s="56"/>
      <c r="H149" s="59"/>
      <c r="I149" s="59"/>
      <c r="J149" s="59"/>
      <c r="K149" s="59"/>
      <c r="L149" s="59"/>
      <c r="M149" s="59"/>
      <c r="N149" s="59"/>
      <c r="O149" s="59"/>
      <c r="P149" s="60"/>
      <c r="Q149" s="61"/>
      <c r="R149" s="61"/>
      <c r="S149" s="61"/>
    </row>
    <row r="150" spans="1:19" ht="21.95" customHeight="1">
      <c r="A150" s="62"/>
      <c r="B150" s="62"/>
      <c r="C150" s="56"/>
      <c r="D150" s="56"/>
      <c r="E150" s="56"/>
      <c r="H150" s="59"/>
      <c r="I150" s="59"/>
      <c r="J150" s="59"/>
      <c r="K150" s="59"/>
      <c r="L150" s="59"/>
      <c r="M150" s="59"/>
      <c r="N150" s="59"/>
      <c r="O150" s="59"/>
      <c r="P150" s="60"/>
      <c r="Q150" s="61"/>
      <c r="R150" s="61"/>
      <c r="S150" s="61"/>
    </row>
    <row r="151" spans="1:19" ht="21.95" customHeight="1">
      <c r="A151" s="62"/>
      <c r="B151" s="62"/>
      <c r="C151" s="56"/>
      <c r="D151" s="56"/>
      <c r="E151" s="56"/>
      <c r="H151" s="59"/>
      <c r="I151" s="59"/>
      <c r="J151" s="59"/>
      <c r="K151" s="59"/>
      <c r="L151" s="59"/>
      <c r="M151" s="59"/>
      <c r="N151" s="59"/>
      <c r="O151" s="59"/>
      <c r="P151" s="60"/>
      <c r="Q151" s="61"/>
      <c r="R151" s="61"/>
      <c r="S151" s="61"/>
    </row>
    <row r="152" spans="1:19" ht="21.95" customHeight="1">
      <c r="A152" s="62"/>
      <c r="B152" s="62"/>
      <c r="C152" s="56"/>
      <c r="D152" s="56"/>
      <c r="E152" s="56"/>
      <c r="H152" s="59"/>
      <c r="I152" s="59"/>
      <c r="J152" s="59"/>
      <c r="K152" s="59"/>
      <c r="L152" s="59"/>
      <c r="M152" s="59"/>
      <c r="N152" s="59"/>
      <c r="O152" s="59"/>
      <c r="P152" s="60"/>
      <c r="Q152" s="61"/>
      <c r="R152" s="61"/>
      <c r="S152" s="61"/>
    </row>
    <row r="153" spans="1:19" ht="21.95" customHeight="1">
      <c r="A153" s="62"/>
      <c r="B153" s="62"/>
      <c r="C153" s="56"/>
      <c r="D153" s="56"/>
      <c r="E153" s="56"/>
      <c r="H153" s="59"/>
      <c r="I153" s="59"/>
      <c r="J153" s="59"/>
      <c r="K153" s="59"/>
      <c r="L153" s="59"/>
      <c r="M153" s="59"/>
      <c r="N153" s="59"/>
      <c r="O153" s="59"/>
      <c r="P153" s="60"/>
      <c r="Q153" s="61"/>
      <c r="R153" s="61"/>
      <c r="S153" s="61"/>
    </row>
    <row r="154" spans="1:19" ht="21.95" customHeight="1">
      <c r="A154" s="62"/>
      <c r="B154" s="62"/>
      <c r="C154" s="56"/>
      <c r="D154" s="56"/>
      <c r="E154" s="56"/>
      <c r="H154" s="59"/>
      <c r="I154" s="59"/>
      <c r="J154" s="59"/>
      <c r="K154" s="59"/>
      <c r="L154" s="59"/>
      <c r="M154" s="59"/>
      <c r="N154" s="59"/>
      <c r="O154" s="59"/>
      <c r="P154" s="60"/>
      <c r="Q154" s="61"/>
      <c r="R154" s="61"/>
      <c r="S154" s="61"/>
    </row>
  </sheetData>
  <sheetProtection formatColumns="0" formatRows="0"/>
  <protectedRanges>
    <protectedRange sqref="F5:O52" name="범위1"/>
  </protectedRanges>
  <mergeCells count="12">
    <mergeCell ref="C1:P1"/>
    <mergeCell ref="C2:P2"/>
    <mergeCell ref="P3:P4"/>
    <mergeCell ref="N3:O3"/>
    <mergeCell ref="L3:M3"/>
    <mergeCell ref="J3:K3"/>
    <mergeCell ref="H3:I3"/>
    <mergeCell ref="C3:C4"/>
    <mergeCell ref="D3:D4"/>
    <mergeCell ref="E3:E4"/>
    <mergeCell ref="F3:F4"/>
    <mergeCell ref="G3:G4"/>
  </mergeCells>
  <phoneticPr fontId="2" type="noConversion"/>
  <pageMargins left="0.59055118110236227" right="0.47244094488188981" top="0.39370078740157483" bottom="0.39370078740157483" header="0" footer="0"/>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5"/>
  <sheetViews>
    <sheetView showZeros="0" view="pageBreakPreview" topLeftCell="C1" zoomScale="90" zoomScaleNormal="90" zoomScaleSheetLayoutView="90" workbookViewId="0">
      <pane ySplit="4" topLeftCell="A5" activePane="bottomLeft" state="frozen"/>
      <selection activeCell="B46" sqref="B46:E46"/>
      <selection pane="bottomLeft" activeCell="H5" sqref="H5"/>
    </sheetView>
  </sheetViews>
  <sheetFormatPr defaultColWidth="7.109375" defaultRowHeight="20.100000000000001" customHeight="1"/>
  <cols>
    <col min="1" max="1" width="5.33203125" style="65" customWidth="1"/>
    <col min="2" max="2" width="4.88671875" style="87" customWidth="1"/>
    <col min="3" max="3" width="9.77734375" style="58" customWidth="1"/>
    <col min="4" max="4" width="15" style="114" customWidth="1"/>
    <col min="5" max="5" width="23" style="114" customWidth="1"/>
    <col min="6" max="6" width="5.77734375" style="57" customWidth="1"/>
    <col min="7" max="7" width="5.77734375" style="58" customWidth="1"/>
    <col min="8" max="8" width="9.109375" style="46" customWidth="1"/>
    <col min="9" max="9" width="9.21875" style="46" customWidth="1"/>
    <col min="10" max="10" width="9.109375" style="46" customWidth="1"/>
    <col min="11" max="11" width="9.77734375" style="46" customWidth="1"/>
    <col min="12" max="12" width="8.88671875" style="46" customWidth="1"/>
    <col min="13" max="13" width="8.77734375" style="46" customWidth="1"/>
    <col min="14" max="15" width="9.109375" style="46" customWidth="1"/>
    <col min="16" max="16" width="8.109375" style="58" customWidth="1"/>
    <col min="17" max="17" width="6.77734375" style="58" customWidth="1"/>
    <col min="18" max="18" width="10" style="62" customWidth="1"/>
    <col min="19" max="19" width="7.109375" style="62"/>
    <col min="20" max="20" width="20.33203125" style="58" customWidth="1"/>
    <col min="21" max="21" width="19.5546875" style="62" customWidth="1"/>
    <col min="22" max="22" width="21.6640625" style="62" customWidth="1"/>
    <col min="23" max="16384" width="7.109375" style="62"/>
  </cols>
  <sheetData>
    <row r="1" spans="1:22" ht="30.75" customHeight="1">
      <c r="C1" s="599" t="s">
        <v>126</v>
      </c>
      <c r="D1" s="599"/>
      <c r="E1" s="599"/>
      <c r="F1" s="599"/>
      <c r="G1" s="599"/>
      <c r="H1" s="599"/>
      <c r="I1" s="599"/>
      <c r="J1" s="599"/>
      <c r="K1" s="599"/>
      <c r="L1" s="599"/>
      <c r="M1" s="599"/>
      <c r="N1" s="599"/>
      <c r="O1" s="599"/>
      <c r="P1" s="599"/>
      <c r="T1" s="275"/>
      <c r="U1" s="272"/>
    </row>
    <row r="2" spans="1:22" s="48" customFormat="1" ht="27" customHeight="1">
      <c r="A2" s="65"/>
      <c r="B2" s="66"/>
      <c r="C2" s="600" t="str">
        <f>"건명 : "&amp;설치장소!$B$1</f>
        <v>건명 : 과천청소년수련관 체육관 노후조명 개선공사</v>
      </c>
      <c r="D2" s="600"/>
      <c r="E2" s="600"/>
      <c r="F2" s="600"/>
      <c r="G2" s="600"/>
      <c r="H2" s="600"/>
      <c r="I2" s="600"/>
      <c r="J2" s="600"/>
      <c r="K2" s="600"/>
      <c r="L2" s="600"/>
      <c r="M2" s="600"/>
      <c r="N2" s="600"/>
      <c r="O2" s="600"/>
      <c r="P2" s="600"/>
      <c r="Q2" s="44"/>
      <c r="T2" s="444">
        <f>원가계산서!G32</f>
        <v>0</v>
      </c>
      <c r="U2" s="477">
        <v>146495700</v>
      </c>
      <c r="V2" s="477">
        <f>T2-U2</f>
        <v>-146495700</v>
      </c>
    </row>
    <row r="3" spans="1:22" s="48" customFormat="1" ht="21.95" customHeight="1">
      <c r="A3" s="65"/>
      <c r="B3" s="119"/>
      <c r="C3" s="608" t="s">
        <v>24</v>
      </c>
      <c r="D3" s="610" t="s">
        <v>25</v>
      </c>
      <c r="E3" s="610" t="s">
        <v>26</v>
      </c>
      <c r="F3" s="608" t="s">
        <v>13</v>
      </c>
      <c r="G3" s="606" t="s">
        <v>14</v>
      </c>
      <c r="H3" s="604" t="s">
        <v>17</v>
      </c>
      <c r="I3" s="604"/>
      <c r="J3" s="604" t="s">
        <v>16</v>
      </c>
      <c r="K3" s="604"/>
      <c r="L3" s="604" t="s">
        <v>18</v>
      </c>
      <c r="M3" s="604"/>
      <c r="N3" s="605" t="s">
        <v>15</v>
      </c>
      <c r="O3" s="605"/>
      <c r="P3" s="602" t="s">
        <v>19</v>
      </c>
      <c r="Q3" s="44"/>
      <c r="T3" s="44"/>
    </row>
    <row r="4" spans="1:22" s="48" customFormat="1" ht="21.95" customHeight="1">
      <c r="A4" s="65"/>
      <c r="B4" s="119"/>
      <c r="C4" s="609"/>
      <c r="D4" s="611"/>
      <c r="E4" s="611"/>
      <c r="F4" s="609"/>
      <c r="G4" s="607"/>
      <c r="H4" s="120" t="s">
        <v>20</v>
      </c>
      <c r="I4" s="120" t="s">
        <v>21</v>
      </c>
      <c r="J4" s="120" t="s">
        <v>20</v>
      </c>
      <c r="K4" s="120" t="s">
        <v>21</v>
      </c>
      <c r="L4" s="120" t="s">
        <v>20</v>
      </c>
      <c r="M4" s="120" t="s">
        <v>21</v>
      </c>
      <c r="N4" s="120" t="s">
        <v>20</v>
      </c>
      <c r="O4" s="120" t="s">
        <v>21</v>
      </c>
      <c r="P4" s="603"/>
      <c r="Q4" s="44"/>
      <c r="T4" s="44"/>
    </row>
    <row r="5" spans="1:22" s="48" customFormat="1" ht="21.95" customHeight="1">
      <c r="A5" s="65"/>
      <c r="B5" s="119"/>
      <c r="C5" s="259" t="s">
        <v>290</v>
      </c>
      <c r="D5" s="122"/>
      <c r="E5" s="122"/>
      <c r="F5" s="121"/>
      <c r="G5" s="123"/>
      <c r="H5" s="195"/>
      <c r="I5" s="195"/>
      <c r="J5" s="195"/>
      <c r="K5" s="195"/>
      <c r="L5" s="195"/>
      <c r="M5" s="195"/>
      <c r="N5" s="195"/>
      <c r="O5" s="195"/>
      <c r="P5" s="124"/>
      <c r="Q5" s="44"/>
      <c r="T5" s="69"/>
    </row>
    <row r="6" spans="1:22" s="70" customFormat="1" ht="21.95" customHeight="1">
      <c r="A6" s="67">
        <v>100</v>
      </c>
      <c r="B6" s="68">
        <v>3</v>
      </c>
      <c r="C6" s="77" t="str">
        <f>"제"&amp;A6&amp;"호표"</f>
        <v>제100호표</v>
      </c>
      <c r="D6" s="81" t="str">
        <f>D8</f>
        <v>기존 전등조작반 철거</v>
      </c>
      <c r="E6" s="81" t="str">
        <f>E8</f>
        <v>600 x 500</v>
      </c>
      <c r="F6" s="78">
        <f>F8</f>
        <v>1</v>
      </c>
      <c r="G6" s="77" t="str">
        <f>G8</f>
        <v>EA</v>
      </c>
      <c r="H6" s="416"/>
      <c r="I6" s="416"/>
      <c r="J6" s="416"/>
      <c r="K6" s="416"/>
      <c r="L6" s="416"/>
      <c r="M6" s="416"/>
      <c r="N6" s="416"/>
      <c r="O6" s="416"/>
      <c r="P6" s="80" t="s">
        <v>246</v>
      </c>
      <c r="Q6" s="69"/>
      <c r="T6" s="69"/>
    </row>
    <row r="7" spans="1:22" s="54" customFormat="1" ht="21.95" customHeight="1">
      <c r="A7" s="75"/>
      <c r="B7" s="71"/>
      <c r="C7" s="52"/>
      <c r="D7" s="45"/>
      <c r="E7" s="45"/>
      <c r="F7" s="72"/>
      <c r="G7" s="43"/>
      <c r="H7" s="17"/>
      <c r="I7" s="17"/>
      <c r="J7" s="17"/>
      <c r="K7" s="17"/>
      <c r="L7" s="17"/>
      <c r="M7" s="17"/>
      <c r="N7" s="17"/>
      <c r="O7" s="17"/>
      <c r="P7" s="73"/>
      <c r="Q7" s="69"/>
      <c r="T7" s="69"/>
    </row>
    <row r="8" spans="1:22" s="54" customFormat="1" ht="21.95" customHeight="1">
      <c r="A8" s="75"/>
      <c r="B8" s="71"/>
      <c r="C8" s="52"/>
      <c r="D8" s="364" t="s">
        <v>285</v>
      </c>
      <c r="E8" s="371" t="s">
        <v>286</v>
      </c>
      <c r="F8" s="72">
        <v>1</v>
      </c>
      <c r="G8" s="43" t="s">
        <v>44</v>
      </c>
      <c r="H8" s="17"/>
      <c r="I8" s="17"/>
      <c r="J8" s="19"/>
      <c r="K8" s="17"/>
      <c r="L8" s="17"/>
      <c r="M8" s="17"/>
      <c r="N8" s="17"/>
      <c r="O8" s="17"/>
      <c r="P8" s="73"/>
      <c r="Q8" s="69"/>
      <c r="T8" s="69"/>
    </row>
    <row r="9" spans="1:22" s="54" customFormat="1" ht="21.95" customHeight="1">
      <c r="A9" s="75"/>
      <c r="B9" s="71"/>
      <c r="C9" s="52"/>
      <c r="D9" s="364"/>
      <c r="E9" s="415"/>
      <c r="F9" s="72"/>
      <c r="G9" s="43"/>
      <c r="H9" s="17"/>
      <c r="I9" s="17"/>
      <c r="J9" s="17"/>
      <c r="K9" s="17"/>
      <c r="L9" s="17"/>
      <c r="M9" s="17"/>
      <c r="N9" s="17"/>
      <c r="O9" s="17"/>
      <c r="P9" s="73"/>
      <c r="Q9" s="69"/>
      <c r="T9" s="69"/>
    </row>
    <row r="10" spans="1:22" s="54" customFormat="1" ht="21.95" customHeight="1">
      <c r="A10" s="75"/>
      <c r="B10" s="40"/>
      <c r="C10" s="52" t="s">
        <v>10</v>
      </c>
      <c r="D10" s="260" t="s">
        <v>87</v>
      </c>
      <c r="E10" s="42" t="s">
        <v>287</v>
      </c>
      <c r="F10" s="72">
        <f>R10</f>
        <v>0.28499999999999998</v>
      </c>
      <c r="G10" s="125" t="s">
        <v>81</v>
      </c>
      <c r="H10" s="17"/>
      <c r="I10" s="17"/>
      <c r="J10" s="17"/>
      <c r="K10" s="17"/>
      <c r="L10" s="17"/>
      <c r="M10" s="17"/>
      <c r="N10" s="17"/>
      <c r="O10" s="19"/>
      <c r="P10" s="84"/>
      <c r="Q10" s="69"/>
      <c r="R10" s="54">
        <f>0.95*0.3</f>
        <v>0.28499999999999998</v>
      </c>
      <c r="T10" s="69"/>
    </row>
    <row r="11" spans="1:22" s="54" customFormat="1" ht="21.95" customHeight="1">
      <c r="A11" s="75"/>
      <c r="B11" s="40"/>
      <c r="C11" s="52"/>
      <c r="D11" s="149" t="s">
        <v>85</v>
      </c>
      <c r="E11" s="147" t="s">
        <v>86</v>
      </c>
      <c r="F11" s="148">
        <v>3</v>
      </c>
      <c r="G11" s="173" t="s">
        <v>33</v>
      </c>
      <c r="H11" s="164"/>
      <c r="I11" s="164"/>
      <c r="J11" s="164"/>
      <c r="K11" s="164"/>
      <c r="L11" s="164"/>
      <c r="M11" s="164"/>
      <c r="N11" s="268"/>
      <c r="O11" s="164"/>
      <c r="P11" s="52"/>
      <c r="Q11" s="69"/>
      <c r="T11" s="69"/>
    </row>
    <row r="12" spans="1:22" s="54" customFormat="1" ht="21.95" customHeight="1">
      <c r="A12" s="75"/>
      <c r="B12" s="40"/>
      <c r="C12" s="52"/>
      <c r="D12" s="149"/>
      <c r="E12" s="147"/>
      <c r="F12" s="148"/>
      <c r="G12" s="173"/>
      <c r="H12" s="164"/>
      <c r="I12" s="164"/>
      <c r="J12" s="164"/>
      <c r="K12" s="164"/>
      <c r="L12" s="164"/>
      <c r="M12" s="164"/>
      <c r="N12" s="268"/>
      <c r="O12" s="164"/>
      <c r="P12" s="52"/>
      <c r="Q12" s="69"/>
      <c r="T12" s="69"/>
    </row>
    <row r="13" spans="1:22" s="70" customFormat="1" ht="21.95" customHeight="1">
      <c r="A13" s="67">
        <f>A6+1</f>
        <v>101</v>
      </c>
      <c r="B13" s="68">
        <v>3</v>
      </c>
      <c r="C13" s="77" t="str">
        <f>"제"&amp;A13&amp;"호표"</f>
        <v>제101호표</v>
      </c>
      <c r="D13" s="81" t="str">
        <f>D15</f>
        <v>기존 조명기구 철거</v>
      </c>
      <c r="E13" s="81" t="str">
        <f>E15</f>
        <v>무전극 165W</v>
      </c>
      <c r="F13" s="78">
        <f>F15</f>
        <v>1</v>
      </c>
      <c r="G13" s="77" t="str">
        <f>G15</f>
        <v>EA</v>
      </c>
      <c r="H13" s="416"/>
      <c r="I13" s="416"/>
      <c r="J13" s="416"/>
      <c r="K13" s="416"/>
      <c r="L13" s="416"/>
      <c r="M13" s="416"/>
      <c r="N13" s="416"/>
      <c r="O13" s="416"/>
      <c r="P13" s="80" t="s">
        <v>281</v>
      </c>
      <c r="Q13" s="69"/>
      <c r="T13" s="69"/>
    </row>
    <row r="14" spans="1:22" s="54" customFormat="1" ht="21.95" customHeight="1">
      <c r="A14" s="75"/>
      <c r="B14" s="71"/>
      <c r="C14" s="52"/>
      <c r="D14" s="45"/>
      <c r="E14" s="45"/>
      <c r="F14" s="72"/>
      <c r="G14" s="43"/>
      <c r="H14" s="17"/>
      <c r="I14" s="17"/>
      <c r="J14" s="17"/>
      <c r="K14" s="17"/>
      <c r="L14" s="17"/>
      <c r="M14" s="17"/>
      <c r="N14" s="17"/>
      <c r="O14" s="17"/>
      <c r="P14" s="73"/>
      <c r="Q14" s="69"/>
      <c r="T14" s="69"/>
    </row>
    <row r="15" spans="1:22" s="54" customFormat="1" ht="21.95" customHeight="1">
      <c r="A15" s="75"/>
      <c r="B15" s="71"/>
      <c r="C15" s="52"/>
      <c r="D15" s="364" t="s">
        <v>280</v>
      </c>
      <c r="E15" s="371" t="s">
        <v>288</v>
      </c>
      <c r="F15" s="72">
        <v>1</v>
      </c>
      <c r="G15" s="43" t="s">
        <v>44</v>
      </c>
      <c r="H15" s="17"/>
      <c r="I15" s="17"/>
      <c r="J15" s="19"/>
      <c r="K15" s="17"/>
      <c r="L15" s="17"/>
      <c r="M15" s="17"/>
      <c r="N15" s="17"/>
      <c r="O15" s="17"/>
      <c r="P15" s="73"/>
      <c r="Q15" s="69"/>
      <c r="T15" s="69"/>
    </row>
    <row r="16" spans="1:22" s="54" customFormat="1" ht="21.95" customHeight="1">
      <c r="A16" s="75"/>
      <c r="B16" s="71"/>
      <c r="C16" s="52"/>
      <c r="D16" s="364"/>
      <c r="E16" s="415"/>
      <c r="F16" s="72"/>
      <c r="G16" s="43"/>
      <c r="H16" s="17"/>
      <c r="I16" s="17"/>
      <c r="J16" s="17"/>
      <c r="K16" s="17"/>
      <c r="L16" s="17"/>
      <c r="M16" s="17"/>
      <c r="N16" s="17"/>
      <c r="O16" s="17"/>
      <c r="P16" s="73"/>
      <c r="Q16" s="69"/>
      <c r="T16" s="69"/>
    </row>
    <row r="17" spans="1:20" s="54" customFormat="1" ht="21.95" customHeight="1">
      <c r="A17" s="75"/>
      <c r="B17" s="40"/>
      <c r="C17" s="52" t="s">
        <v>10</v>
      </c>
      <c r="D17" s="260" t="s">
        <v>87</v>
      </c>
      <c r="E17" s="42" t="s">
        <v>348</v>
      </c>
      <c r="F17" s="72">
        <f>R17</f>
        <v>0.39690000000000003</v>
      </c>
      <c r="G17" s="125" t="s">
        <v>81</v>
      </c>
      <c r="H17" s="17"/>
      <c r="I17" s="17"/>
      <c r="J17" s="17"/>
      <c r="K17" s="17"/>
      <c r="L17" s="17"/>
      <c r="M17" s="17"/>
      <c r="N17" s="17"/>
      <c r="O17" s="19"/>
      <c r="P17" s="84"/>
      <c r="Q17" s="69"/>
      <c r="R17" s="54">
        <f>1.47*0.3*0.9</f>
        <v>0.39690000000000003</v>
      </c>
      <c r="T17" s="69"/>
    </row>
    <row r="18" spans="1:20" s="54" customFormat="1" ht="21.95" customHeight="1">
      <c r="A18" s="75"/>
      <c r="B18" s="40"/>
      <c r="C18" s="52"/>
      <c r="D18" s="149" t="s">
        <v>85</v>
      </c>
      <c r="E18" s="147" t="s">
        <v>86</v>
      </c>
      <c r="F18" s="148">
        <v>3</v>
      </c>
      <c r="G18" s="173" t="s">
        <v>33</v>
      </c>
      <c r="H18" s="164"/>
      <c r="I18" s="164"/>
      <c r="J18" s="164"/>
      <c r="K18" s="164"/>
      <c r="L18" s="164"/>
      <c r="M18" s="164"/>
      <c r="N18" s="268"/>
      <c r="O18" s="164"/>
      <c r="P18" s="52"/>
      <c r="Q18" s="69"/>
      <c r="T18" s="69"/>
    </row>
    <row r="19" spans="1:20" s="54" customFormat="1" ht="21.95" customHeight="1">
      <c r="A19" s="75"/>
      <c r="B19" s="40"/>
      <c r="C19" s="52"/>
      <c r="D19" s="149"/>
      <c r="E19" s="147"/>
      <c r="F19" s="148"/>
      <c r="G19" s="173"/>
      <c r="H19" s="164"/>
      <c r="I19" s="164"/>
      <c r="J19" s="164"/>
      <c r="K19" s="164"/>
      <c r="L19" s="164"/>
      <c r="M19" s="164"/>
      <c r="N19" s="268"/>
      <c r="O19" s="164"/>
      <c r="P19" s="52"/>
      <c r="Q19" s="69"/>
      <c r="T19" s="69"/>
    </row>
    <row r="20" spans="1:20" s="70" customFormat="1" ht="21.95" customHeight="1">
      <c r="A20" s="67">
        <f>A13+1</f>
        <v>102</v>
      </c>
      <c r="B20" s="68">
        <v>3</v>
      </c>
      <c r="C20" s="77" t="str">
        <f>"제"&amp;A20&amp;"호표"</f>
        <v>제102호표</v>
      </c>
      <c r="D20" s="81" t="str">
        <f>D22</f>
        <v>기존 안정기 철거</v>
      </c>
      <c r="E20" s="81">
        <f>E22</f>
        <v>0</v>
      </c>
      <c r="F20" s="78">
        <f>F22</f>
        <v>1</v>
      </c>
      <c r="G20" s="77" t="str">
        <f>G22</f>
        <v>EA</v>
      </c>
      <c r="H20" s="416"/>
      <c r="I20" s="416"/>
      <c r="J20" s="416"/>
      <c r="K20" s="416"/>
      <c r="L20" s="416"/>
      <c r="M20" s="416"/>
      <c r="N20" s="416"/>
      <c r="O20" s="416"/>
      <c r="P20" s="80" t="s">
        <v>281</v>
      </c>
      <c r="Q20" s="69"/>
      <c r="T20" s="69"/>
    </row>
    <row r="21" spans="1:20" s="54" customFormat="1" ht="21.95" customHeight="1">
      <c r="A21" s="75"/>
      <c r="B21" s="71"/>
      <c r="C21" s="52"/>
      <c r="D21" s="45"/>
      <c r="E21" s="45"/>
      <c r="F21" s="72"/>
      <c r="G21" s="43"/>
      <c r="H21" s="17"/>
      <c r="I21" s="17"/>
      <c r="J21" s="17"/>
      <c r="K21" s="17"/>
      <c r="L21" s="17"/>
      <c r="M21" s="17"/>
      <c r="N21" s="17"/>
      <c r="O21" s="17"/>
      <c r="P21" s="73"/>
      <c r="Q21" s="69"/>
      <c r="T21" s="69"/>
    </row>
    <row r="22" spans="1:20" s="54" customFormat="1" ht="21.95" customHeight="1">
      <c r="A22" s="75"/>
      <c r="B22" s="71"/>
      <c r="C22" s="52"/>
      <c r="D22" s="135" t="s">
        <v>320</v>
      </c>
      <c r="E22" s="113"/>
      <c r="F22" s="72">
        <v>1</v>
      </c>
      <c r="G22" s="43" t="s">
        <v>44</v>
      </c>
      <c r="H22" s="17"/>
      <c r="I22" s="17"/>
      <c r="J22" s="19"/>
      <c r="K22" s="17"/>
      <c r="L22" s="17"/>
      <c r="M22" s="17"/>
      <c r="N22" s="17"/>
      <c r="O22" s="17"/>
      <c r="P22" s="73"/>
      <c r="Q22" s="69"/>
      <c r="T22" s="69"/>
    </row>
    <row r="23" spans="1:20" s="54" customFormat="1" ht="21.95" customHeight="1">
      <c r="A23" s="75"/>
      <c r="B23" s="71"/>
      <c r="C23" s="52"/>
      <c r="D23" s="45"/>
      <c r="E23" s="45"/>
      <c r="F23" s="72"/>
      <c r="G23" s="43"/>
      <c r="H23" s="17"/>
      <c r="I23" s="17"/>
      <c r="J23" s="17"/>
      <c r="K23" s="17"/>
      <c r="L23" s="17"/>
      <c r="M23" s="17"/>
      <c r="N23" s="17"/>
      <c r="O23" s="17"/>
      <c r="P23" s="73"/>
      <c r="Q23" s="69"/>
      <c r="T23" s="69"/>
    </row>
    <row r="24" spans="1:20" s="54" customFormat="1" ht="21.95" customHeight="1">
      <c r="A24" s="75"/>
      <c r="B24" s="40" t="str">
        <f>CONCATENATE(D24,E24)</f>
        <v>안정기</v>
      </c>
      <c r="C24" s="52" t="s">
        <v>9</v>
      </c>
      <c r="D24" s="432" t="s">
        <v>283</v>
      </c>
      <c r="E24" s="113"/>
      <c r="F24" s="72"/>
      <c r="G24" s="43"/>
      <c r="H24" s="17"/>
      <c r="I24" s="17"/>
      <c r="J24" s="17"/>
      <c r="K24" s="17"/>
      <c r="L24" s="17"/>
      <c r="M24" s="17"/>
      <c r="N24" s="417"/>
      <c r="O24" s="19"/>
      <c r="P24" s="73"/>
      <c r="Q24" s="69"/>
      <c r="T24" s="69"/>
    </row>
    <row r="25" spans="1:20" s="54" customFormat="1" ht="21.95" customHeight="1">
      <c r="A25" s="75"/>
      <c r="B25" s="40"/>
      <c r="C25" s="52" t="s">
        <v>10</v>
      </c>
      <c r="D25" s="260" t="s">
        <v>87</v>
      </c>
      <c r="E25" s="42" t="s">
        <v>301</v>
      </c>
      <c r="F25" s="72">
        <f>R25</f>
        <v>9.9225000000000008E-2</v>
      </c>
      <c r="G25" s="125" t="s">
        <v>81</v>
      </c>
      <c r="H25" s="17"/>
      <c r="I25" s="17"/>
      <c r="J25" s="17"/>
      <c r="K25" s="17"/>
      <c r="L25" s="17"/>
      <c r="M25" s="17"/>
      <c r="N25" s="17"/>
      <c r="O25" s="19"/>
      <c r="P25" s="84"/>
      <c r="Q25" s="69"/>
      <c r="R25" s="54">
        <f>1.47*0.25*0.3*0.9</f>
        <v>9.9225000000000008E-2</v>
      </c>
      <c r="T25" s="69"/>
    </row>
    <row r="26" spans="1:20" s="54" customFormat="1" ht="21.95" customHeight="1">
      <c r="A26" s="75"/>
      <c r="B26" s="40"/>
      <c r="C26" s="52"/>
      <c r="D26" s="149" t="s">
        <v>85</v>
      </c>
      <c r="E26" s="147" t="s">
        <v>86</v>
      </c>
      <c r="F26" s="148">
        <v>3</v>
      </c>
      <c r="G26" s="173" t="s">
        <v>33</v>
      </c>
      <c r="H26" s="164"/>
      <c r="I26" s="164"/>
      <c r="J26" s="164"/>
      <c r="K26" s="164"/>
      <c r="L26" s="164"/>
      <c r="M26" s="164"/>
      <c r="N26" s="268"/>
      <c r="O26" s="164"/>
      <c r="P26" s="52"/>
      <c r="Q26" s="69"/>
      <c r="T26" s="69"/>
    </row>
    <row r="27" spans="1:20" s="54" customFormat="1" ht="21.95" customHeight="1">
      <c r="A27" s="75"/>
      <c r="B27" s="40"/>
      <c r="C27" s="52"/>
      <c r="D27" s="149"/>
      <c r="E27" s="147"/>
      <c r="F27" s="148"/>
      <c r="G27" s="173"/>
      <c r="H27" s="164"/>
      <c r="I27" s="164"/>
      <c r="J27" s="164"/>
      <c r="K27" s="164"/>
      <c r="L27" s="164"/>
      <c r="M27" s="164"/>
      <c r="N27" s="268"/>
      <c r="O27" s="164"/>
      <c r="P27" s="52"/>
      <c r="Q27" s="69"/>
      <c r="T27" s="69"/>
    </row>
    <row r="28" spans="1:20" s="54" customFormat="1" ht="21.95" customHeight="1">
      <c r="A28" s="75"/>
      <c r="B28" s="40"/>
      <c r="C28" s="52"/>
      <c r="D28" s="149"/>
      <c r="E28" s="147"/>
      <c r="F28" s="148"/>
      <c r="G28" s="173"/>
      <c r="H28" s="164"/>
      <c r="I28" s="164"/>
      <c r="J28" s="164"/>
      <c r="K28" s="164"/>
      <c r="L28" s="164"/>
      <c r="M28" s="164"/>
      <c r="N28" s="268"/>
      <c r="O28" s="164"/>
      <c r="P28" s="52"/>
      <c r="Q28" s="69"/>
      <c r="T28" s="69"/>
    </row>
    <row r="29" spans="1:20" s="70" customFormat="1" ht="21.95" customHeight="1">
      <c r="A29" s="67">
        <f>A20+1</f>
        <v>103</v>
      </c>
      <c r="B29" s="68">
        <v>3</v>
      </c>
      <c r="C29" s="77" t="str">
        <f>"제"&amp;A29&amp;"호표"</f>
        <v>제103호표</v>
      </c>
      <c r="D29" s="81" t="str">
        <f>D31</f>
        <v>기존 사각박스 철거</v>
      </c>
      <c r="E29" s="81">
        <f>E31</f>
        <v>0</v>
      </c>
      <c r="F29" s="78">
        <f>F31</f>
        <v>1</v>
      </c>
      <c r="G29" s="77" t="str">
        <f>G31</f>
        <v>EA</v>
      </c>
      <c r="H29" s="416"/>
      <c r="I29" s="416"/>
      <c r="J29" s="416"/>
      <c r="K29" s="416"/>
      <c r="L29" s="416"/>
      <c r="M29" s="416"/>
      <c r="N29" s="416"/>
      <c r="O29" s="416"/>
      <c r="P29" s="80" t="s">
        <v>222</v>
      </c>
      <c r="Q29" s="69"/>
      <c r="T29" s="69"/>
    </row>
    <row r="30" spans="1:20" s="54" customFormat="1" ht="21.95" customHeight="1">
      <c r="A30" s="75"/>
      <c r="B30" s="71"/>
      <c r="C30" s="52"/>
      <c r="D30" s="45"/>
      <c r="E30" s="45"/>
      <c r="F30" s="72"/>
      <c r="G30" s="43"/>
      <c r="H30" s="17"/>
      <c r="I30" s="17"/>
      <c r="J30" s="17"/>
      <c r="K30" s="17"/>
      <c r="L30" s="17"/>
      <c r="M30" s="17"/>
      <c r="N30" s="17"/>
      <c r="O30" s="17"/>
      <c r="P30" s="73"/>
      <c r="Q30" s="69"/>
      <c r="T30" s="69"/>
    </row>
    <row r="31" spans="1:20" s="54" customFormat="1" ht="21.95" customHeight="1">
      <c r="A31" s="75"/>
      <c r="B31" s="71"/>
      <c r="C31" s="52"/>
      <c r="D31" s="135" t="s">
        <v>289</v>
      </c>
      <c r="E31" s="113"/>
      <c r="F31" s="72">
        <v>1</v>
      </c>
      <c r="G31" s="43" t="s">
        <v>44</v>
      </c>
      <c r="H31" s="17"/>
      <c r="I31" s="17"/>
      <c r="J31" s="19"/>
      <c r="K31" s="17"/>
      <c r="L31" s="17"/>
      <c r="M31" s="17"/>
      <c r="N31" s="17"/>
      <c r="O31" s="17"/>
      <c r="P31" s="73"/>
      <c r="Q31" s="69"/>
      <c r="T31" s="69"/>
    </row>
    <row r="32" spans="1:20" s="54" customFormat="1" ht="21.95" customHeight="1">
      <c r="A32" s="75"/>
      <c r="B32" s="71"/>
      <c r="C32" s="52"/>
      <c r="D32" s="45"/>
      <c r="E32" s="45"/>
      <c r="F32" s="72"/>
      <c r="G32" s="43"/>
      <c r="H32" s="17"/>
      <c r="I32" s="17"/>
      <c r="J32" s="17"/>
      <c r="K32" s="17"/>
      <c r="L32" s="17"/>
      <c r="M32" s="17"/>
      <c r="N32" s="17"/>
      <c r="O32" s="17"/>
      <c r="P32" s="73"/>
      <c r="Q32" s="69"/>
      <c r="T32" s="69"/>
    </row>
    <row r="33" spans="1:20" s="54" customFormat="1" ht="21.95" customHeight="1">
      <c r="A33" s="75"/>
      <c r="B33" s="40" t="str">
        <f>CONCATENATE(D33,E33)</f>
        <v>안정기</v>
      </c>
      <c r="C33" s="52" t="s">
        <v>9</v>
      </c>
      <c r="D33" s="432" t="s">
        <v>283</v>
      </c>
      <c r="E33" s="113"/>
      <c r="F33" s="72"/>
      <c r="G33" s="43"/>
      <c r="H33" s="17"/>
      <c r="I33" s="17"/>
      <c r="J33" s="17"/>
      <c r="K33" s="17"/>
      <c r="L33" s="17"/>
      <c r="M33" s="17"/>
      <c r="N33" s="417"/>
      <c r="O33" s="19"/>
      <c r="P33" s="73"/>
      <c r="Q33" s="69"/>
      <c r="T33" s="69"/>
    </row>
    <row r="34" spans="1:20" s="54" customFormat="1" ht="21.95" customHeight="1">
      <c r="A34" s="75"/>
      <c r="B34" s="40"/>
      <c r="C34" s="52" t="s">
        <v>10</v>
      </c>
      <c r="D34" s="260" t="s">
        <v>87</v>
      </c>
      <c r="E34" s="42" t="s">
        <v>302</v>
      </c>
      <c r="F34" s="72">
        <f>R34</f>
        <v>5.3999999999999999E-2</v>
      </c>
      <c r="G34" s="125" t="s">
        <v>81</v>
      </c>
      <c r="H34" s="17"/>
      <c r="I34" s="17"/>
      <c r="J34" s="17"/>
      <c r="K34" s="17"/>
      <c r="L34" s="17"/>
      <c r="M34" s="17"/>
      <c r="N34" s="17"/>
      <c r="O34" s="19"/>
      <c r="P34" s="84"/>
      <c r="Q34" s="69"/>
      <c r="R34" s="54">
        <f>0.2*0.3*0.9</f>
        <v>5.3999999999999999E-2</v>
      </c>
      <c r="T34" s="69"/>
    </row>
    <row r="35" spans="1:20" s="54" customFormat="1" ht="21.95" customHeight="1">
      <c r="A35" s="75"/>
      <c r="B35" s="40"/>
      <c r="C35" s="52"/>
      <c r="D35" s="149" t="s">
        <v>85</v>
      </c>
      <c r="E35" s="147" t="s">
        <v>86</v>
      </c>
      <c r="F35" s="148">
        <v>3</v>
      </c>
      <c r="G35" s="173" t="s">
        <v>33</v>
      </c>
      <c r="H35" s="164"/>
      <c r="I35" s="164"/>
      <c r="J35" s="164"/>
      <c r="K35" s="164"/>
      <c r="L35" s="164"/>
      <c r="M35" s="164"/>
      <c r="N35" s="268"/>
      <c r="O35" s="164"/>
      <c r="P35" s="52"/>
      <c r="Q35" s="69"/>
      <c r="T35" s="69"/>
    </row>
    <row r="36" spans="1:20" s="54" customFormat="1" ht="21.95" customHeight="1">
      <c r="A36" s="75"/>
      <c r="B36" s="40"/>
      <c r="C36" s="52"/>
      <c r="D36" s="149"/>
      <c r="E36" s="147"/>
      <c r="F36" s="148"/>
      <c r="G36" s="173"/>
      <c r="H36" s="164"/>
      <c r="I36" s="164"/>
      <c r="J36" s="164"/>
      <c r="K36" s="164"/>
      <c r="L36" s="164"/>
      <c r="M36" s="164"/>
      <c r="N36" s="268"/>
      <c r="O36" s="164"/>
      <c r="P36" s="52"/>
      <c r="Q36" s="69"/>
      <c r="T36" s="69"/>
    </row>
    <row r="37" spans="1:20" s="70" customFormat="1" ht="21.95" customHeight="1">
      <c r="A37" s="67">
        <f>A29+1</f>
        <v>104</v>
      </c>
      <c r="B37" s="68">
        <v>3</v>
      </c>
      <c r="C37" s="77" t="str">
        <f>"제"&amp;A37&amp;"호표"</f>
        <v>제104호표</v>
      </c>
      <c r="D37" s="81" t="str">
        <f>D39</f>
        <v>기존 전선관 철거</v>
      </c>
      <c r="E37" s="81" t="str">
        <f>E39</f>
        <v>ST 16C</v>
      </c>
      <c r="F37" s="78">
        <f>F39</f>
        <v>1</v>
      </c>
      <c r="G37" s="77" t="str">
        <f>G39</f>
        <v>m</v>
      </c>
      <c r="H37" s="416"/>
      <c r="I37" s="416"/>
      <c r="J37" s="416"/>
      <c r="K37" s="416"/>
      <c r="L37" s="416"/>
      <c r="M37" s="416"/>
      <c r="N37" s="416"/>
      <c r="O37" s="416"/>
      <c r="P37" s="80" t="s">
        <v>228</v>
      </c>
      <c r="Q37" s="69"/>
      <c r="T37" s="69"/>
    </row>
    <row r="38" spans="1:20" s="54" customFormat="1" ht="21.95" customHeight="1">
      <c r="A38" s="75"/>
      <c r="B38" s="71"/>
      <c r="C38" s="52"/>
      <c r="D38" s="45"/>
      <c r="E38" s="45"/>
      <c r="F38" s="72"/>
      <c r="G38" s="43"/>
      <c r="H38" s="17"/>
      <c r="I38" s="17"/>
      <c r="J38" s="17"/>
      <c r="K38" s="17"/>
      <c r="L38" s="17"/>
      <c r="M38" s="17"/>
      <c r="N38" s="17"/>
      <c r="O38" s="17"/>
      <c r="P38" s="73"/>
      <c r="Q38" s="69"/>
      <c r="T38" s="69"/>
    </row>
    <row r="39" spans="1:20" s="54" customFormat="1" ht="21.95" customHeight="1">
      <c r="A39" s="75"/>
      <c r="B39" s="71"/>
      <c r="C39" s="52"/>
      <c r="D39" s="364" t="s">
        <v>282</v>
      </c>
      <c r="E39" s="415" t="s">
        <v>258</v>
      </c>
      <c r="F39" s="72">
        <v>1</v>
      </c>
      <c r="G39" s="43" t="s">
        <v>59</v>
      </c>
      <c r="H39" s="17"/>
      <c r="I39" s="17"/>
      <c r="J39" s="19"/>
      <c r="K39" s="17"/>
      <c r="L39" s="17"/>
      <c r="M39" s="17"/>
      <c r="N39" s="17"/>
      <c r="O39" s="17"/>
      <c r="P39" s="73"/>
      <c r="Q39" s="69"/>
      <c r="T39" s="69"/>
    </row>
    <row r="40" spans="1:20" s="54" customFormat="1" ht="21.95" customHeight="1">
      <c r="A40" s="75"/>
      <c r="B40" s="71"/>
      <c r="C40" s="52"/>
      <c r="D40" s="45"/>
      <c r="E40" s="45"/>
      <c r="F40" s="72"/>
      <c r="G40" s="43"/>
      <c r="H40" s="17"/>
      <c r="I40" s="17"/>
      <c r="J40" s="17"/>
      <c r="K40" s="17"/>
      <c r="L40" s="17"/>
      <c r="M40" s="17"/>
      <c r="N40" s="17"/>
      <c r="O40" s="17"/>
      <c r="P40" s="73"/>
      <c r="Q40" s="69"/>
      <c r="T40" s="69"/>
    </row>
    <row r="41" spans="1:20" s="54" customFormat="1" ht="21.95" customHeight="1">
      <c r="A41" s="67"/>
      <c r="B41" s="40"/>
      <c r="C41" s="52" t="s">
        <v>10</v>
      </c>
      <c r="D41" s="260" t="s">
        <v>87</v>
      </c>
      <c r="E41" s="42" t="s">
        <v>347</v>
      </c>
      <c r="F41" s="72">
        <f>R41</f>
        <v>2.4E-2</v>
      </c>
      <c r="G41" s="125" t="s">
        <v>81</v>
      </c>
      <c r="H41" s="17"/>
      <c r="I41" s="17"/>
      <c r="J41" s="17"/>
      <c r="K41" s="17"/>
      <c r="L41" s="17"/>
      <c r="M41" s="17"/>
      <c r="N41" s="17"/>
      <c r="O41" s="19"/>
      <c r="P41" s="84"/>
      <c r="Q41" s="69"/>
      <c r="R41" s="54">
        <f>0.08*0.3</f>
        <v>2.4E-2</v>
      </c>
      <c r="T41" s="69"/>
    </row>
    <row r="42" spans="1:20" s="54" customFormat="1" ht="21.95" customHeight="1">
      <c r="A42" s="67"/>
      <c r="B42" s="40"/>
      <c r="C42" s="52"/>
      <c r="D42" s="149" t="s">
        <v>85</v>
      </c>
      <c r="E42" s="147" t="s">
        <v>86</v>
      </c>
      <c r="F42" s="148">
        <v>3</v>
      </c>
      <c r="G42" s="173" t="s">
        <v>33</v>
      </c>
      <c r="H42" s="164"/>
      <c r="I42" s="164"/>
      <c r="J42" s="164"/>
      <c r="K42" s="164"/>
      <c r="L42" s="164"/>
      <c r="M42" s="164"/>
      <c r="N42" s="268"/>
      <c r="O42" s="164"/>
      <c r="P42" s="52"/>
      <c r="Q42" s="69"/>
      <c r="T42" s="69"/>
    </row>
    <row r="43" spans="1:20" s="54" customFormat="1" ht="21.95" customHeight="1">
      <c r="A43" s="75"/>
      <c r="B43" s="40"/>
      <c r="C43" s="52"/>
      <c r="D43" s="149"/>
      <c r="E43" s="147"/>
      <c r="F43" s="148"/>
      <c r="G43" s="173"/>
      <c r="H43" s="164"/>
      <c r="I43" s="164"/>
      <c r="J43" s="164"/>
      <c r="K43" s="164"/>
      <c r="L43" s="164"/>
      <c r="M43" s="164"/>
      <c r="N43" s="268"/>
      <c r="O43" s="164"/>
      <c r="P43" s="52"/>
      <c r="Q43" s="69"/>
      <c r="T43" s="69"/>
    </row>
    <row r="44" spans="1:20" s="70" customFormat="1" ht="30.75" customHeight="1">
      <c r="A44" s="67">
        <f>A37+1</f>
        <v>105</v>
      </c>
      <c r="B44" s="68">
        <v>3</v>
      </c>
      <c r="C44" s="77" t="str">
        <f>"제"&amp;A44&amp;"호표"</f>
        <v>제105호표</v>
      </c>
      <c r="D44" s="473" t="str">
        <f>D46</f>
        <v>기존 케이블덕트 COVER</v>
      </c>
      <c r="E44" s="81" t="str">
        <f>E46</f>
        <v>재사용 철거, 설치</v>
      </c>
      <c r="F44" s="78">
        <f>F46</f>
        <v>1</v>
      </c>
      <c r="G44" s="77" t="str">
        <f>G46</f>
        <v>m</v>
      </c>
      <c r="H44" s="416"/>
      <c r="I44" s="416"/>
      <c r="J44" s="416"/>
      <c r="K44" s="416"/>
      <c r="L44" s="416"/>
      <c r="M44" s="416"/>
      <c r="N44" s="416"/>
      <c r="O44" s="416"/>
      <c r="P44" s="80" t="s">
        <v>297</v>
      </c>
      <c r="Q44" s="69"/>
      <c r="T44" s="69"/>
    </row>
    <row r="45" spans="1:20" s="54" customFormat="1" ht="21.95" customHeight="1">
      <c r="A45" s="75"/>
      <c r="B45" s="71"/>
      <c r="C45" s="52"/>
      <c r="D45" s="45"/>
      <c r="E45" s="45"/>
      <c r="F45" s="72"/>
      <c r="G45" s="43"/>
      <c r="H45" s="17"/>
      <c r="I45" s="17"/>
      <c r="J45" s="17"/>
      <c r="K45" s="17"/>
      <c r="L45" s="17"/>
      <c r="M45" s="17"/>
      <c r="N45" s="17"/>
      <c r="O45" s="17"/>
      <c r="P45" s="73"/>
      <c r="Q45" s="74"/>
      <c r="T45" s="69"/>
    </row>
    <row r="46" spans="1:20" s="54" customFormat="1" ht="30.75" customHeight="1">
      <c r="A46" s="75"/>
      <c r="B46" s="71"/>
      <c r="C46" s="52"/>
      <c r="D46" s="474" t="s">
        <v>303</v>
      </c>
      <c r="E46" s="45" t="s">
        <v>304</v>
      </c>
      <c r="F46" s="72">
        <v>1</v>
      </c>
      <c r="G46" s="43" t="s">
        <v>59</v>
      </c>
      <c r="H46" s="19"/>
      <c r="I46" s="19"/>
      <c r="J46" s="19"/>
      <c r="K46" s="17"/>
      <c r="L46" s="17"/>
      <c r="M46" s="17"/>
      <c r="N46" s="17"/>
      <c r="O46" s="17"/>
      <c r="P46" s="73"/>
      <c r="Q46" s="74"/>
      <c r="T46" s="69"/>
    </row>
    <row r="47" spans="1:20" s="54" customFormat="1" ht="21.95" customHeight="1">
      <c r="A47" s="75"/>
      <c r="B47" s="71"/>
      <c r="C47" s="52"/>
      <c r="D47" s="45"/>
      <c r="E47" s="45"/>
      <c r="F47" s="72"/>
      <c r="G47" s="43"/>
      <c r="H47" s="19"/>
      <c r="I47" s="19"/>
      <c r="J47" s="19"/>
      <c r="K47" s="17"/>
      <c r="L47" s="17"/>
      <c r="M47" s="17"/>
      <c r="N47" s="17"/>
      <c r="O47" s="17"/>
      <c r="P47" s="73"/>
      <c r="Q47" s="74"/>
      <c r="T47" s="69"/>
    </row>
    <row r="48" spans="1:20" s="54" customFormat="1" ht="21.95" customHeight="1">
      <c r="A48" s="75"/>
      <c r="B48" s="40"/>
      <c r="C48" s="52" t="s">
        <v>32</v>
      </c>
      <c r="D48" s="452" t="s">
        <v>87</v>
      </c>
      <c r="E48" s="45" t="s">
        <v>305</v>
      </c>
      <c r="F48" s="72">
        <f>R48</f>
        <v>9.2000000000000012E-2</v>
      </c>
      <c r="G48" s="368" t="s">
        <v>81</v>
      </c>
      <c r="H48" s="19"/>
      <c r="I48" s="19"/>
      <c r="J48" s="19"/>
      <c r="K48" s="164"/>
      <c r="L48" s="164"/>
      <c r="M48" s="164"/>
      <c r="N48" s="268"/>
      <c r="O48" s="164"/>
      <c r="P48" s="451"/>
      <c r="Q48" s="74"/>
      <c r="R48" s="54">
        <f>(0.23*0.2)*(1+0.8+0.2)</f>
        <v>9.2000000000000012E-2</v>
      </c>
      <c r="T48" s="69"/>
    </row>
    <row r="49" spans="1:20" s="54" customFormat="1" ht="21.95" customHeight="1">
      <c r="A49" s="75"/>
      <c r="B49" s="40"/>
      <c r="C49" s="52"/>
      <c r="D49" s="452" t="s">
        <v>85</v>
      </c>
      <c r="E49" s="45" t="s">
        <v>86</v>
      </c>
      <c r="F49" s="76">
        <v>3</v>
      </c>
      <c r="G49" s="368" t="s">
        <v>33</v>
      </c>
      <c r="H49" s="19"/>
      <c r="I49" s="19"/>
      <c r="J49" s="19"/>
      <c r="K49" s="164"/>
      <c r="L49" s="164"/>
      <c r="M49" s="164"/>
      <c r="N49" s="268"/>
      <c r="O49" s="164"/>
      <c r="P49" s="451"/>
      <c r="Q49" s="74"/>
      <c r="T49" s="69"/>
    </row>
    <row r="50" spans="1:20" s="54" customFormat="1" ht="21.95" customHeight="1">
      <c r="A50" s="75"/>
      <c r="B50" s="40"/>
      <c r="C50" s="52"/>
      <c r="D50" s="452"/>
      <c r="E50" s="45"/>
      <c r="F50" s="76"/>
      <c r="G50" s="368"/>
      <c r="H50" s="19"/>
      <c r="I50" s="19"/>
      <c r="J50" s="19"/>
      <c r="K50" s="164"/>
      <c r="L50" s="164"/>
      <c r="M50" s="164"/>
      <c r="N50" s="268"/>
      <c r="O50" s="164"/>
      <c r="P50" s="451"/>
      <c r="Q50" s="74"/>
      <c r="T50" s="69"/>
    </row>
    <row r="51" spans="1:20" s="54" customFormat="1" ht="21.95" customHeight="1">
      <c r="A51" s="75"/>
      <c r="B51" s="40"/>
      <c r="C51" s="52"/>
      <c r="D51" s="452"/>
      <c r="E51" s="45"/>
      <c r="F51" s="76"/>
      <c r="G51" s="368"/>
      <c r="H51" s="19"/>
      <c r="I51" s="19"/>
      <c r="J51" s="19"/>
      <c r="K51" s="164"/>
      <c r="L51" s="164"/>
      <c r="M51" s="164"/>
      <c r="N51" s="268"/>
      <c r="O51" s="164"/>
      <c r="P51" s="451"/>
      <c r="Q51" s="74"/>
      <c r="T51" s="69"/>
    </row>
    <row r="52" spans="1:20" s="70" customFormat="1" ht="21.95" customHeight="1">
      <c r="A52" s="67">
        <v>200</v>
      </c>
      <c r="B52" s="68">
        <v>3</v>
      </c>
      <c r="C52" s="77" t="str">
        <f>"제"&amp;A52&amp;"호표"</f>
        <v>제200호표</v>
      </c>
      <c r="D52" s="81" t="str">
        <f>D54</f>
        <v>전선관 설치</v>
      </c>
      <c r="E52" s="81" t="str">
        <f>E54</f>
        <v>ST 36C</v>
      </c>
      <c r="F52" s="78">
        <f>F54</f>
        <v>1</v>
      </c>
      <c r="G52" s="77" t="str">
        <f>G54</f>
        <v>m</v>
      </c>
      <c r="H52" s="416"/>
      <c r="I52" s="416"/>
      <c r="J52" s="416"/>
      <c r="K52" s="416"/>
      <c r="L52" s="416"/>
      <c r="M52" s="416"/>
      <c r="N52" s="416"/>
      <c r="O52" s="416"/>
      <c r="P52" s="80" t="s">
        <v>228</v>
      </c>
      <c r="Q52" s="69"/>
      <c r="T52" s="69"/>
    </row>
    <row r="53" spans="1:20" s="54" customFormat="1" ht="21.95" customHeight="1">
      <c r="A53" s="75"/>
      <c r="B53" s="71"/>
      <c r="C53" s="52"/>
      <c r="D53" s="45"/>
      <c r="E53" s="45"/>
      <c r="F53" s="72"/>
      <c r="G53" s="43"/>
      <c r="H53" s="17"/>
      <c r="I53" s="17"/>
      <c r="J53" s="17"/>
      <c r="K53" s="17"/>
      <c r="L53" s="17"/>
      <c r="M53" s="17"/>
      <c r="N53" s="17"/>
      <c r="O53" s="17"/>
      <c r="P53" s="73"/>
      <c r="Q53" s="69"/>
      <c r="T53" s="69"/>
    </row>
    <row r="54" spans="1:20" s="54" customFormat="1" ht="21.95" customHeight="1">
      <c r="A54" s="75"/>
      <c r="B54" s="71"/>
      <c r="C54" s="52"/>
      <c r="D54" s="364" t="s">
        <v>223</v>
      </c>
      <c r="E54" s="415" t="s">
        <v>265</v>
      </c>
      <c r="F54" s="72">
        <v>1</v>
      </c>
      <c r="G54" s="43" t="s">
        <v>59</v>
      </c>
      <c r="H54" s="17"/>
      <c r="I54" s="17"/>
      <c r="J54" s="19"/>
      <c r="K54" s="17"/>
      <c r="L54" s="17"/>
      <c r="M54" s="17"/>
      <c r="N54" s="17"/>
      <c r="O54" s="17"/>
      <c r="P54" s="73"/>
      <c r="Q54" s="69"/>
      <c r="T54" s="69"/>
    </row>
    <row r="55" spans="1:20" s="54" customFormat="1" ht="21.95" customHeight="1">
      <c r="A55" s="75"/>
      <c r="B55" s="71"/>
      <c r="C55" s="52"/>
      <c r="D55" s="45"/>
      <c r="E55" s="45"/>
      <c r="F55" s="72"/>
      <c r="G55" s="43"/>
      <c r="H55" s="17"/>
      <c r="I55" s="17"/>
      <c r="J55" s="17"/>
      <c r="K55" s="17"/>
      <c r="L55" s="17"/>
      <c r="M55" s="17"/>
      <c r="N55" s="17"/>
      <c r="O55" s="17"/>
      <c r="P55" s="73"/>
      <c r="Q55" s="69"/>
      <c r="T55" s="69"/>
    </row>
    <row r="56" spans="1:20" s="54" customFormat="1" ht="21.95" customHeight="1">
      <c r="A56" s="67"/>
      <c r="B56" s="40" t="str">
        <f>CONCATENATE(D56,E56)</f>
        <v>전선관ST 36C</v>
      </c>
      <c r="C56" s="52" t="s">
        <v>9</v>
      </c>
      <c r="D56" s="376" t="s">
        <v>82</v>
      </c>
      <c r="E56" s="372" t="s">
        <v>264</v>
      </c>
      <c r="F56" s="148">
        <v>1.1000000000000001</v>
      </c>
      <c r="G56" s="410" t="s">
        <v>59</v>
      </c>
      <c r="H56" s="17"/>
      <c r="I56" s="17"/>
      <c r="J56" s="17"/>
      <c r="K56" s="17"/>
      <c r="L56" s="17"/>
      <c r="M56" s="17"/>
      <c r="N56" s="417"/>
      <c r="O56" s="19"/>
      <c r="P56" s="73"/>
      <c r="Q56" s="69"/>
      <c r="T56" s="69"/>
    </row>
    <row r="57" spans="1:20" s="54" customFormat="1" ht="21.95" customHeight="1">
      <c r="A57" s="67"/>
      <c r="B57" s="40"/>
      <c r="C57" s="52"/>
      <c r="D57" s="412" t="s">
        <v>83</v>
      </c>
      <c r="E57" s="147" t="s">
        <v>84</v>
      </c>
      <c r="F57" s="148">
        <v>2</v>
      </c>
      <c r="G57" s="410" t="s">
        <v>33</v>
      </c>
      <c r="H57" s="413"/>
      <c r="I57" s="413"/>
      <c r="J57" s="413"/>
      <c r="K57" s="413"/>
      <c r="L57" s="413"/>
      <c r="M57" s="413"/>
      <c r="N57" s="414"/>
      <c r="O57" s="413"/>
      <c r="P57" s="52"/>
      <c r="Q57" s="74"/>
      <c r="T57" s="69"/>
    </row>
    <row r="58" spans="1:20" s="54" customFormat="1" ht="21.95" customHeight="1">
      <c r="A58" s="67"/>
      <c r="B58" s="40"/>
      <c r="C58" s="52"/>
      <c r="D58" s="412"/>
      <c r="E58" s="147"/>
      <c r="F58" s="148"/>
      <c r="G58" s="410"/>
      <c r="H58" s="413"/>
      <c r="I58" s="413"/>
      <c r="J58" s="413"/>
      <c r="K58" s="413"/>
      <c r="L58" s="413"/>
      <c r="M58" s="413"/>
      <c r="N58" s="414"/>
      <c r="O58" s="413"/>
      <c r="P58" s="52"/>
      <c r="Q58" s="74"/>
      <c r="T58" s="69"/>
    </row>
    <row r="59" spans="1:20" s="54" customFormat="1" ht="21.95" customHeight="1">
      <c r="A59" s="67"/>
      <c r="B59" s="40"/>
      <c r="C59" s="52" t="s">
        <v>10</v>
      </c>
      <c r="D59" s="260" t="s">
        <v>87</v>
      </c>
      <c r="E59" s="42" t="s">
        <v>344</v>
      </c>
      <c r="F59" s="72">
        <f>R59</f>
        <v>0.24</v>
      </c>
      <c r="G59" s="125" t="s">
        <v>81</v>
      </c>
      <c r="H59" s="17"/>
      <c r="I59" s="17"/>
      <c r="J59" s="17"/>
      <c r="K59" s="17"/>
      <c r="L59" s="17"/>
      <c r="M59" s="17"/>
      <c r="N59" s="17"/>
      <c r="O59" s="19"/>
      <c r="P59" s="84"/>
      <c r="Q59" s="69"/>
      <c r="R59" s="54">
        <f>0.2*1.2</f>
        <v>0.24</v>
      </c>
      <c r="T59" s="69"/>
    </row>
    <row r="60" spans="1:20" s="54" customFormat="1" ht="21.95" customHeight="1">
      <c r="A60" s="67"/>
      <c r="B60" s="40"/>
      <c r="C60" s="52"/>
      <c r="D60" s="149" t="s">
        <v>85</v>
      </c>
      <c r="E60" s="147" t="s">
        <v>86</v>
      </c>
      <c r="F60" s="148">
        <v>3</v>
      </c>
      <c r="G60" s="173" t="s">
        <v>33</v>
      </c>
      <c r="H60" s="164"/>
      <c r="I60" s="164"/>
      <c r="J60" s="164"/>
      <c r="K60" s="164"/>
      <c r="L60" s="164"/>
      <c r="M60" s="164"/>
      <c r="N60" s="268"/>
      <c r="O60" s="164"/>
      <c r="P60" s="52"/>
      <c r="Q60" s="69"/>
      <c r="T60" s="69"/>
    </row>
    <row r="61" spans="1:20" s="54" customFormat="1" ht="21.95" customHeight="1">
      <c r="A61" s="67"/>
      <c r="B61" s="40"/>
      <c r="C61" s="52"/>
      <c r="D61" s="149"/>
      <c r="E61" s="147"/>
      <c r="F61" s="148"/>
      <c r="G61" s="173"/>
      <c r="H61" s="164"/>
      <c r="I61" s="164"/>
      <c r="J61" s="164"/>
      <c r="K61" s="164"/>
      <c r="L61" s="164"/>
      <c r="M61" s="164"/>
      <c r="N61" s="268"/>
      <c r="O61" s="164"/>
      <c r="P61" s="52"/>
      <c r="Q61" s="69"/>
      <c r="T61" s="69"/>
    </row>
    <row r="62" spans="1:20" s="54" customFormat="1" ht="21.95" customHeight="1">
      <c r="A62" s="67"/>
      <c r="B62" s="40"/>
      <c r="C62" s="52"/>
      <c r="D62" s="149"/>
      <c r="E62" s="147"/>
      <c r="F62" s="148"/>
      <c r="G62" s="173"/>
      <c r="H62" s="164"/>
      <c r="I62" s="164"/>
      <c r="J62" s="164"/>
      <c r="K62" s="164"/>
      <c r="L62" s="164"/>
      <c r="M62" s="164"/>
      <c r="N62" s="268"/>
      <c r="O62" s="164"/>
      <c r="P62" s="52"/>
      <c r="Q62" s="69"/>
      <c r="T62" s="69"/>
    </row>
    <row r="63" spans="1:20" s="70" customFormat="1" ht="21.95" customHeight="1">
      <c r="A63" s="67">
        <f>A52+1</f>
        <v>201</v>
      </c>
      <c r="B63" s="68">
        <v>3</v>
      </c>
      <c r="C63" s="77" t="str">
        <f>"제"&amp;A63&amp;"호표"</f>
        <v>제201호표</v>
      </c>
      <c r="D63" s="81" t="str">
        <f>D65</f>
        <v>전선관 설치</v>
      </c>
      <c r="E63" s="81" t="str">
        <f>E65</f>
        <v>ST 54C</v>
      </c>
      <c r="F63" s="78">
        <f>F65</f>
        <v>1</v>
      </c>
      <c r="G63" s="77" t="str">
        <f>G65</f>
        <v>m</v>
      </c>
      <c r="H63" s="416"/>
      <c r="I63" s="416"/>
      <c r="J63" s="416"/>
      <c r="K63" s="416"/>
      <c r="L63" s="416"/>
      <c r="M63" s="416"/>
      <c r="N63" s="416"/>
      <c r="O63" s="416"/>
      <c r="P63" s="80" t="s">
        <v>228</v>
      </c>
      <c r="Q63" s="69"/>
      <c r="T63" s="69"/>
    </row>
    <row r="64" spans="1:20" s="54" customFormat="1" ht="21.95" customHeight="1">
      <c r="A64" s="75"/>
      <c r="B64" s="71"/>
      <c r="C64" s="52"/>
      <c r="D64" s="45"/>
      <c r="E64" s="45"/>
      <c r="F64" s="72"/>
      <c r="G64" s="43"/>
      <c r="H64" s="17"/>
      <c r="I64" s="17"/>
      <c r="J64" s="17"/>
      <c r="K64" s="17"/>
      <c r="L64" s="17"/>
      <c r="M64" s="17"/>
      <c r="N64" s="17"/>
      <c r="O64" s="17"/>
      <c r="P64" s="73"/>
      <c r="Q64" s="69"/>
      <c r="T64" s="69"/>
    </row>
    <row r="65" spans="1:20" s="54" customFormat="1" ht="21.95" customHeight="1">
      <c r="A65" s="75"/>
      <c r="B65" s="71"/>
      <c r="C65" s="52"/>
      <c r="D65" s="364" t="s">
        <v>223</v>
      </c>
      <c r="E65" s="415" t="s">
        <v>314</v>
      </c>
      <c r="F65" s="72">
        <v>1</v>
      </c>
      <c r="G65" s="43" t="s">
        <v>59</v>
      </c>
      <c r="H65" s="17"/>
      <c r="I65" s="17"/>
      <c r="J65" s="19"/>
      <c r="K65" s="17"/>
      <c r="L65" s="17"/>
      <c r="M65" s="17"/>
      <c r="N65" s="17"/>
      <c r="O65" s="17"/>
      <c r="P65" s="73"/>
      <c r="Q65" s="69"/>
      <c r="T65" s="69"/>
    </row>
    <row r="66" spans="1:20" s="54" customFormat="1" ht="21.95" customHeight="1">
      <c r="A66" s="75"/>
      <c r="B66" s="71"/>
      <c r="C66" s="52"/>
      <c r="D66" s="45"/>
      <c r="E66" s="45"/>
      <c r="F66" s="72"/>
      <c r="G66" s="43"/>
      <c r="H66" s="17"/>
      <c r="I66" s="17"/>
      <c r="J66" s="17"/>
      <c r="K66" s="17"/>
      <c r="L66" s="17"/>
      <c r="M66" s="17"/>
      <c r="N66" s="17"/>
      <c r="O66" s="17"/>
      <c r="P66" s="73"/>
      <c r="Q66" s="69"/>
      <c r="T66" s="69"/>
    </row>
    <row r="67" spans="1:20" s="54" customFormat="1" ht="21.95" customHeight="1">
      <c r="A67" s="67"/>
      <c r="B67" s="40" t="str">
        <f>CONCATENATE(D67,E67)</f>
        <v>전선관ST 54C</v>
      </c>
      <c r="C67" s="52" t="s">
        <v>9</v>
      </c>
      <c r="D67" s="376" t="s">
        <v>82</v>
      </c>
      <c r="E67" s="372" t="s">
        <v>315</v>
      </c>
      <c r="F67" s="148">
        <v>1.1000000000000001</v>
      </c>
      <c r="G67" s="410" t="s">
        <v>59</v>
      </c>
      <c r="H67" s="17"/>
      <c r="I67" s="17"/>
      <c r="J67" s="17"/>
      <c r="K67" s="17"/>
      <c r="L67" s="17"/>
      <c r="M67" s="17"/>
      <c r="N67" s="417"/>
      <c r="O67" s="19"/>
      <c r="P67" s="73"/>
      <c r="Q67" s="69"/>
      <c r="T67" s="69"/>
    </row>
    <row r="68" spans="1:20" s="54" customFormat="1" ht="21.95" customHeight="1">
      <c r="A68" s="67"/>
      <c r="B68" s="40"/>
      <c r="C68" s="52"/>
      <c r="D68" s="412" t="s">
        <v>83</v>
      </c>
      <c r="E68" s="147" t="s">
        <v>84</v>
      </c>
      <c r="F68" s="148">
        <v>2</v>
      </c>
      <c r="G68" s="410" t="s">
        <v>33</v>
      </c>
      <c r="H68" s="413"/>
      <c r="I68" s="413"/>
      <c r="J68" s="413"/>
      <c r="K68" s="413"/>
      <c r="L68" s="413"/>
      <c r="M68" s="413"/>
      <c r="N68" s="414"/>
      <c r="O68" s="413"/>
      <c r="P68" s="52"/>
      <c r="Q68" s="74"/>
      <c r="T68" s="69"/>
    </row>
    <row r="69" spans="1:20" s="54" customFormat="1" ht="21.95" customHeight="1">
      <c r="A69" s="67"/>
      <c r="B69" s="40"/>
      <c r="C69" s="52"/>
      <c r="D69" s="412"/>
      <c r="E69" s="147"/>
      <c r="F69" s="148"/>
      <c r="G69" s="410"/>
      <c r="H69" s="413"/>
      <c r="I69" s="413"/>
      <c r="J69" s="413"/>
      <c r="K69" s="413"/>
      <c r="L69" s="413"/>
      <c r="M69" s="413"/>
      <c r="N69" s="414"/>
      <c r="O69" s="413"/>
      <c r="P69" s="52"/>
      <c r="Q69" s="74"/>
      <c r="T69" s="69"/>
    </row>
    <row r="70" spans="1:20" s="54" customFormat="1" ht="21.95" customHeight="1">
      <c r="A70" s="67"/>
      <c r="B70" s="40"/>
      <c r="C70" s="52" t="s">
        <v>10</v>
      </c>
      <c r="D70" s="260" t="s">
        <v>87</v>
      </c>
      <c r="E70" s="42" t="s">
        <v>345</v>
      </c>
      <c r="F70" s="72">
        <f>R70</f>
        <v>0.40800000000000003</v>
      </c>
      <c r="G70" s="125" t="s">
        <v>81</v>
      </c>
      <c r="H70" s="17"/>
      <c r="I70" s="17"/>
      <c r="J70" s="17"/>
      <c r="K70" s="17"/>
      <c r="L70" s="17"/>
      <c r="M70" s="17"/>
      <c r="N70" s="17"/>
      <c r="O70" s="19"/>
      <c r="P70" s="84"/>
      <c r="Q70" s="69"/>
      <c r="R70" s="54">
        <f>0.34*1.2</f>
        <v>0.40800000000000003</v>
      </c>
      <c r="T70" s="69"/>
    </row>
    <row r="71" spans="1:20" s="54" customFormat="1" ht="21.95" customHeight="1">
      <c r="A71" s="67"/>
      <c r="B71" s="40"/>
      <c r="C71" s="52"/>
      <c r="D71" s="149" t="s">
        <v>85</v>
      </c>
      <c r="E71" s="147" t="s">
        <v>86</v>
      </c>
      <c r="F71" s="148">
        <v>3</v>
      </c>
      <c r="G71" s="173" t="s">
        <v>33</v>
      </c>
      <c r="H71" s="164"/>
      <c r="I71" s="164"/>
      <c r="J71" s="164"/>
      <c r="K71" s="164"/>
      <c r="L71" s="164"/>
      <c r="M71" s="164"/>
      <c r="N71" s="268"/>
      <c r="O71" s="164"/>
      <c r="P71" s="52"/>
      <c r="Q71" s="69"/>
      <c r="T71" s="69"/>
    </row>
    <row r="72" spans="1:20" s="54" customFormat="1" ht="21.95" customHeight="1">
      <c r="A72" s="67"/>
      <c r="B72" s="40"/>
      <c r="C72" s="52"/>
      <c r="D72" s="149"/>
      <c r="E72" s="147"/>
      <c r="F72" s="148"/>
      <c r="G72" s="173"/>
      <c r="H72" s="164"/>
      <c r="I72" s="164"/>
      <c r="J72" s="164"/>
      <c r="K72" s="164"/>
      <c r="L72" s="164"/>
      <c r="M72" s="164"/>
      <c r="N72" s="268"/>
      <c r="O72" s="164"/>
      <c r="P72" s="52"/>
      <c r="Q72" s="69"/>
      <c r="T72" s="69"/>
    </row>
    <row r="73" spans="1:20" s="54" customFormat="1" ht="21.95" customHeight="1">
      <c r="A73" s="67"/>
      <c r="B73" s="40"/>
      <c r="C73" s="52"/>
      <c r="D73" s="149"/>
      <c r="E73" s="147"/>
      <c r="F73" s="148"/>
      <c r="G73" s="173"/>
      <c r="H73" s="164"/>
      <c r="I73" s="164"/>
      <c r="J73" s="164"/>
      <c r="K73" s="164"/>
      <c r="L73" s="164"/>
      <c r="M73" s="164"/>
      <c r="N73" s="268"/>
      <c r="O73" s="164"/>
      <c r="P73" s="52"/>
      <c r="Q73" s="69"/>
      <c r="T73" s="69"/>
    </row>
    <row r="74" spans="1:20" s="54" customFormat="1" ht="21.95" customHeight="1">
      <c r="A74" s="67"/>
      <c r="B74" s="40"/>
      <c r="C74" s="52"/>
      <c r="D74" s="149"/>
      <c r="E74" s="147"/>
      <c r="F74" s="148"/>
      <c r="G74" s="173"/>
      <c r="H74" s="164"/>
      <c r="I74" s="164"/>
      <c r="J74" s="164"/>
      <c r="K74" s="164"/>
      <c r="L74" s="164"/>
      <c r="M74" s="164"/>
      <c r="N74" s="268"/>
      <c r="O74" s="164"/>
      <c r="P74" s="52"/>
      <c r="Q74" s="69"/>
      <c r="T74" s="69"/>
    </row>
    <row r="75" spans="1:20" s="54" customFormat="1" ht="21.95" customHeight="1">
      <c r="A75" s="67"/>
      <c r="B75" s="40"/>
      <c r="C75" s="52"/>
      <c r="D75" s="149"/>
      <c r="E75" s="147"/>
      <c r="F75" s="148"/>
      <c r="G75" s="173"/>
      <c r="H75" s="164"/>
      <c r="I75" s="164"/>
      <c r="J75" s="164"/>
      <c r="K75" s="164"/>
      <c r="L75" s="164"/>
      <c r="M75" s="164"/>
      <c r="N75" s="268"/>
      <c r="O75" s="164"/>
      <c r="P75" s="52"/>
      <c r="Q75" s="69"/>
      <c r="T75" s="69"/>
    </row>
    <row r="76" spans="1:20" s="70" customFormat="1" ht="21.95" customHeight="1">
      <c r="A76" s="67">
        <f>A63+1</f>
        <v>202</v>
      </c>
      <c r="B76" s="68">
        <v>3</v>
      </c>
      <c r="C76" s="77" t="str">
        <f>"제"&amp;A76&amp;"호표"</f>
        <v>제202호표</v>
      </c>
      <c r="D76" s="81" t="str">
        <f>D78</f>
        <v>사각몰드 설치</v>
      </c>
      <c r="E76" s="81" t="str">
        <f>E78</f>
        <v>22 x 12mm</v>
      </c>
      <c r="F76" s="78">
        <f>F78</f>
        <v>1</v>
      </c>
      <c r="G76" s="77" t="str">
        <f>G78</f>
        <v>m</v>
      </c>
      <c r="H76" s="416"/>
      <c r="I76" s="416"/>
      <c r="J76" s="416"/>
      <c r="K76" s="416"/>
      <c r="L76" s="416"/>
      <c r="M76" s="416"/>
      <c r="N76" s="416"/>
      <c r="O76" s="416"/>
      <c r="P76" s="80" t="s">
        <v>292</v>
      </c>
      <c r="Q76" s="69"/>
      <c r="T76" s="69"/>
    </row>
    <row r="77" spans="1:20" s="54" customFormat="1" ht="21.95" customHeight="1">
      <c r="A77" s="67"/>
      <c r="B77" s="71"/>
      <c r="C77" s="52"/>
      <c r="D77" s="45"/>
      <c r="E77" s="45"/>
      <c r="F77" s="170"/>
      <c r="G77" s="52"/>
      <c r="H77" s="19"/>
      <c r="I77" s="19"/>
      <c r="J77" s="19"/>
      <c r="K77" s="19"/>
      <c r="L77" s="19"/>
      <c r="M77" s="19"/>
      <c r="N77" s="19"/>
      <c r="O77" s="19"/>
      <c r="P77" s="73"/>
      <c r="Q77" s="74"/>
      <c r="T77" s="74"/>
    </row>
    <row r="78" spans="1:20" s="54" customFormat="1" ht="21.95" customHeight="1">
      <c r="A78" s="67"/>
      <c r="B78" s="71"/>
      <c r="C78" s="52"/>
      <c r="D78" s="409" t="s">
        <v>293</v>
      </c>
      <c r="E78" s="371" t="s">
        <v>307</v>
      </c>
      <c r="F78" s="72">
        <v>1</v>
      </c>
      <c r="G78" s="43" t="s">
        <v>59</v>
      </c>
      <c r="H78" s="17"/>
      <c r="I78" s="17"/>
      <c r="J78" s="17"/>
      <c r="K78" s="17"/>
      <c r="L78" s="17"/>
      <c r="M78" s="17"/>
      <c r="N78" s="17"/>
      <c r="O78" s="17"/>
      <c r="P78" s="73"/>
      <c r="Q78" s="69"/>
      <c r="T78" s="69"/>
    </row>
    <row r="79" spans="1:20" s="54" customFormat="1" ht="21.95" customHeight="1">
      <c r="A79" s="67"/>
      <c r="B79" s="71"/>
      <c r="C79" s="52"/>
      <c r="D79" s="45"/>
      <c r="E79" s="45"/>
      <c r="F79" s="72"/>
      <c r="G79" s="43"/>
      <c r="H79" s="17"/>
      <c r="I79" s="17"/>
      <c r="J79" s="17"/>
      <c r="K79" s="17"/>
      <c r="L79" s="17"/>
      <c r="M79" s="17"/>
      <c r="N79" s="17"/>
      <c r="O79" s="17"/>
      <c r="P79" s="73"/>
      <c r="Q79" s="69"/>
      <c r="T79" s="69"/>
    </row>
    <row r="80" spans="1:20" s="54" customFormat="1" ht="21.95" customHeight="1">
      <c r="A80" s="67"/>
      <c r="B80" s="40" t="str">
        <f>CONCATENATE(D80,E80)</f>
        <v>사각몰드22 x 12mm</v>
      </c>
      <c r="C80" s="52" t="s">
        <v>9</v>
      </c>
      <c r="D80" s="376" t="s">
        <v>237</v>
      </c>
      <c r="E80" s="371" t="s">
        <v>307</v>
      </c>
      <c r="F80" s="76">
        <v>1</v>
      </c>
      <c r="G80" s="43" t="s">
        <v>59</v>
      </c>
      <c r="H80" s="17"/>
      <c r="I80" s="17"/>
      <c r="J80" s="17"/>
      <c r="K80" s="17"/>
      <c r="L80" s="17"/>
      <c r="M80" s="17"/>
      <c r="N80" s="417"/>
      <c r="O80" s="19"/>
      <c r="P80" s="73"/>
      <c r="Q80" s="69"/>
      <c r="T80" s="69"/>
    </row>
    <row r="81" spans="1:20" s="54" customFormat="1" ht="21.95" customHeight="1">
      <c r="A81" s="67"/>
      <c r="B81" s="40"/>
      <c r="C81" s="52" t="s">
        <v>10</v>
      </c>
      <c r="D81" s="260" t="s">
        <v>87</v>
      </c>
      <c r="E81" s="42">
        <v>0.15</v>
      </c>
      <c r="F81" s="72">
        <f>R81</f>
        <v>0.15</v>
      </c>
      <c r="G81" s="125" t="s">
        <v>81</v>
      </c>
      <c r="H81" s="17"/>
      <c r="I81" s="17"/>
      <c r="J81" s="17"/>
      <c r="K81" s="17"/>
      <c r="L81" s="17"/>
      <c r="M81" s="17"/>
      <c r="N81" s="17"/>
      <c r="O81" s="19"/>
      <c r="P81" s="84"/>
      <c r="Q81" s="69"/>
      <c r="R81" s="54">
        <f>0.15</f>
        <v>0.15</v>
      </c>
      <c r="T81" s="69"/>
    </row>
    <row r="82" spans="1:20" s="54" customFormat="1" ht="21.95" customHeight="1">
      <c r="A82" s="67"/>
      <c r="B82" s="40"/>
      <c r="C82" s="52"/>
      <c r="D82" s="149" t="s">
        <v>85</v>
      </c>
      <c r="E82" s="147" t="s">
        <v>86</v>
      </c>
      <c r="F82" s="148">
        <v>3</v>
      </c>
      <c r="G82" s="173" t="s">
        <v>33</v>
      </c>
      <c r="H82" s="164"/>
      <c r="I82" s="164"/>
      <c r="J82" s="164"/>
      <c r="K82" s="164"/>
      <c r="L82" s="164"/>
      <c r="M82" s="164"/>
      <c r="N82" s="268"/>
      <c r="O82" s="164"/>
      <c r="P82" s="52"/>
      <c r="Q82" s="69"/>
      <c r="T82" s="69"/>
    </row>
    <row r="83" spans="1:20" s="54" customFormat="1" ht="21.95" customHeight="1">
      <c r="A83" s="67"/>
      <c r="B83" s="40"/>
      <c r="C83" s="52"/>
      <c r="D83" s="149"/>
      <c r="E83" s="147"/>
      <c r="F83" s="148"/>
      <c r="G83" s="173"/>
      <c r="H83" s="164"/>
      <c r="I83" s="164"/>
      <c r="J83" s="164"/>
      <c r="K83" s="164"/>
      <c r="L83" s="164"/>
      <c r="M83" s="164"/>
      <c r="N83" s="268"/>
      <c r="O83" s="164"/>
      <c r="P83" s="52"/>
      <c r="Q83" s="69"/>
      <c r="T83" s="69"/>
    </row>
    <row r="84" spans="1:20" s="54" customFormat="1" ht="21.95" customHeight="1">
      <c r="A84" s="67"/>
      <c r="B84" s="40"/>
      <c r="C84" s="52"/>
      <c r="D84" s="260"/>
      <c r="E84" s="42"/>
      <c r="F84" s="72"/>
      <c r="G84" s="125"/>
      <c r="H84" s="17"/>
      <c r="I84" s="17"/>
      <c r="J84" s="17"/>
      <c r="K84" s="17"/>
      <c r="L84" s="17"/>
      <c r="M84" s="17"/>
      <c r="N84" s="17"/>
      <c r="O84" s="19"/>
      <c r="P84" s="84"/>
      <c r="Q84" s="69"/>
      <c r="T84" s="69"/>
    </row>
    <row r="85" spans="1:20" s="54" customFormat="1" ht="21.95" customHeight="1">
      <c r="A85" s="67"/>
      <c r="B85" s="40"/>
      <c r="C85" s="52"/>
      <c r="D85" s="260"/>
      <c r="E85" s="42"/>
      <c r="F85" s="72"/>
      <c r="G85" s="125"/>
      <c r="H85" s="17"/>
      <c r="I85" s="17"/>
      <c r="J85" s="17"/>
      <c r="K85" s="17"/>
      <c r="L85" s="17"/>
      <c r="M85" s="17"/>
      <c r="N85" s="17"/>
      <c r="O85" s="19"/>
      <c r="P85" s="84"/>
      <c r="Q85" s="69"/>
      <c r="T85" s="69"/>
    </row>
    <row r="86" spans="1:20" s="70" customFormat="1" ht="21.95" customHeight="1">
      <c r="A86" s="67">
        <f>A76+1</f>
        <v>203</v>
      </c>
      <c r="B86" s="68">
        <v>3</v>
      </c>
      <c r="C86" s="77" t="str">
        <f>"제"&amp;A86&amp;"호표"</f>
        <v>제203호표</v>
      </c>
      <c r="D86" s="81" t="str">
        <f>D88</f>
        <v>케이블덕트 설치</v>
      </c>
      <c r="E86" s="81" t="str">
        <f>E88</f>
        <v>200x100 STRAIGHT</v>
      </c>
      <c r="F86" s="78">
        <f>F90</f>
        <v>1.05</v>
      </c>
      <c r="G86" s="77" t="str">
        <f>G90</f>
        <v>m</v>
      </c>
      <c r="H86" s="416"/>
      <c r="I86" s="416"/>
      <c r="J86" s="416"/>
      <c r="K86" s="416"/>
      <c r="L86" s="416"/>
      <c r="M86" s="416"/>
      <c r="N86" s="416"/>
      <c r="O86" s="416"/>
      <c r="P86" s="80" t="s">
        <v>297</v>
      </c>
      <c r="Q86" s="69"/>
      <c r="T86" s="69"/>
    </row>
    <row r="87" spans="1:20" s="54" customFormat="1" ht="21.95" customHeight="1">
      <c r="A87" s="75"/>
      <c r="B87" s="71"/>
      <c r="C87" s="52"/>
      <c r="D87" s="45"/>
      <c r="E87" s="45"/>
      <c r="F87" s="72"/>
      <c r="G87" s="43"/>
      <c r="H87" s="17"/>
      <c r="I87" s="17"/>
      <c r="J87" s="17"/>
      <c r="K87" s="17"/>
      <c r="L87" s="17"/>
      <c r="M87" s="17"/>
      <c r="N87" s="17"/>
      <c r="O87" s="17"/>
      <c r="P87" s="73"/>
      <c r="Q87" s="74"/>
      <c r="T87" s="69"/>
    </row>
    <row r="88" spans="1:20" s="54" customFormat="1" ht="21.95" customHeight="1">
      <c r="A88" s="75"/>
      <c r="B88" s="71"/>
      <c r="C88" s="52"/>
      <c r="D88" s="45" t="s">
        <v>298</v>
      </c>
      <c r="E88" s="45" t="s">
        <v>310</v>
      </c>
      <c r="F88" s="72">
        <v>1</v>
      </c>
      <c r="G88" s="43" t="s">
        <v>59</v>
      </c>
      <c r="H88" s="19"/>
      <c r="I88" s="19"/>
      <c r="J88" s="19"/>
      <c r="K88" s="17"/>
      <c r="L88" s="17"/>
      <c r="M88" s="17"/>
      <c r="N88" s="17"/>
      <c r="O88" s="17"/>
      <c r="P88" s="73"/>
      <c r="Q88" s="74"/>
      <c r="T88" s="69"/>
    </row>
    <row r="89" spans="1:20" s="54" customFormat="1" ht="21.95" customHeight="1">
      <c r="A89" s="75"/>
      <c r="B89" s="71"/>
      <c r="C89" s="52"/>
      <c r="D89" s="45"/>
      <c r="E89" s="45"/>
      <c r="F89" s="72"/>
      <c r="G89" s="43"/>
      <c r="H89" s="19"/>
      <c r="I89" s="19"/>
      <c r="J89" s="19"/>
      <c r="K89" s="17"/>
      <c r="L89" s="17"/>
      <c r="M89" s="17"/>
      <c r="N89" s="17"/>
      <c r="O89" s="17"/>
      <c r="P89" s="73"/>
      <c r="Q89" s="74"/>
      <c r="T89" s="69"/>
    </row>
    <row r="90" spans="1:20" s="54" customFormat="1" ht="21.95" customHeight="1">
      <c r="A90" s="75"/>
      <c r="B90" s="40" t="str">
        <f>CONCATENATE(D90,E90)</f>
        <v>케이블덕트200x100 STRAIGHT</v>
      </c>
      <c r="C90" s="52" t="s">
        <v>31</v>
      </c>
      <c r="D90" s="45" t="s">
        <v>272</v>
      </c>
      <c r="E90" s="45" t="s">
        <v>310</v>
      </c>
      <c r="F90" s="76">
        <v>1.05</v>
      </c>
      <c r="G90" s="368" t="s">
        <v>59</v>
      </c>
      <c r="H90" s="19"/>
      <c r="I90" s="19"/>
      <c r="J90" s="19"/>
      <c r="K90" s="164"/>
      <c r="L90" s="164"/>
      <c r="M90" s="164"/>
      <c r="N90" s="268"/>
      <c r="O90" s="164"/>
      <c r="P90" s="451"/>
      <c r="Q90" s="74"/>
      <c r="T90" s="69"/>
    </row>
    <row r="91" spans="1:20" s="54" customFormat="1" ht="21.95" customHeight="1">
      <c r="A91" s="75"/>
      <c r="B91" s="40" t="str">
        <f>CONCATENATE(D91,E91)</f>
        <v>케이블덕트 커버200x100 COVER</v>
      </c>
      <c r="C91" s="52"/>
      <c r="D91" s="45" t="s">
        <v>309</v>
      </c>
      <c r="E91" s="45" t="s">
        <v>295</v>
      </c>
      <c r="F91" s="76">
        <v>1.05</v>
      </c>
      <c r="G91" s="368" t="s">
        <v>59</v>
      </c>
      <c r="H91" s="19"/>
      <c r="I91" s="19"/>
      <c r="J91" s="19"/>
      <c r="K91" s="164"/>
      <c r="L91" s="164"/>
      <c r="M91" s="164"/>
      <c r="N91" s="268"/>
      <c r="O91" s="164"/>
      <c r="P91" s="451"/>
      <c r="Q91" s="74"/>
      <c r="T91" s="69"/>
    </row>
    <row r="92" spans="1:20" s="54" customFormat="1" ht="21.95" customHeight="1">
      <c r="A92" s="75"/>
      <c r="B92" s="40"/>
      <c r="C92" s="52"/>
      <c r="D92" s="452" t="s">
        <v>83</v>
      </c>
      <c r="E92" s="45" t="s">
        <v>84</v>
      </c>
      <c r="F92" s="76">
        <v>2</v>
      </c>
      <c r="G92" s="368" t="s">
        <v>33</v>
      </c>
      <c r="H92" s="19"/>
      <c r="I92" s="19"/>
      <c r="J92" s="19"/>
      <c r="K92" s="164"/>
      <c r="L92" s="164"/>
      <c r="M92" s="164"/>
      <c r="N92" s="268"/>
      <c r="O92" s="164"/>
      <c r="P92" s="451"/>
      <c r="Q92" s="74"/>
      <c r="T92" s="69"/>
    </row>
    <row r="93" spans="1:20" s="54" customFormat="1" ht="21.95" customHeight="1">
      <c r="A93" s="75"/>
      <c r="B93" s="40"/>
      <c r="C93" s="52"/>
      <c r="D93" s="452"/>
      <c r="E93" s="45"/>
      <c r="F93" s="76"/>
      <c r="G93" s="368"/>
      <c r="H93" s="19"/>
      <c r="I93" s="19"/>
      <c r="J93" s="19"/>
      <c r="K93" s="164"/>
      <c r="L93" s="164"/>
      <c r="M93" s="164"/>
      <c r="N93" s="164"/>
      <c r="O93" s="164"/>
      <c r="P93" s="451"/>
      <c r="Q93" s="74"/>
      <c r="T93" s="69"/>
    </row>
    <row r="94" spans="1:20" s="54" customFormat="1" ht="21.95" customHeight="1">
      <c r="A94" s="75"/>
      <c r="B94" s="40"/>
      <c r="C94" s="52" t="s">
        <v>32</v>
      </c>
      <c r="D94" s="452" t="s">
        <v>87</v>
      </c>
      <c r="E94" s="45">
        <v>0.23</v>
      </c>
      <c r="F94" s="72">
        <f>R94</f>
        <v>0.23</v>
      </c>
      <c r="G94" s="368" t="s">
        <v>81</v>
      </c>
      <c r="H94" s="19"/>
      <c r="I94" s="19"/>
      <c r="J94" s="19"/>
      <c r="K94" s="164"/>
      <c r="L94" s="164"/>
      <c r="M94" s="164"/>
      <c r="N94" s="268"/>
      <c r="O94" s="164"/>
      <c r="P94" s="451"/>
      <c r="Q94" s="74"/>
      <c r="R94" s="54">
        <f>0.23</f>
        <v>0.23</v>
      </c>
      <c r="T94" s="69"/>
    </row>
    <row r="95" spans="1:20" s="54" customFormat="1" ht="21.95" customHeight="1">
      <c r="A95" s="75"/>
      <c r="B95" s="40"/>
      <c r="C95" s="52"/>
      <c r="D95" s="452" t="s">
        <v>85</v>
      </c>
      <c r="E95" s="45" t="s">
        <v>86</v>
      </c>
      <c r="F95" s="76">
        <v>3</v>
      </c>
      <c r="G95" s="368" t="s">
        <v>33</v>
      </c>
      <c r="H95" s="19"/>
      <c r="I95" s="19"/>
      <c r="J95" s="19"/>
      <c r="K95" s="164"/>
      <c r="L95" s="164"/>
      <c r="M95" s="164"/>
      <c r="N95" s="268"/>
      <c r="O95" s="164"/>
      <c r="P95" s="451"/>
      <c r="Q95" s="74"/>
      <c r="T95" s="69"/>
    </row>
    <row r="96" spans="1:20" s="54" customFormat="1" ht="21.95" customHeight="1">
      <c r="A96" s="67"/>
      <c r="B96" s="40"/>
      <c r="C96" s="52"/>
      <c r="D96" s="149"/>
      <c r="E96" s="147"/>
      <c r="F96" s="148"/>
      <c r="G96" s="173"/>
      <c r="H96" s="164"/>
      <c r="I96" s="164"/>
      <c r="J96" s="164"/>
      <c r="K96" s="164"/>
      <c r="L96" s="164"/>
      <c r="M96" s="164"/>
      <c r="N96" s="268"/>
      <c r="O96" s="164"/>
      <c r="P96" s="52"/>
      <c r="Q96" s="69"/>
      <c r="T96" s="69"/>
    </row>
    <row r="97" spans="1:20" s="54" customFormat="1" ht="21.95" customHeight="1">
      <c r="A97" s="67"/>
      <c r="B97" s="40"/>
      <c r="C97" s="52"/>
      <c r="D97" s="149"/>
      <c r="E97" s="147"/>
      <c r="F97" s="148"/>
      <c r="G97" s="173"/>
      <c r="H97" s="164"/>
      <c r="I97" s="164"/>
      <c r="J97" s="164"/>
      <c r="K97" s="164"/>
      <c r="L97" s="164"/>
      <c r="M97" s="164"/>
      <c r="N97" s="268"/>
      <c r="O97" s="164"/>
      <c r="P97" s="52"/>
      <c r="Q97" s="69"/>
      <c r="T97" s="69"/>
    </row>
    <row r="98" spans="1:20" s="54" customFormat="1" ht="21.95" customHeight="1">
      <c r="A98" s="67"/>
      <c r="B98" s="40"/>
      <c r="C98" s="52"/>
      <c r="D98" s="149"/>
      <c r="E98" s="147"/>
      <c r="F98" s="148"/>
      <c r="G98" s="173"/>
      <c r="H98" s="164"/>
      <c r="I98" s="164"/>
      <c r="J98" s="164"/>
      <c r="K98" s="164"/>
      <c r="L98" s="164"/>
      <c r="M98" s="164"/>
      <c r="N98" s="268"/>
      <c r="O98" s="164"/>
      <c r="P98" s="52"/>
      <c r="Q98" s="69"/>
      <c r="T98" s="69"/>
    </row>
    <row r="99" spans="1:20" s="54" customFormat="1" ht="21.95" customHeight="1">
      <c r="A99" s="67"/>
      <c r="B99" s="40"/>
      <c r="C99" s="52"/>
      <c r="D99" s="260"/>
      <c r="E99" s="42"/>
      <c r="F99" s="72"/>
      <c r="G99" s="125"/>
      <c r="H99" s="17"/>
      <c r="I99" s="17"/>
      <c r="J99" s="17"/>
      <c r="K99" s="17"/>
      <c r="L99" s="17"/>
      <c r="M99" s="17"/>
      <c r="N99" s="17"/>
      <c r="O99" s="19"/>
      <c r="P99" s="84"/>
      <c r="Q99" s="69"/>
      <c r="T99" s="69"/>
    </row>
    <row r="100" spans="1:20" s="70" customFormat="1" ht="21.95" customHeight="1">
      <c r="A100" s="67">
        <f>A86+1</f>
        <v>204</v>
      </c>
      <c r="B100" s="68">
        <v>3</v>
      </c>
      <c r="C100" s="77" t="str">
        <f>"제"&amp;A100&amp;"호표"</f>
        <v>제204호표</v>
      </c>
      <c r="D100" s="81" t="str">
        <f>D102</f>
        <v>케이블덕트부속품 설치</v>
      </c>
      <c r="E100" s="81" t="str">
        <f>E102</f>
        <v>200x100 H/ELBOW</v>
      </c>
      <c r="F100" s="78">
        <f>F104</f>
        <v>1</v>
      </c>
      <c r="G100" s="77" t="str">
        <f>G104</f>
        <v>EA</v>
      </c>
      <c r="H100" s="416"/>
      <c r="I100" s="416"/>
      <c r="J100" s="416"/>
      <c r="K100" s="416"/>
      <c r="L100" s="416"/>
      <c r="M100" s="416"/>
      <c r="N100" s="416"/>
      <c r="O100" s="416"/>
      <c r="P100" s="80" t="s">
        <v>297</v>
      </c>
      <c r="Q100" s="69"/>
      <c r="T100" s="69"/>
    </row>
    <row r="101" spans="1:20" s="54" customFormat="1" ht="21.95" customHeight="1">
      <c r="A101" s="75"/>
      <c r="B101" s="71"/>
      <c r="C101" s="52"/>
      <c r="D101" s="45"/>
      <c r="E101" s="45"/>
      <c r="F101" s="72"/>
      <c r="G101" s="43"/>
      <c r="H101" s="17"/>
      <c r="I101" s="17"/>
      <c r="J101" s="17"/>
      <c r="K101" s="17"/>
      <c r="L101" s="17"/>
      <c r="M101" s="17"/>
      <c r="N101" s="17"/>
      <c r="O101" s="17"/>
      <c r="P101" s="73"/>
      <c r="Q101" s="74"/>
      <c r="T101" s="69"/>
    </row>
    <row r="102" spans="1:20" s="54" customFormat="1" ht="21.95" customHeight="1">
      <c r="A102" s="75"/>
      <c r="B102" s="71"/>
      <c r="C102" s="52"/>
      <c r="D102" s="45" t="s">
        <v>300</v>
      </c>
      <c r="E102" s="45" t="s">
        <v>311</v>
      </c>
      <c r="F102" s="72">
        <v>1</v>
      </c>
      <c r="G102" s="43" t="s">
        <v>44</v>
      </c>
      <c r="H102" s="19"/>
      <c r="I102" s="19"/>
      <c r="J102" s="19"/>
      <c r="K102" s="17"/>
      <c r="L102" s="17"/>
      <c r="M102" s="17"/>
      <c r="N102" s="17"/>
      <c r="O102" s="17"/>
      <c r="P102" s="73"/>
      <c r="Q102" s="74"/>
      <c r="T102" s="69"/>
    </row>
    <row r="103" spans="1:20" s="54" customFormat="1" ht="21.95" customHeight="1">
      <c r="A103" s="75"/>
      <c r="B103" s="71"/>
      <c r="C103" s="52"/>
      <c r="D103" s="45"/>
      <c r="E103" s="45"/>
      <c r="F103" s="72"/>
      <c r="G103" s="43"/>
      <c r="H103" s="19"/>
      <c r="I103" s="19"/>
      <c r="J103" s="19"/>
      <c r="K103" s="17"/>
      <c r="L103" s="17"/>
      <c r="M103" s="17"/>
      <c r="N103" s="17"/>
      <c r="O103" s="17"/>
      <c r="P103" s="73"/>
      <c r="Q103" s="74"/>
      <c r="T103" s="69"/>
    </row>
    <row r="104" spans="1:20" s="54" customFormat="1" ht="21.95" customHeight="1">
      <c r="A104" s="75"/>
      <c r="B104" s="40" t="str">
        <f>CONCATENATE(D104,E104)</f>
        <v>케이블덕트부속품200x100 H/ELBOW</v>
      </c>
      <c r="C104" s="52" t="s">
        <v>31</v>
      </c>
      <c r="D104" s="45" t="s">
        <v>299</v>
      </c>
      <c r="E104" s="45" t="s">
        <v>311</v>
      </c>
      <c r="F104" s="76">
        <v>1</v>
      </c>
      <c r="G104" s="368" t="s">
        <v>44</v>
      </c>
      <c r="H104" s="19"/>
      <c r="I104" s="19"/>
      <c r="J104" s="19"/>
      <c r="K104" s="164"/>
      <c r="L104" s="164"/>
      <c r="M104" s="164"/>
      <c r="N104" s="268"/>
      <c r="O104" s="164"/>
      <c r="P104" s="451"/>
      <c r="Q104" s="74"/>
      <c r="T104" s="69"/>
    </row>
    <row r="105" spans="1:20" s="54" customFormat="1" ht="21.95" customHeight="1">
      <c r="A105" s="75"/>
      <c r="B105" s="40"/>
      <c r="C105" s="52"/>
      <c r="D105" s="452" t="s">
        <v>83</v>
      </c>
      <c r="E105" s="45" t="s">
        <v>84</v>
      </c>
      <c r="F105" s="76">
        <v>2</v>
      </c>
      <c r="G105" s="368" t="s">
        <v>33</v>
      </c>
      <c r="H105" s="19"/>
      <c r="I105" s="19"/>
      <c r="J105" s="19"/>
      <c r="K105" s="164"/>
      <c r="L105" s="164"/>
      <c r="M105" s="164"/>
      <c r="N105" s="268"/>
      <c r="O105" s="164"/>
      <c r="P105" s="451"/>
      <c r="Q105" s="74"/>
      <c r="T105" s="69"/>
    </row>
    <row r="106" spans="1:20" s="54" customFormat="1" ht="21.95" customHeight="1">
      <c r="A106" s="75"/>
      <c r="B106" s="40"/>
      <c r="C106" s="52"/>
      <c r="D106" s="452"/>
      <c r="E106" s="45"/>
      <c r="F106" s="76"/>
      <c r="G106" s="368"/>
      <c r="H106" s="19"/>
      <c r="I106" s="19"/>
      <c r="J106" s="19"/>
      <c r="K106" s="164"/>
      <c r="L106" s="164"/>
      <c r="M106" s="164"/>
      <c r="N106" s="164"/>
      <c r="O106" s="164"/>
      <c r="P106" s="451"/>
      <c r="Q106" s="74"/>
      <c r="T106" s="69"/>
    </row>
    <row r="107" spans="1:20" s="54" customFormat="1" ht="21.95" customHeight="1">
      <c r="A107" s="75"/>
      <c r="B107" s="40"/>
      <c r="C107" s="52" t="s">
        <v>32</v>
      </c>
      <c r="D107" s="452" t="s">
        <v>87</v>
      </c>
      <c r="E107" s="45">
        <v>0.23</v>
      </c>
      <c r="F107" s="72">
        <f>R107</f>
        <v>0.23</v>
      </c>
      <c r="G107" s="368" t="s">
        <v>81</v>
      </c>
      <c r="H107" s="19"/>
      <c r="I107" s="19"/>
      <c r="J107" s="19"/>
      <c r="K107" s="164"/>
      <c r="L107" s="164"/>
      <c r="M107" s="164"/>
      <c r="N107" s="268"/>
      <c r="O107" s="164"/>
      <c r="P107" s="451"/>
      <c r="Q107" s="74"/>
      <c r="R107" s="54">
        <f>0.23</f>
        <v>0.23</v>
      </c>
      <c r="T107" s="69"/>
    </row>
    <row r="108" spans="1:20" s="54" customFormat="1" ht="21.95" customHeight="1">
      <c r="A108" s="75"/>
      <c r="B108" s="40"/>
      <c r="C108" s="52"/>
      <c r="D108" s="452" t="s">
        <v>85</v>
      </c>
      <c r="E108" s="45" t="s">
        <v>86</v>
      </c>
      <c r="F108" s="76">
        <v>3</v>
      </c>
      <c r="G108" s="368" t="s">
        <v>33</v>
      </c>
      <c r="H108" s="19"/>
      <c r="I108" s="19"/>
      <c r="J108" s="19"/>
      <c r="K108" s="164"/>
      <c r="L108" s="164"/>
      <c r="M108" s="164"/>
      <c r="N108" s="268"/>
      <c r="O108" s="164"/>
      <c r="P108" s="451"/>
      <c r="Q108" s="74"/>
      <c r="T108" s="69"/>
    </row>
    <row r="109" spans="1:20" s="54" customFormat="1" ht="21.95" customHeight="1">
      <c r="A109" s="75"/>
      <c r="B109" s="40"/>
      <c r="C109" s="52"/>
      <c r="D109" s="452"/>
      <c r="E109" s="45"/>
      <c r="F109" s="76"/>
      <c r="G109" s="368"/>
      <c r="H109" s="19"/>
      <c r="I109" s="19"/>
      <c r="J109" s="19"/>
      <c r="K109" s="164"/>
      <c r="L109" s="164"/>
      <c r="M109" s="164"/>
      <c r="N109" s="268"/>
      <c r="O109" s="164"/>
      <c r="P109" s="451"/>
      <c r="Q109" s="74"/>
      <c r="T109" s="69"/>
    </row>
    <row r="110" spans="1:20" s="54" customFormat="1" ht="21.95" customHeight="1">
      <c r="A110" s="67"/>
      <c r="B110" s="40"/>
      <c r="C110" s="52"/>
      <c r="D110" s="149"/>
      <c r="E110" s="147"/>
      <c r="F110" s="148"/>
      <c r="G110" s="173"/>
      <c r="H110" s="164"/>
      <c r="I110" s="164"/>
      <c r="J110" s="164"/>
      <c r="K110" s="164"/>
      <c r="L110" s="164"/>
      <c r="M110" s="164"/>
      <c r="N110" s="268"/>
      <c r="O110" s="164"/>
      <c r="P110" s="52"/>
      <c r="Q110" s="69"/>
      <c r="T110" s="69"/>
    </row>
    <row r="111" spans="1:20" s="54" customFormat="1" ht="21.95" customHeight="1">
      <c r="A111" s="67"/>
      <c r="B111" s="40"/>
      <c r="C111" s="52"/>
      <c r="D111" s="260"/>
      <c r="E111" s="42"/>
      <c r="F111" s="72"/>
      <c r="G111" s="125"/>
      <c r="H111" s="17"/>
      <c r="I111" s="17"/>
      <c r="J111" s="17"/>
      <c r="K111" s="17"/>
      <c r="L111" s="17"/>
      <c r="M111" s="17"/>
      <c r="N111" s="17"/>
      <c r="O111" s="19"/>
      <c r="P111" s="84"/>
      <c r="Q111" s="69"/>
      <c r="T111" s="69"/>
    </row>
    <row r="112" spans="1:20" s="70" customFormat="1" ht="21.95" customHeight="1">
      <c r="A112" s="67">
        <f>A100+1</f>
        <v>205</v>
      </c>
      <c r="B112" s="68">
        <v>3</v>
      </c>
      <c r="C112" s="77" t="str">
        <f>"제"&amp;A112&amp;"호표"</f>
        <v>제205호표</v>
      </c>
      <c r="D112" s="81" t="str">
        <f>D114</f>
        <v>전원케이블 포설</v>
      </c>
      <c r="E112" s="81" t="str">
        <f>E114</f>
        <v>F-CV 2.5sq x 2C x 1열</v>
      </c>
      <c r="F112" s="78">
        <f>F114</f>
        <v>1</v>
      </c>
      <c r="G112" s="77" t="str">
        <f>G114</f>
        <v>m</v>
      </c>
      <c r="H112" s="416"/>
      <c r="I112" s="416"/>
      <c r="J112" s="416"/>
      <c r="K112" s="416"/>
      <c r="L112" s="416"/>
      <c r="M112" s="416"/>
      <c r="N112" s="416"/>
      <c r="O112" s="416"/>
      <c r="P112" s="80" t="s">
        <v>249</v>
      </c>
      <c r="Q112" s="69"/>
      <c r="T112" s="69"/>
    </row>
    <row r="113" spans="1:20" s="54" customFormat="1" ht="21.95" customHeight="1">
      <c r="A113" s="67"/>
      <c r="B113" s="71"/>
      <c r="C113" s="52"/>
      <c r="D113" s="45"/>
      <c r="E113" s="45"/>
      <c r="F113" s="170"/>
      <c r="G113" s="52"/>
      <c r="H113" s="19"/>
      <c r="I113" s="19"/>
      <c r="J113" s="19"/>
      <c r="K113" s="19"/>
      <c r="L113" s="19"/>
      <c r="M113" s="19"/>
      <c r="N113" s="19"/>
      <c r="O113" s="19"/>
      <c r="P113" s="73"/>
      <c r="Q113" s="74"/>
      <c r="T113" s="74"/>
    </row>
    <row r="114" spans="1:20" s="54" customFormat="1" ht="21.95" customHeight="1">
      <c r="A114" s="75"/>
      <c r="B114" s="71"/>
      <c r="C114" s="52"/>
      <c r="D114" s="452" t="s">
        <v>250</v>
      </c>
      <c r="E114" s="45" t="s">
        <v>316</v>
      </c>
      <c r="F114" s="72">
        <v>1</v>
      </c>
      <c r="G114" s="43" t="s">
        <v>59</v>
      </c>
      <c r="H114" s="19"/>
      <c r="I114" s="19"/>
      <c r="J114" s="19"/>
      <c r="K114" s="19"/>
      <c r="L114" s="19"/>
      <c r="M114" s="17"/>
      <c r="N114" s="17"/>
      <c r="O114" s="17"/>
      <c r="P114" s="73"/>
      <c r="Q114" s="74"/>
      <c r="T114" s="69"/>
    </row>
    <row r="115" spans="1:20" s="54" customFormat="1" ht="21.95" customHeight="1">
      <c r="A115" s="75"/>
      <c r="B115" s="71"/>
      <c r="C115" s="52"/>
      <c r="D115" s="45"/>
      <c r="E115" s="45"/>
      <c r="F115" s="72"/>
      <c r="G115" s="43"/>
      <c r="H115" s="19"/>
      <c r="I115" s="19"/>
      <c r="J115" s="19"/>
      <c r="K115" s="19"/>
      <c r="L115" s="19"/>
      <c r="M115" s="17"/>
      <c r="N115" s="17"/>
      <c r="O115" s="17"/>
      <c r="P115" s="73"/>
      <c r="Q115" s="74"/>
      <c r="T115" s="69"/>
    </row>
    <row r="116" spans="1:20" s="54" customFormat="1" ht="21.95" customHeight="1">
      <c r="A116" s="75"/>
      <c r="B116" s="40" t="str">
        <f>CONCATENATE(D116,E116)</f>
        <v>케이블F-CV 2.5sq x 2C</v>
      </c>
      <c r="C116" s="52" t="s">
        <v>31</v>
      </c>
      <c r="D116" s="452" t="s">
        <v>251</v>
      </c>
      <c r="E116" s="45" t="s">
        <v>317</v>
      </c>
      <c r="F116" s="76">
        <v>1.05</v>
      </c>
      <c r="G116" s="368" t="s">
        <v>59</v>
      </c>
      <c r="H116" s="19"/>
      <c r="I116" s="19"/>
      <c r="J116" s="19"/>
      <c r="K116" s="19"/>
      <c r="L116" s="19"/>
      <c r="M116" s="17"/>
      <c r="N116" s="417"/>
      <c r="O116" s="19"/>
      <c r="P116" s="52"/>
      <c r="Q116" s="74"/>
      <c r="T116" s="69"/>
    </row>
    <row r="117" spans="1:20" s="54" customFormat="1" ht="21.95" customHeight="1">
      <c r="A117" s="75"/>
      <c r="B117" s="40"/>
      <c r="C117" s="52"/>
      <c r="D117" s="452" t="s">
        <v>83</v>
      </c>
      <c r="E117" s="45" t="s">
        <v>84</v>
      </c>
      <c r="F117" s="76">
        <v>2</v>
      </c>
      <c r="G117" s="368" t="s">
        <v>33</v>
      </c>
      <c r="H117" s="19"/>
      <c r="I117" s="19"/>
      <c r="J117" s="19"/>
      <c r="K117" s="19"/>
      <c r="L117" s="19"/>
      <c r="M117" s="17"/>
      <c r="N117" s="417"/>
      <c r="O117" s="19"/>
      <c r="P117" s="52"/>
      <c r="Q117" s="74"/>
      <c r="T117" s="69"/>
    </row>
    <row r="118" spans="1:20" s="54" customFormat="1" ht="21.95" customHeight="1">
      <c r="A118" s="75"/>
      <c r="B118" s="40"/>
      <c r="C118" s="52"/>
      <c r="D118" s="452"/>
      <c r="E118" s="45"/>
      <c r="F118" s="76"/>
      <c r="G118" s="368"/>
      <c r="H118" s="19"/>
      <c r="I118" s="19"/>
      <c r="J118" s="19"/>
      <c r="K118" s="19"/>
      <c r="L118" s="19"/>
      <c r="M118" s="17"/>
      <c r="N118" s="17"/>
      <c r="O118" s="19"/>
      <c r="P118" s="52"/>
      <c r="Q118" s="74"/>
      <c r="T118" s="69"/>
    </row>
    <row r="119" spans="1:20" s="54" customFormat="1" ht="21.95" customHeight="1">
      <c r="A119" s="75"/>
      <c r="B119" s="40"/>
      <c r="C119" s="52" t="s">
        <v>32</v>
      </c>
      <c r="D119" s="452" t="s">
        <v>259</v>
      </c>
      <c r="E119" s="45">
        <v>1.4E-2</v>
      </c>
      <c r="F119" s="76">
        <f>R119</f>
        <v>1.4E-2</v>
      </c>
      <c r="G119" s="368" t="s">
        <v>81</v>
      </c>
      <c r="H119" s="19"/>
      <c r="I119" s="19"/>
      <c r="J119" s="19"/>
      <c r="K119" s="19"/>
      <c r="L119" s="19"/>
      <c r="M119" s="17"/>
      <c r="N119" s="417"/>
      <c r="O119" s="19"/>
      <c r="P119" s="52"/>
      <c r="Q119" s="74"/>
      <c r="R119" s="54">
        <f>0.014</f>
        <v>1.4E-2</v>
      </c>
      <c r="T119" s="69"/>
    </row>
    <row r="120" spans="1:20" s="54" customFormat="1" ht="21.95" customHeight="1">
      <c r="A120" s="75"/>
      <c r="B120" s="40"/>
      <c r="C120" s="52"/>
      <c r="D120" s="452" t="s">
        <v>85</v>
      </c>
      <c r="E120" s="45" t="s">
        <v>86</v>
      </c>
      <c r="F120" s="76">
        <v>3</v>
      </c>
      <c r="G120" s="368" t="s">
        <v>33</v>
      </c>
      <c r="H120" s="19"/>
      <c r="I120" s="19"/>
      <c r="J120" s="19"/>
      <c r="K120" s="19"/>
      <c r="L120" s="19"/>
      <c r="M120" s="164"/>
      <c r="N120" s="268"/>
      <c r="O120" s="164"/>
      <c r="P120" s="52"/>
      <c r="Q120" s="74"/>
      <c r="T120" s="69"/>
    </row>
    <row r="121" spans="1:20" s="54" customFormat="1" ht="21.95" customHeight="1">
      <c r="A121" s="67"/>
      <c r="B121" s="40"/>
      <c r="C121" s="52"/>
      <c r="D121" s="149"/>
      <c r="E121" s="147"/>
      <c r="F121" s="148"/>
      <c r="G121" s="173"/>
      <c r="H121" s="164"/>
      <c r="I121" s="164"/>
      <c r="J121" s="164"/>
      <c r="K121" s="164"/>
      <c r="L121" s="164"/>
      <c r="M121" s="164"/>
      <c r="N121" s="268"/>
      <c r="O121" s="164"/>
      <c r="P121" s="52"/>
      <c r="Q121" s="69"/>
      <c r="T121" s="69"/>
    </row>
    <row r="122" spans="1:20" s="54" customFormat="1" ht="21.95" customHeight="1">
      <c r="A122" s="67"/>
      <c r="B122" s="40"/>
      <c r="C122" s="52"/>
      <c r="D122" s="149"/>
      <c r="E122" s="147"/>
      <c r="F122" s="148"/>
      <c r="G122" s="173"/>
      <c r="H122" s="164"/>
      <c r="I122" s="164"/>
      <c r="J122" s="164"/>
      <c r="K122" s="164"/>
      <c r="L122" s="164"/>
      <c r="M122" s="164"/>
      <c r="N122" s="268"/>
      <c r="O122" s="164"/>
      <c r="P122" s="52"/>
      <c r="Q122" s="69"/>
      <c r="T122" s="69"/>
    </row>
    <row r="123" spans="1:20" s="54" customFormat="1" ht="21.95" customHeight="1">
      <c r="A123" s="67"/>
      <c r="B123" s="40"/>
      <c r="C123" s="52"/>
      <c r="D123" s="260"/>
      <c r="E123" s="42"/>
      <c r="F123" s="72"/>
      <c r="G123" s="125"/>
      <c r="H123" s="17"/>
      <c r="I123" s="17"/>
      <c r="J123" s="17"/>
      <c r="K123" s="17"/>
      <c r="L123" s="17"/>
      <c r="M123" s="17"/>
      <c r="N123" s="17"/>
      <c r="O123" s="19"/>
      <c r="P123" s="84"/>
      <c r="Q123" s="69"/>
      <c r="T123" s="69"/>
    </row>
    <row r="124" spans="1:20" s="70" customFormat="1" ht="21.95" customHeight="1">
      <c r="A124" s="67">
        <f>A112+1</f>
        <v>206</v>
      </c>
      <c r="B124" s="68">
        <v>3</v>
      </c>
      <c r="C124" s="77" t="str">
        <f>"제"&amp;A124&amp;"호표"</f>
        <v>제206호표</v>
      </c>
      <c r="D124" s="81" t="str">
        <f>D126</f>
        <v>전원케이블 포설</v>
      </c>
      <c r="E124" s="81" t="str">
        <f>E126</f>
        <v>F-CV 2.5sq x 2C x 2열</v>
      </c>
      <c r="F124" s="78">
        <f>F126</f>
        <v>2.1</v>
      </c>
      <c r="G124" s="77" t="str">
        <f>G126</f>
        <v>m</v>
      </c>
      <c r="H124" s="416"/>
      <c r="I124" s="416"/>
      <c r="J124" s="416"/>
      <c r="K124" s="416"/>
      <c r="L124" s="416"/>
      <c r="M124" s="416"/>
      <c r="N124" s="416"/>
      <c r="O124" s="416"/>
      <c r="P124" s="80" t="s">
        <v>249</v>
      </c>
      <c r="Q124" s="69"/>
      <c r="T124" s="69"/>
    </row>
    <row r="125" spans="1:20" s="54" customFormat="1" ht="21.95" customHeight="1">
      <c r="A125" s="67"/>
      <c r="B125" s="71"/>
      <c r="C125" s="52"/>
      <c r="D125" s="45"/>
      <c r="E125" s="45"/>
      <c r="F125" s="170"/>
      <c r="G125" s="52"/>
      <c r="H125" s="19"/>
      <c r="I125" s="19"/>
      <c r="J125" s="19"/>
      <c r="K125" s="19"/>
      <c r="L125" s="19"/>
      <c r="M125" s="19"/>
      <c r="N125" s="19"/>
      <c r="O125" s="19"/>
      <c r="P125" s="73"/>
      <c r="Q125" s="74"/>
      <c r="T125" s="74"/>
    </row>
    <row r="126" spans="1:20" s="54" customFormat="1" ht="21.95" customHeight="1">
      <c r="A126" s="75"/>
      <c r="B126" s="71"/>
      <c r="C126" s="52"/>
      <c r="D126" s="452" t="s">
        <v>250</v>
      </c>
      <c r="E126" s="45" t="s">
        <v>321</v>
      </c>
      <c r="F126" s="72">
        <v>2.1</v>
      </c>
      <c r="G126" s="43" t="s">
        <v>59</v>
      </c>
      <c r="H126" s="19"/>
      <c r="I126" s="19"/>
      <c r="J126" s="19"/>
      <c r="K126" s="19"/>
      <c r="L126" s="19"/>
      <c r="M126" s="17"/>
      <c r="N126" s="17"/>
      <c r="O126" s="17"/>
      <c r="P126" s="73"/>
      <c r="Q126" s="74"/>
      <c r="T126" s="69"/>
    </row>
    <row r="127" spans="1:20" s="54" customFormat="1" ht="21.95" customHeight="1">
      <c r="A127" s="75"/>
      <c r="B127" s="71"/>
      <c r="C127" s="52"/>
      <c r="D127" s="45"/>
      <c r="E127" s="45"/>
      <c r="F127" s="72"/>
      <c r="G127" s="43"/>
      <c r="H127" s="19"/>
      <c r="I127" s="19"/>
      <c r="J127" s="19"/>
      <c r="K127" s="19"/>
      <c r="L127" s="19"/>
      <c r="M127" s="17"/>
      <c r="N127" s="17"/>
      <c r="O127" s="17"/>
      <c r="P127" s="73"/>
      <c r="Q127" s="74"/>
      <c r="T127" s="69"/>
    </row>
    <row r="128" spans="1:20" s="54" customFormat="1" ht="21.95" customHeight="1">
      <c r="A128" s="75"/>
      <c r="B128" s="40" t="str">
        <f>CONCATENATE(D128,E128)</f>
        <v>케이블F-CV 2.5sq x 2C</v>
      </c>
      <c r="C128" s="52" t="s">
        <v>31</v>
      </c>
      <c r="D128" s="452" t="s">
        <v>251</v>
      </c>
      <c r="E128" s="45" t="s">
        <v>317</v>
      </c>
      <c r="F128" s="76">
        <v>2.1</v>
      </c>
      <c r="G128" s="368" t="s">
        <v>59</v>
      </c>
      <c r="H128" s="19"/>
      <c r="I128" s="19"/>
      <c r="J128" s="19"/>
      <c r="K128" s="19"/>
      <c r="L128" s="19"/>
      <c r="M128" s="17"/>
      <c r="N128" s="417"/>
      <c r="O128" s="19"/>
      <c r="P128" s="52"/>
      <c r="Q128" s="74"/>
      <c r="T128" s="69"/>
    </row>
    <row r="129" spans="1:20" s="54" customFormat="1" ht="21.95" customHeight="1">
      <c r="A129" s="75"/>
      <c r="B129" s="40"/>
      <c r="C129" s="52"/>
      <c r="D129" s="452" t="s">
        <v>83</v>
      </c>
      <c r="E129" s="45" t="s">
        <v>84</v>
      </c>
      <c r="F129" s="76">
        <v>2</v>
      </c>
      <c r="G129" s="368" t="s">
        <v>33</v>
      </c>
      <c r="H129" s="19"/>
      <c r="I129" s="19"/>
      <c r="J129" s="19"/>
      <c r="K129" s="19"/>
      <c r="L129" s="19"/>
      <c r="M129" s="17"/>
      <c r="N129" s="417"/>
      <c r="O129" s="19"/>
      <c r="P129" s="52"/>
      <c r="Q129" s="74"/>
      <c r="T129" s="69"/>
    </row>
    <row r="130" spans="1:20" s="54" customFormat="1" ht="21.95" customHeight="1">
      <c r="A130" s="75"/>
      <c r="B130" s="40"/>
      <c r="C130" s="52"/>
      <c r="D130" s="452"/>
      <c r="E130" s="45"/>
      <c r="F130" s="76"/>
      <c r="G130" s="368"/>
      <c r="H130" s="19"/>
      <c r="I130" s="19"/>
      <c r="J130" s="19"/>
      <c r="K130" s="19"/>
      <c r="L130" s="19"/>
      <c r="M130" s="17"/>
      <c r="N130" s="17"/>
      <c r="O130" s="19"/>
      <c r="P130" s="52"/>
      <c r="Q130" s="74"/>
      <c r="T130" s="69"/>
    </row>
    <row r="131" spans="1:20" s="54" customFormat="1" ht="21.95" customHeight="1">
      <c r="A131" s="75"/>
      <c r="B131" s="40"/>
      <c r="C131" s="52" t="s">
        <v>32</v>
      </c>
      <c r="D131" s="452" t="s">
        <v>259</v>
      </c>
      <c r="E131" s="45" t="s">
        <v>346</v>
      </c>
      <c r="F131" s="76">
        <f>R131</f>
        <v>2.52E-2</v>
      </c>
      <c r="G131" s="368" t="s">
        <v>81</v>
      </c>
      <c r="H131" s="19"/>
      <c r="I131" s="19"/>
      <c r="J131" s="19"/>
      <c r="K131" s="19"/>
      <c r="L131" s="19"/>
      <c r="M131" s="17"/>
      <c r="N131" s="417"/>
      <c r="O131" s="19"/>
      <c r="P131" s="52"/>
      <c r="Q131" s="74"/>
      <c r="R131" s="54">
        <f>0.014*1.8</f>
        <v>2.52E-2</v>
      </c>
      <c r="T131" s="69"/>
    </row>
    <row r="132" spans="1:20" s="54" customFormat="1" ht="21.95" customHeight="1">
      <c r="A132" s="75"/>
      <c r="B132" s="40"/>
      <c r="C132" s="52"/>
      <c r="D132" s="452" t="s">
        <v>85</v>
      </c>
      <c r="E132" s="45" t="s">
        <v>86</v>
      </c>
      <c r="F132" s="76">
        <v>3</v>
      </c>
      <c r="G132" s="368" t="s">
        <v>33</v>
      </c>
      <c r="H132" s="19"/>
      <c r="I132" s="19"/>
      <c r="J132" s="19"/>
      <c r="K132" s="19"/>
      <c r="L132" s="19"/>
      <c r="M132" s="164"/>
      <c r="N132" s="268"/>
      <c r="O132" s="164"/>
      <c r="P132" s="52"/>
      <c r="Q132" s="74"/>
      <c r="T132" s="69"/>
    </row>
    <row r="133" spans="1:20" s="54" customFormat="1" ht="21.95" customHeight="1">
      <c r="A133" s="67"/>
      <c r="B133" s="40"/>
      <c r="C133" s="52"/>
      <c r="D133" s="149"/>
      <c r="E133" s="147"/>
      <c r="F133" s="148"/>
      <c r="G133" s="173"/>
      <c r="H133" s="164"/>
      <c r="I133" s="164"/>
      <c r="J133" s="164"/>
      <c r="K133" s="164"/>
      <c r="L133" s="164"/>
      <c r="M133" s="164"/>
      <c r="N133" s="268"/>
      <c r="O133" s="164"/>
      <c r="P133" s="52"/>
      <c r="Q133" s="69"/>
      <c r="T133" s="69"/>
    </row>
    <row r="134" spans="1:20" s="54" customFormat="1" ht="21.95" customHeight="1">
      <c r="A134" s="67"/>
      <c r="B134" s="40"/>
      <c r="C134" s="52"/>
      <c r="D134" s="149"/>
      <c r="E134" s="147"/>
      <c r="F134" s="148"/>
      <c r="G134" s="173"/>
      <c r="H134" s="164"/>
      <c r="I134" s="164"/>
      <c r="J134" s="164"/>
      <c r="K134" s="164"/>
      <c r="L134" s="164"/>
      <c r="M134" s="164"/>
      <c r="N134" s="268"/>
      <c r="O134" s="164"/>
      <c r="P134" s="52"/>
      <c r="Q134" s="69"/>
      <c r="T134" s="69"/>
    </row>
    <row r="135" spans="1:20" s="54" customFormat="1" ht="21.95" customHeight="1">
      <c r="A135" s="67"/>
      <c r="B135" s="40"/>
      <c r="C135" s="52"/>
      <c r="D135" s="260"/>
      <c r="E135" s="42"/>
      <c r="F135" s="72"/>
      <c r="G135" s="125"/>
      <c r="H135" s="17"/>
      <c r="I135" s="17"/>
      <c r="J135" s="17"/>
      <c r="K135" s="17"/>
      <c r="L135" s="17"/>
      <c r="M135" s="17"/>
      <c r="N135" s="17"/>
      <c r="O135" s="19"/>
      <c r="P135" s="84"/>
      <c r="Q135" s="69"/>
      <c r="T135" s="69"/>
    </row>
    <row r="136" spans="1:20" s="70" customFormat="1" ht="21.95" customHeight="1">
      <c r="A136" s="67">
        <f>A124+1</f>
        <v>207</v>
      </c>
      <c r="B136" s="68">
        <v>3</v>
      </c>
      <c r="C136" s="77" t="str">
        <f>"제"&amp;A136&amp;"호표"</f>
        <v>제207호표</v>
      </c>
      <c r="D136" s="81" t="str">
        <f>D138</f>
        <v>전원케이블 포설</v>
      </c>
      <c r="E136" s="81" t="str">
        <f>E138</f>
        <v>F-CV 2.5sq x 3C x 1열</v>
      </c>
      <c r="F136" s="78">
        <f>F140</f>
        <v>1.05</v>
      </c>
      <c r="G136" s="77" t="str">
        <f>G140</f>
        <v>m</v>
      </c>
      <c r="H136" s="416"/>
      <c r="I136" s="416"/>
      <c r="J136" s="416"/>
      <c r="K136" s="416"/>
      <c r="L136" s="416"/>
      <c r="M136" s="416"/>
      <c r="N136" s="416"/>
      <c r="O136" s="416"/>
      <c r="P136" s="80" t="s">
        <v>249</v>
      </c>
      <c r="Q136" s="69"/>
      <c r="T136" s="69"/>
    </row>
    <row r="137" spans="1:20" s="54" customFormat="1" ht="21.95" customHeight="1">
      <c r="A137" s="75"/>
      <c r="B137" s="71"/>
      <c r="C137" s="52"/>
      <c r="D137" s="45"/>
      <c r="E137" s="45"/>
      <c r="F137" s="72"/>
      <c r="G137" s="43"/>
      <c r="H137" s="17"/>
      <c r="I137" s="17"/>
      <c r="J137" s="17"/>
      <c r="K137" s="17"/>
      <c r="L137" s="17"/>
      <c r="M137" s="17"/>
      <c r="N137" s="17"/>
      <c r="O137" s="17"/>
      <c r="P137" s="73"/>
      <c r="Q137" s="74"/>
      <c r="T137" s="69"/>
    </row>
    <row r="138" spans="1:20" s="54" customFormat="1" ht="21.95" customHeight="1">
      <c r="A138" s="75"/>
      <c r="B138" s="71"/>
      <c r="C138" s="52"/>
      <c r="D138" s="452" t="s">
        <v>250</v>
      </c>
      <c r="E138" s="45" t="s">
        <v>313</v>
      </c>
      <c r="F138" s="72">
        <v>1</v>
      </c>
      <c r="G138" s="43" t="s">
        <v>59</v>
      </c>
      <c r="H138" s="19"/>
      <c r="I138" s="19"/>
      <c r="J138" s="19"/>
      <c r="K138" s="19"/>
      <c r="L138" s="19"/>
      <c r="M138" s="17"/>
      <c r="N138" s="17"/>
      <c r="O138" s="17"/>
      <c r="P138" s="73"/>
      <c r="Q138" s="74"/>
      <c r="T138" s="69"/>
    </row>
    <row r="139" spans="1:20" s="54" customFormat="1" ht="21.95" customHeight="1">
      <c r="A139" s="75"/>
      <c r="B139" s="71"/>
      <c r="C139" s="52"/>
      <c r="D139" s="45"/>
      <c r="E139" s="45"/>
      <c r="F139" s="72"/>
      <c r="G139" s="43"/>
      <c r="H139" s="19"/>
      <c r="I139" s="19"/>
      <c r="J139" s="19"/>
      <c r="K139" s="19"/>
      <c r="L139" s="19"/>
      <c r="M139" s="17"/>
      <c r="N139" s="17"/>
      <c r="O139" s="17"/>
      <c r="P139" s="73"/>
      <c r="Q139" s="74"/>
      <c r="T139" s="69"/>
    </row>
    <row r="140" spans="1:20" s="54" customFormat="1" ht="21.95" customHeight="1">
      <c r="A140" s="75"/>
      <c r="B140" s="40" t="str">
        <f>CONCATENATE(D140,E140)</f>
        <v>케이블F-CV 2.5sq x 3C</v>
      </c>
      <c r="C140" s="52" t="s">
        <v>31</v>
      </c>
      <c r="D140" s="452" t="s">
        <v>251</v>
      </c>
      <c r="E140" s="45" t="s">
        <v>312</v>
      </c>
      <c r="F140" s="76">
        <v>1.05</v>
      </c>
      <c r="G140" s="368" t="s">
        <v>59</v>
      </c>
      <c r="H140" s="19"/>
      <c r="I140" s="19"/>
      <c r="J140" s="19"/>
      <c r="K140" s="19"/>
      <c r="L140" s="19"/>
      <c r="M140" s="17"/>
      <c r="N140" s="417"/>
      <c r="O140" s="19"/>
      <c r="P140" s="52"/>
      <c r="Q140" s="74"/>
      <c r="T140" s="69"/>
    </row>
    <row r="141" spans="1:20" s="54" customFormat="1" ht="21.95" customHeight="1">
      <c r="A141" s="75"/>
      <c r="B141" s="40"/>
      <c r="C141" s="52"/>
      <c r="D141" s="452" t="s">
        <v>83</v>
      </c>
      <c r="E141" s="45" t="s">
        <v>84</v>
      </c>
      <c r="F141" s="76">
        <v>2</v>
      </c>
      <c r="G141" s="368" t="s">
        <v>33</v>
      </c>
      <c r="H141" s="19"/>
      <c r="I141" s="19"/>
      <c r="J141" s="19"/>
      <c r="K141" s="19"/>
      <c r="L141" s="19"/>
      <c r="M141" s="17"/>
      <c r="N141" s="417"/>
      <c r="O141" s="19"/>
      <c r="P141" s="52"/>
      <c r="Q141" s="74"/>
      <c r="T141" s="69"/>
    </row>
    <row r="142" spans="1:20" s="54" customFormat="1" ht="21.95" customHeight="1">
      <c r="A142" s="75"/>
      <c r="B142" s="40"/>
      <c r="C142" s="52"/>
      <c r="D142" s="452"/>
      <c r="E142" s="45"/>
      <c r="F142" s="76"/>
      <c r="G142" s="368"/>
      <c r="H142" s="19"/>
      <c r="I142" s="19"/>
      <c r="J142" s="19"/>
      <c r="K142" s="19"/>
      <c r="L142" s="19"/>
      <c r="M142" s="17"/>
      <c r="N142" s="17"/>
      <c r="O142" s="19"/>
      <c r="P142" s="52"/>
      <c r="Q142" s="74"/>
      <c r="T142" s="69"/>
    </row>
    <row r="143" spans="1:20" s="54" customFormat="1" ht="21.95" customHeight="1">
      <c r="A143" s="75"/>
      <c r="B143" s="40"/>
      <c r="C143" s="52" t="s">
        <v>32</v>
      </c>
      <c r="D143" s="452" t="s">
        <v>259</v>
      </c>
      <c r="E143" s="45">
        <v>1.9E-2</v>
      </c>
      <c r="F143" s="76">
        <f>R143</f>
        <v>1.9E-2</v>
      </c>
      <c r="G143" s="368" t="s">
        <v>81</v>
      </c>
      <c r="H143" s="19"/>
      <c r="I143" s="19"/>
      <c r="J143" s="19"/>
      <c r="K143" s="19"/>
      <c r="L143" s="19"/>
      <c r="M143" s="17"/>
      <c r="N143" s="417"/>
      <c r="O143" s="19"/>
      <c r="P143" s="52"/>
      <c r="Q143" s="74"/>
      <c r="R143" s="54">
        <f>0.019</f>
        <v>1.9E-2</v>
      </c>
      <c r="T143" s="69"/>
    </row>
    <row r="144" spans="1:20" s="54" customFormat="1" ht="21.95" customHeight="1">
      <c r="A144" s="75"/>
      <c r="B144" s="40"/>
      <c r="C144" s="52"/>
      <c r="D144" s="452" t="s">
        <v>85</v>
      </c>
      <c r="E144" s="45" t="s">
        <v>86</v>
      </c>
      <c r="F144" s="76">
        <v>3</v>
      </c>
      <c r="G144" s="368" t="s">
        <v>33</v>
      </c>
      <c r="H144" s="19"/>
      <c r="I144" s="19"/>
      <c r="J144" s="19"/>
      <c r="K144" s="19"/>
      <c r="L144" s="19"/>
      <c r="M144" s="164"/>
      <c r="N144" s="268"/>
      <c r="O144" s="164"/>
      <c r="P144" s="52"/>
      <c r="Q144" s="74"/>
      <c r="T144" s="69"/>
    </row>
    <row r="145" spans="1:20" s="54" customFormat="1" ht="21.95" customHeight="1">
      <c r="A145" s="75"/>
      <c r="B145" s="40"/>
      <c r="C145" s="52"/>
      <c r="D145" s="452"/>
      <c r="E145" s="45"/>
      <c r="F145" s="76"/>
      <c r="G145" s="368"/>
      <c r="H145" s="19"/>
      <c r="I145" s="19"/>
      <c r="J145" s="19"/>
      <c r="K145" s="19"/>
      <c r="L145" s="19"/>
      <c r="M145" s="164"/>
      <c r="N145" s="268"/>
      <c r="O145" s="164"/>
      <c r="P145" s="52"/>
      <c r="Q145" s="74"/>
      <c r="T145" s="69"/>
    </row>
    <row r="146" spans="1:20" s="54" customFormat="1" ht="21.95" customHeight="1">
      <c r="A146" s="75"/>
      <c r="B146" s="40"/>
      <c r="C146" s="52"/>
      <c r="D146" s="452"/>
      <c r="E146" s="45"/>
      <c r="F146" s="76"/>
      <c r="G146" s="368"/>
      <c r="H146" s="19"/>
      <c r="I146" s="19"/>
      <c r="J146" s="19"/>
      <c r="K146" s="19"/>
      <c r="L146" s="19"/>
      <c r="M146" s="164"/>
      <c r="N146" s="268"/>
      <c r="O146" s="164"/>
      <c r="P146" s="52"/>
      <c r="Q146" s="74"/>
      <c r="T146" s="69"/>
    </row>
    <row r="147" spans="1:20" s="54" customFormat="1" ht="21.95" customHeight="1">
      <c r="A147" s="75"/>
      <c r="B147" s="40"/>
      <c r="C147" s="52"/>
      <c r="D147" s="452"/>
      <c r="E147" s="45"/>
      <c r="F147" s="76"/>
      <c r="G147" s="368"/>
      <c r="H147" s="19"/>
      <c r="I147" s="19"/>
      <c r="J147" s="19"/>
      <c r="K147" s="19"/>
      <c r="L147" s="19"/>
      <c r="M147" s="164"/>
      <c r="N147" s="268"/>
      <c r="O147" s="164"/>
      <c r="P147" s="52"/>
      <c r="Q147" s="74"/>
      <c r="T147" s="69"/>
    </row>
    <row r="148" spans="1:20" s="70" customFormat="1" ht="21.95" customHeight="1">
      <c r="A148" s="67">
        <f>A136+1</f>
        <v>208</v>
      </c>
      <c r="B148" s="68">
        <v>3</v>
      </c>
      <c r="C148" s="77" t="str">
        <f>"제"&amp;A148&amp;"호표"</f>
        <v>제208호표</v>
      </c>
      <c r="D148" s="81" t="str">
        <f>D150</f>
        <v>전원케이블 포설</v>
      </c>
      <c r="E148" s="81" t="str">
        <f>E150</f>
        <v>F-CV 4sq x 2C x 1열</v>
      </c>
      <c r="F148" s="78">
        <f>F152</f>
        <v>1.05</v>
      </c>
      <c r="G148" s="77" t="str">
        <f>G152</f>
        <v>m</v>
      </c>
      <c r="H148" s="416"/>
      <c r="I148" s="416"/>
      <c r="J148" s="416"/>
      <c r="K148" s="416"/>
      <c r="L148" s="416"/>
      <c r="M148" s="416"/>
      <c r="N148" s="416"/>
      <c r="O148" s="416"/>
      <c r="P148" s="80" t="s">
        <v>249</v>
      </c>
      <c r="Q148" s="69"/>
      <c r="T148" s="69"/>
    </row>
    <row r="149" spans="1:20" s="54" customFormat="1" ht="21.95" customHeight="1">
      <c r="A149" s="75"/>
      <c r="B149" s="71"/>
      <c r="C149" s="52"/>
      <c r="D149" s="45"/>
      <c r="E149" s="45"/>
      <c r="F149" s="72"/>
      <c r="G149" s="43"/>
      <c r="H149" s="17"/>
      <c r="I149" s="17"/>
      <c r="J149" s="17"/>
      <c r="K149" s="17"/>
      <c r="L149" s="17"/>
      <c r="M149" s="17"/>
      <c r="N149" s="17"/>
      <c r="O149" s="17"/>
      <c r="P149" s="73"/>
      <c r="Q149" s="74"/>
      <c r="T149" s="69"/>
    </row>
    <row r="150" spans="1:20" s="54" customFormat="1" ht="21.95" customHeight="1">
      <c r="A150" s="75"/>
      <c r="B150" s="71"/>
      <c r="C150" s="52"/>
      <c r="D150" s="452" t="s">
        <v>250</v>
      </c>
      <c r="E150" s="45" t="s">
        <v>342</v>
      </c>
      <c r="F150" s="72">
        <v>1</v>
      </c>
      <c r="G150" s="43" t="s">
        <v>59</v>
      </c>
      <c r="H150" s="19"/>
      <c r="I150" s="19"/>
      <c r="J150" s="19"/>
      <c r="K150" s="19"/>
      <c r="L150" s="19"/>
      <c r="M150" s="17"/>
      <c r="N150" s="17"/>
      <c r="O150" s="17"/>
      <c r="P150" s="73"/>
      <c r="Q150" s="74"/>
      <c r="T150" s="69"/>
    </row>
    <row r="151" spans="1:20" s="54" customFormat="1" ht="21.95" customHeight="1">
      <c r="A151" s="75"/>
      <c r="B151" s="71"/>
      <c r="C151" s="52"/>
      <c r="D151" s="45"/>
      <c r="E151" s="45"/>
      <c r="F151" s="72"/>
      <c r="G151" s="43"/>
      <c r="H151" s="19"/>
      <c r="I151" s="19"/>
      <c r="J151" s="19"/>
      <c r="K151" s="19"/>
      <c r="L151" s="19"/>
      <c r="M151" s="17"/>
      <c r="N151" s="17"/>
      <c r="O151" s="17"/>
      <c r="P151" s="73"/>
      <c r="Q151" s="74"/>
      <c r="T151" s="69"/>
    </row>
    <row r="152" spans="1:20" s="54" customFormat="1" ht="21.95" customHeight="1">
      <c r="A152" s="75"/>
      <c r="B152" s="40" t="str">
        <f>CONCATENATE(D152,E152)</f>
        <v>케이블F-CV 4sq x 2C</v>
      </c>
      <c r="C152" s="52" t="s">
        <v>31</v>
      </c>
      <c r="D152" s="452" t="s">
        <v>251</v>
      </c>
      <c r="E152" s="45" t="s">
        <v>340</v>
      </c>
      <c r="F152" s="76">
        <v>1.05</v>
      </c>
      <c r="G152" s="368" t="s">
        <v>59</v>
      </c>
      <c r="H152" s="19"/>
      <c r="I152" s="19"/>
      <c r="J152" s="19"/>
      <c r="K152" s="19"/>
      <c r="L152" s="19"/>
      <c r="M152" s="17"/>
      <c r="N152" s="417"/>
      <c r="O152" s="19"/>
      <c r="P152" s="52"/>
      <c r="Q152" s="74"/>
      <c r="T152" s="69"/>
    </row>
    <row r="153" spans="1:20" s="54" customFormat="1" ht="21.95" customHeight="1">
      <c r="A153" s="75"/>
      <c r="B153" s="40"/>
      <c r="C153" s="52"/>
      <c r="D153" s="452" t="s">
        <v>83</v>
      </c>
      <c r="E153" s="45" t="s">
        <v>84</v>
      </c>
      <c r="F153" s="76">
        <v>2</v>
      </c>
      <c r="G153" s="368" t="s">
        <v>33</v>
      </c>
      <c r="H153" s="19"/>
      <c r="I153" s="19"/>
      <c r="J153" s="19"/>
      <c r="K153" s="19"/>
      <c r="L153" s="19"/>
      <c r="M153" s="17"/>
      <c r="N153" s="417"/>
      <c r="O153" s="19"/>
      <c r="P153" s="52"/>
      <c r="Q153" s="74"/>
      <c r="T153" s="69"/>
    </row>
    <row r="154" spans="1:20" s="54" customFormat="1" ht="21.95" customHeight="1">
      <c r="A154" s="75"/>
      <c r="B154" s="40"/>
      <c r="C154" s="52"/>
      <c r="D154" s="452"/>
      <c r="E154" s="45"/>
      <c r="F154" s="76"/>
      <c r="G154" s="368"/>
      <c r="H154" s="19"/>
      <c r="I154" s="19"/>
      <c r="J154" s="19"/>
      <c r="K154" s="19"/>
      <c r="L154" s="19"/>
      <c r="M154" s="17"/>
      <c r="N154" s="17"/>
      <c r="O154" s="19"/>
      <c r="P154" s="52"/>
      <c r="Q154" s="74"/>
      <c r="T154" s="69"/>
    </row>
    <row r="155" spans="1:20" s="54" customFormat="1" ht="21.95" customHeight="1">
      <c r="A155" s="75"/>
      <c r="B155" s="40"/>
      <c r="C155" s="52" t="s">
        <v>32</v>
      </c>
      <c r="D155" s="452" t="s">
        <v>259</v>
      </c>
      <c r="E155" s="45">
        <v>1.6E-2</v>
      </c>
      <c r="F155" s="76">
        <f>R155</f>
        <v>1.6E-2</v>
      </c>
      <c r="G155" s="368" t="s">
        <v>81</v>
      </c>
      <c r="H155" s="19"/>
      <c r="I155" s="19"/>
      <c r="J155" s="19"/>
      <c r="K155" s="19"/>
      <c r="L155" s="19"/>
      <c r="M155" s="17"/>
      <c r="N155" s="417"/>
      <c r="O155" s="19"/>
      <c r="P155" s="52"/>
      <c r="Q155" s="74"/>
      <c r="R155" s="54">
        <f>0.016</f>
        <v>1.6E-2</v>
      </c>
      <c r="T155" s="69"/>
    </row>
    <row r="156" spans="1:20" s="54" customFormat="1" ht="21.95" customHeight="1">
      <c r="A156" s="75"/>
      <c r="B156" s="40"/>
      <c r="C156" s="52"/>
      <c r="D156" s="452" t="s">
        <v>85</v>
      </c>
      <c r="E156" s="45" t="s">
        <v>86</v>
      </c>
      <c r="F156" s="76">
        <v>3</v>
      </c>
      <c r="G156" s="368" t="s">
        <v>33</v>
      </c>
      <c r="H156" s="19"/>
      <c r="I156" s="19"/>
      <c r="J156" s="19"/>
      <c r="K156" s="19"/>
      <c r="L156" s="19"/>
      <c r="M156" s="164"/>
      <c r="N156" s="268"/>
      <c r="O156" s="164"/>
      <c r="P156" s="52"/>
      <c r="Q156" s="74"/>
      <c r="T156" s="69"/>
    </row>
    <row r="157" spans="1:20" s="54" customFormat="1" ht="21.95" customHeight="1">
      <c r="A157" s="75"/>
      <c r="B157" s="40"/>
      <c r="C157" s="52"/>
      <c r="D157" s="452"/>
      <c r="E157" s="45"/>
      <c r="F157" s="76"/>
      <c r="G157" s="368"/>
      <c r="H157" s="19"/>
      <c r="I157" s="19"/>
      <c r="J157" s="19"/>
      <c r="K157" s="19"/>
      <c r="L157" s="19"/>
      <c r="M157" s="164"/>
      <c r="N157" s="268"/>
      <c r="O157" s="164"/>
      <c r="P157" s="52"/>
      <c r="Q157" s="74"/>
      <c r="T157" s="69"/>
    </row>
    <row r="158" spans="1:20" s="54" customFormat="1" ht="21.95" customHeight="1">
      <c r="A158" s="75"/>
      <c r="B158" s="40"/>
      <c r="C158" s="52"/>
      <c r="D158" s="452"/>
      <c r="E158" s="45"/>
      <c r="F158" s="76"/>
      <c r="G158" s="368"/>
      <c r="H158" s="19"/>
      <c r="I158" s="19"/>
      <c r="J158" s="19"/>
      <c r="K158" s="19"/>
      <c r="L158" s="19"/>
      <c r="M158" s="164"/>
      <c r="N158" s="268"/>
      <c r="O158" s="164"/>
      <c r="P158" s="52"/>
      <c r="Q158" s="74"/>
      <c r="T158" s="69"/>
    </row>
    <row r="159" spans="1:20" s="54" customFormat="1" ht="21.95" customHeight="1">
      <c r="A159" s="75"/>
      <c r="B159" s="40"/>
      <c r="C159" s="52"/>
      <c r="D159" s="452"/>
      <c r="E159" s="45"/>
      <c r="F159" s="76"/>
      <c r="G159" s="368"/>
      <c r="H159" s="19"/>
      <c r="I159" s="19"/>
      <c r="J159" s="19"/>
      <c r="K159" s="19"/>
      <c r="L159" s="19"/>
      <c r="M159" s="164"/>
      <c r="N159" s="268"/>
      <c r="O159" s="164"/>
      <c r="P159" s="52"/>
      <c r="Q159" s="74"/>
      <c r="T159" s="69"/>
    </row>
    <row r="160" spans="1:20" s="70" customFormat="1" ht="21.95" customHeight="1">
      <c r="A160" s="67">
        <f>A148+1</f>
        <v>209</v>
      </c>
      <c r="B160" s="68">
        <v>3</v>
      </c>
      <c r="C160" s="77" t="str">
        <f>"제"&amp;A160&amp;"호표"</f>
        <v>제209호표</v>
      </c>
      <c r="D160" s="81" t="str">
        <f>D162</f>
        <v>전원케이블 포설</v>
      </c>
      <c r="E160" s="81" t="str">
        <f>E162</f>
        <v>F-CV 10sq x 4C x 1열</v>
      </c>
      <c r="F160" s="78">
        <f>F164</f>
        <v>1.05</v>
      </c>
      <c r="G160" s="77" t="str">
        <f>G164</f>
        <v>m</v>
      </c>
      <c r="H160" s="416"/>
      <c r="I160" s="416"/>
      <c r="J160" s="416"/>
      <c r="K160" s="416"/>
      <c r="L160" s="416"/>
      <c r="M160" s="416"/>
      <c r="N160" s="416"/>
      <c r="O160" s="416"/>
      <c r="P160" s="80" t="s">
        <v>249</v>
      </c>
      <c r="Q160" s="69"/>
      <c r="T160" s="69"/>
    </row>
    <row r="161" spans="1:20" s="54" customFormat="1" ht="21.95" customHeight="1">
      <c r="A161" s="75"/>
      <c r="B161" s="71"/>
      <c r="C161" s="52"/>
      <c r="D161" s="45"/>
      <c r="E161" s="45"/>
      <c r="F161" s="72"/>
      <c r="G161" s="43"/>
      <c r="H161" s="17"/>
      <c r="I161" s="17"/>
      <c r="J161" s="17"/>
      <c r="K161" s="17"/>
      <c r="L161" s="17"/>
      <c r="M161" s="17"/>
      <c r="N161" s="17"/>
      <c r="O161" s="17"/>
      <c r="P161" s="73"/>
      <c r="Q161" s="74"/>
      <c r="T161" s="69"/>
    </row>
    <row r="162" spans="1:20" s="54" customFormat="1" ht="21.95" customHeight="1">
      <c r="A162" s="75"/>
      <c r="B162" s="71"/>
      <c r="C162" s="52"/>
      <c r="D162" s="452" t="s">
        <v>250</v>
      </c>
      <c r="E162" s="45" t="s">
        <v>254</v>
      </c>
      <c r="F162" s="72">
        <v>1</v>
      </c>
      <c r="G162" s="43" t="s">
        <v>59</v>
      </c>
      <c r="H162" s="19"/>
      <c r="I162" s="19"/>
      <c r="J162" s="19"/>
      <c r="K162" s="19"/>
      <c r="L162" s="19"/>
      <c r="M162" s="17"/>
      <c r="N162" s="17"/>
      <c r="O162" s="17"/>
      <c r="P162" s="73"/>
      <c r="Q162" s="74"/>
      <c r="T162" s="69"/>
    </row>
    <row r="163" spans="1:20" s="54" customFormat="1" ht="21.95" customHeight="1">
      <c r="A163" s="75"/>
      <c r="B163" s="71"/>
      <c r="C163" s="52"/>
      <c r="D163" s="45"/>
      <c r="E163" s="45"/>
      <c r="F163" s="72"/>
      <c r="G163" s="43"/>
      <c r="H163" s="19"/>
      <c r="I163" s="19"/>
      <c r="J163" s="19"/>
      <c r="K163" s="19"/>
      <c r="L163" s="19"/>
      <c r="M163" s="17"/>
      <c r="N163" s="17"/>
      <c r="O163" s="17"/>
      <c r="P163" s="73"/>
      <c r="Q163" s="74"/>
      <c r="T163" s="69"/>
    </row>
    <row r="164" spans="1:20" s="54" customFormat="1" ht="21.95" customHeight="1">
      <c r="A164" s="75"/>
      <c r="B164" s="40" t="str">
        <f>CONCATENATE(D164,E164)</f>
        <v>케이블F-CV 10sq x 4C</v>
      </c>
      <c r="C164" s="52" t="s">
        <v>31</v>
      </c>
      <c r="D164" s="452" t="s">
        <v>251</v>
      </c>
      <c r="E164" s="45" t="s">
        <v>253</v>
      </c>
      <c r="F164" s="76">
        <v>1.05</v>
      </c>
      <c r="G164" s="368" t="s">
        <v>59</v>
      </c>
      <c r="H164" s="19"/>
      <c r="I164" s="19"/>
      <c r="J164" s="19"/>
      <c r="K164" s="19"/>
      <c r="L164" s="19"/>
      <c r="M164" s="17"/>
      <c r="N164" s="417"/>
      <c r="O164" s="19"/>
      <c r="P164" s="52"/>
      <c r="Q164" s="74"/>
      <c r="T164" s="69"/>
    </row>
    <row r="165" spans="1:20" s="54" customFormat="1" ht="21.95" customHeight="1">
      <c r="A165" s="75"/>
      <c r="B165" s="40"/>
      <c r="C165" s="52"/>
      <c r="D165" s="452" t="s">
        <v>83</v>
      </c>
      <c r="E165" s="45" t="s">
        <v>84</v>
      </c>
      <c r="F165" s="76">
        <v>2</v>
      </c>
      <c r="G165" s="368" t="s">
        <v>33</v>
      </c>
      <c r="H165" s="19"/>
      <c r="I165" s="19"/>
      <c r="J165" s="19"/>
      <c r="K165" s="19"/>
      <c r="L165" s="19"/>
      <c r="M165" s="17"/>
      <c r="N165" s="417"/>
      <c r="O165" s="19"/>
      <c r="P165" s="52"/>
      <c r="Q165" s="74"/>
      <c r="T165" s="69"/>
    </row>
    <row r="166" spans="1:20" s="54" customFormat="1" ht="21.95" customHeight="1">
      <c r="A166" s="75"/>
      <c r="B166" s="40"/>
      <c r="C166" s="52"/>
      <c r="D166" s="452"/>
      <c r="E166" s="45"/>
      <c r="F166" s="76"/>
      <c r="G166" s="368"/>
      <c r="H166" s="19"/>
      <c r="I166" s="19"/>
      <c r="J166" s="19"/>
      <c r="K166" s="19"/>
      <c r="L166" s="19"/>
      <c r="M166" s="17"/>
      <c r="N166" s="17"/>
      <c r="O166" s="19"/>
      <c r="P166" s="52"/>
      <c r="Q166" s="74"/>
      <c r="T166" s="69"/>
    </row>
    <row r="167" spans="1:20" s="54" customFormat="1" ht="21.95" customHeight="1">
      <c r="A167" s="75"/>
      <c r="B167" s="40"/>
      <c r="C167" s="52" t="s">
        <v>32</v>
      </c>
      <c r="D167" s="452" t="s">
        <v>259</v>
      </c>
      <c r="E167" s="45">
        <v>4.9000000000000002E-2</v>
      </c>
      <c r="F167" s="76">
        <f>R167</f>
        <v>4.9000000000000002E-2</v>
      </c>
      <c r="G167" s="368" t="s">
        <v>81</v>
      </c>
      <c r="H167" s="19"/>
      <c r="I167" s="19"/>
      <c r="J167" s="19"/>
      <c r="K167" s="19"/>
      <c r="L167" s="19"/>
      <c r="M167" s="17"/>
      <c r="N167" s="417"/>
      <c r="O167" s="19"/>
      <c r="P167" s="52"/>
      <c r="Q167" s="74"/>
      <c r="R167" s="54">
        <f>0.049</f>
        <v>4.9000000000000002E-2</v>
      </c>
      <c r="T167" s="69"/>
    </row>
    <row r="168" spans="1:20" s="54" customFormat="1" ht="21.95" customHeight="1">
      <c r="A168" s="75"/>
      <c r="B168" s="40"/>
      <c r="C168" s="52"/>
      <c r="D168" s="452" t="s">
        <v>85</v>
      </c>
      <c r="E168" s="45" t="s">
        <v>86</v>
      </c>
      <c r="F168" s="76">
        <v>3</v>
      </c>
      <c r="G168" s="368" t="s">
        <v>33</v>
      </c>
      <c r="H168" s="19"/>
      <c r="I168" s="19"/>
      <c r="J168" s="19"/>
      <c r="K168" s="19"/>
      <c r="L168" s="19"/>
      <c r="M168" s="164"/>
      <c r="N168" s="268"/>
      <c r="O168" s="164"/>
      <c r="P168" s="52"/>
      <c r="Q168" s="74"/>
      <c r="T168" s="69"/>
    </row>
    <row r="169" spans="1:20" s="54" customFormat="1" ht="21.95" customHeight="1">
      <c r="A169" s="75"/>
      <c r="B169" s="40"/>
      <c r="C169" s="52"/>
      <c r="D169" s="452"/>
      <c r="E169" s="45"/>
      <c r="F169" s="76"/>
      <c r="G169" s="368"/>
      <c r="H169" s="19"/>
      <c r="I169" s="19"/>
      <c r="J169" s="19"/>
      <c r="K169" s="19"/>
      <c r="L169" s="19"/>
      <c r="M169" s="164"/>
      <c r="N169" s="268"/>
      <c r="O169" s="164"/>
      <c r="P169" s="52"/>
      <c r="Q169" s="74"/>
      <c r="T169" s="69"/>
    </row>
    <row r="170" spans="1:20" s="54" customFormat="1" ht="21.95" customHeight="1">
      <c r="A170" s="75"/>
      <c r="B170" s="40"/>
      <c r="C170" s="52"/>
      <c r="D170" s="452"/>
      <c r="E170" s="45"/>
      <c r="F170" s="76"/>
      <c r="G170" s="368"/>
      <c r="H170" s="19"/>
      <c r="I170" s="19"/>
      <c r="J170" s="19"/>
      <c r="K170" s="19"/>
      <c r="L170" s="19"/>
      <c r="M170" s="164"/>
      <c r="N170" s="268"/>
      <c r="O170" s="164"/>
      <c r="P170" s="52"/>
      <c r="Q170" s="74"/>
      <c r="T170" s="69"/>
    </row>
    <row r="171" spans="1:20" s="54" customFormat="1" ht="21.95" customHeight="1">
      <c r="A171" s="75"/>
      <c r="B171" s="40"/>
      <c r="C171" s="52"/>
      <c r="D171" s="452"/>
      <c r="E171" s="45"/>
      <c r="F171" s="76"/>
      <c r="G171" s="368"/>
      <c r="H171" s="19"/>
      <c r="I171" s="19"/>
      <c r="J171" s="19"/>
      <c r="K171" s="19"/>
      <c r="L171" s="19"/>
      <c r="M171" s="164"/>
      <c r="N171" s="268"/>
      <c r="O171" s="164"/>
      <c r="P171" s="52"/>
      <c r="Q171" s="74"/>
      <c r="T171" s="69"/>
    </row>
    <row r="172" spans="1:20" s="70" customFormat="1" ht="21.95" customHeight="1">
      <c r="A172" s="67">
        <f>A160+1</f>
        <v>210</v>
      </c>
      <c r="B172" s="68">
        <v>3</v>
      </c>
      <c r="C172" s="77" t="str">
        <f>"제"&amp;A172&amp;"호표"</f>
        <v>제210호표</v>
      </c>
      <c r="D172" s="81" t="str">
        <f>D174</f>
        <v>접지용 비닐 절연전선</v>
      </c>
      <c r="E172" s="81" t="str">
        <f>E174</f>
        <v>F-GV 2.5㎟</v>
      </c>
      <c r="F172" s="78">
        <f>F174</f>
        <v>1</v>
      </c>
      <c r="G172" s="77" t="str">
        <f>G174</f>
        <v>m</v>
      </c>
      <c r="H172" s="416"/>
      <c r="I172" s="416"/>
      <c r="J172" s="416"/>
      <c r="K172" s="416"/>
      <c r="L172" s="416"/>
      <c r="M172" s="416"/>
      <c r="N172" s="416"/>
      <c r="O172" s="416"/>
      <c r="P172" s="80" t="s">
        <v>255</v>
      </c>
      <c r="Q172" s="69"/>
      <c r="T172" s="69"/>
    </row>
    <row r="173" spans="1:20" s="54" customFormat="1" ht="21.95" customHeight="1">
      <c r="A173" s="75"/>
      <c r="B173" s="71"/>
      <c r="C173" s="52"/>
      <c r="D173" s="45"/>
      <c r="E173" s="45"/>
      <c r="F173" s="72"/>
      <c r="G173" s="43"/>
      <c r="H173" s="17"/>
      <c r="I173" s="17"/>
      <c r="J173" s="17"/>
      <c r="K173" s="17"/>
      <c r="L173" s="17"/>
      <c r="M173" s="17"/>
      <c r="N173" s="17"/>
      <c r="O173" s="17"/>
      <c r="P173" s="73"/>
      <c r="Q173" s="74"/>
      <c r="T173" s="69"/>
    </row>
    <row r="174" spans="1:20" s="54" customFormat="1" ht="21.95" customHeight="1">
      <c r="A174" s="75"/>
      <c r="B174" s="71"/>
      <c r="C174" s="52"/>
      <c r="D174" s="45" t="s">
        <v>256</v>
      </c>
      <c r="E174" s="45" t="s">
        <v>318</v>
      </c>
      <c r="F174" s="72">
        <v>1</v>
      </c>
      <c r="G174" s="43" t="s">
        <v>59</v>
      </c>
      <c r="H174" s="19"/>
      <c r="I174" s="19"/>
      <c r="J174" s="19"/>
      <c r="K174" s="19"/>
      <c r="L174" s="19"/>
      <c r="M174" s="19"/>
      <c r="N174" s="19"/>
      <c r="O174" s="17"/>
      <c r="P174" s="73"/>
      <c r="Q174" s="74"/>
      <c r="T174" s="69"/>
    </row>
    <row r="175" spans="1:20" s="54" customFormat="1" ht="21.95" customHeight="1">
      <c r="A175" s="75"/>
      <c r="B175" s="71"/>
      <c r="C175" s="52"/>
      <c r="D175" s="45"/>
      <c r="E175" s="45"/>
      <c r="F175" s="72"/>
      <c r="G175" s="43"/>
      <c r="H175" s="19"/>
      <c r="I175" s="19"/>
      <c r="J175" s="19"/>
      <c r="K175" s="19"/>
      <c r="L175" s="19"/>
      <c r="M175" s="19"/>
      <c r="N175" s="19"/>
      <c r="O175" s="17"/>
      <c r="P175" s="73"/>
      <c r="Q175" s="74"/>
      <c r="T175" s="69"/>
    </row>
    <row r="176" spans="1:20" s="54" customFormat="1" ht="21.95" customHeight="1">
      <c r="A176" s="75"/>
      <c r="B176" s="40" t="str">
        <f>CONCATENATE(D176,E176)</f>
        <v>전선F-GV 2.5㎟</v>
      </c>
      <c r="C176" s="52" t="s">
        <v>9</v>
      </c>
      <c r="D176" s="45" t="s">
        <v>238</v>
      </c>
      <c r="E176" s="45" t="s">
        <v>318</v>
      </c>
      <c r="F176" s="76">
        <v>1.05</v>
      </c>
      <c r="G176" s="43" t="s">
        <v>23</v>
      </c>
      <c r="H176" s="19"/>
      <c r="I176" s="19"/>
      <c r="J176" s="19"/>
      <c r="K176" s="19"/>
      <c r="L176" s="19"/>
      <c r="M176" s="19"/>
      <c r="N176" s="453"/>
      <c r="O176" s="19"/>
      <c r="P176" s="73"/>
      <c r="Q176" s="69"/>
      <c r="T176" s="69"/>
    </row>
    <row r="177" spans="1:20" s="54" customFormat="1" ht="21.95" customHeight="1">
      <c r="A177" s="75"/>
      <c r="B177" s="40"/>
      <c r="C177" s="52"/>
      <c r="D177" s="452" t="s">
        <v>83</v>
      </c>
      <c r="E177" s="45" t="s">
        <v>84</v>
      </c>
      <c r="F177" s="76">
        <v>2</v>
      </c>
      <c r="G177" s="368" t="s">
        <v>33</v>
      </c>
      <c r="H177" s="19"/>
      <c r="I177" s="19"/>
      <c r="J177" s="19"/>
      <c r="K177" s="19"/>
      <c r="L177" s="19"/>
      <c r="M177" s="19"/>
      <c r="N177" s="453"/>
      <c r="O177" s="19"/>
      <c r="P177" s="73"/>
      <c r="Q177" s="69"/>
      <c r="T177" s="69"/>
    </row>
    <row r="178" spans="1:20" s="54" customFormat="1" ht="21.95" customHeight="1">
      <c r="A178" s="75"/>
      <c r="B178" s="40"/>
      <c r="C178" s="52"/>
      <c r="D178" s="45"/>
      <c r="E178" s="45"/>
      <c r="F178" s="72"/>
      <c r="G178" s="43"/>
      <c r="H178" s="19"/>
      <c r="I178" s="19"/>
      <c r="J178" s="19"/>
      <c r="K178" s="19"/>
      <c r="L178" s="19"/>
      <c r="M178" s="19"/>
      <c r="N178" s="19"/>
      <c r="O178" s="19"/>
      <c r="P178" s="73"/>
      <c r="Q178" s="69"/>
      <c r="T178" s="69"/>
    </row>
    <row r="179" spans="1:20" s="54" customFormat="1" ht="21.95" customHeight="1">
      <c r="A179" s="75"/>
      <c r="B179" s="40"/>
      <c r="C179" s="52" t="s">
        <v>10</v>
      </c>
      <c r="D179" s="45" t="s">
        <v>87</v>
      </c>
      <c r="E179" s="45">
        <v>6.0000000000000001E-3</v>
      </c>
      <c r="F179" s="72">
        <f>R179</f>
        <v>6.0000000000000001E-3</v>
      </c>
      <c r="G179" s="43" t="s">
        <v>245</v>
      </c>
      <c r="H179" s="19"/>
      <c r="I179" s="19"/>
      <c r="J179" s="19"/>
      <c r="K179" s="19"/>
      <c r="L179" s="19"/>
      <c r="M179" s="19"/>
      <c r="N179" s="453"/>
      <c r="O179" s="19"/>
      <c r="P179" s="73">
        <v>0</v>
      </c>
      <c r="Q179" s="74"/>
      <c r="R179" s="54">
        <f>0.006</f>
        <v>6.0000000000000001E-3</v>
      </c>
      <c r="T179" s="69"/>
    </row>
    <row r="180" spans="1:20" s="54" customFormat="1" ht="21.95" customHeight="1">
      <c r="A180" s="75"/>
      <c r="B180" s="40"/>
      <c r="C180" s="52"/>
      <c r="D180" s="452" t="s">
        <v>85</v>
      </c>
      <c r="E180" s="45" t="s">
        <v>86</v>
      </c>
      <c r="F180" s="76">
        <v>3</v>
      </c>
      <c r="G180" s="368" t="s">
        <v>33</v>
      </c>
      <c r="H180" s="19"/>
      <c r="I180" s="19"/>
      <c r="J180" s="19"/>
      <c r="K180" s="19"/>
      <c r="L180" s="19"/>
      <c r="M180" s="19"/>
      <c r="N180" s="453"/>
      <c r="O180" s="164"/>
      <c r="P180" s="52"/>
      <c r="Q180" s="74"/>
      <c r="T180" s="69"/>
    </row>
    <row r="181" spans="1:20" s="54" customFormat="1" ht="21.95" customHeight="1">
      <c r="A181" s="75"/>
      <c r="B181" s="40"/>
      <c r="C181" s="52"/>
      <c r="D181" s="452"/>
      <c r="E181" s="45"/>
      <c r="F181" s="76"/>
      <c r="G181" s="368"/>
      <c r="H181" s="19"/>
      <c r="I181" s="19"/>
      <c r="J181" s="19"/>
      <c r="K181" s="19"/>
      <c r="L181" s="19"/>
      <c r="M181" s="19"/>
      <c r="N181" s="453"/>
      <c r="O181" s="164"/>
      <c r="P181" s="52"/>
      <c r="Q181" s="74"/>
      <c r="T181" s="69"/>
    </row>
    <row r="182" spans="1:20" s="54" customFormat="1" ht="21.95" customHeight="1">
      <c r="A182" s="75"/>
      <c r="B182" s="40"/>
      <c r="C182" s="52"/>
      <c r="D182" s="452"/>
      <c r="E182" s="45"/>
      <c r="F182" s="76"/>
      <c r="G182" s="368"/>
      <c r="H182" s="19"/>
      <c r="I182" s="19"/>
      <c r="J182" s="19"/>
      <c r="K182" s="19"/>
      <c r="L182" s="19"/>
      <c r="M182" s="164"/>
      <c r="N182" s="268"/>
      <c r="O182" s="164"/>
      <c r="P182" s="52"/>
      <c r="Q182" s="74"/>
      <c r="T182" s="69"/>
    </row>
    <row r="183" spans="1:20" s="54" customFormat="1" ht="21.95" customHeight="1">
      <c r="A183" s="75"/>
      <c r="B183" s="40"/>
      <c r="C183" s="52"/>
      <c r="D183" s="149"/>
      <c r="E183" s="147"/>
      <c r="F183" s="148"/>
      <c r="G183" s="173"/>
      <c r="H183" s="164"/>
      <c r="I183" s="164"/>
      <c r="J183" s="164"/>
      <c r="K183" s="164"/>
      <c r="L183" s="164"/>
      <c r="M183" s="164"/>
      <c r="N183" s="268"/>
      <c r="O183" s="164"/>
      <c r="P183" s="451"/>
      <c r="Q183" s="74"/>
      <c r="T183" s="69"/>
    </row>
    <row r="184" spans="1:20" s="70" customFormat="1" ht="21.95" customHeight="1">
      <c r="A184" s="67">
        <f>A172+1</f>
        <v>211</v>
      </c>
      <c r="B184" s="68">
        <v>3</v>
      </c>
      <c r="C184" s="77" t="str">
        <f>"제"&amp;A184&amp;"호표"</f>
        <v>제211호표</v>
      </c>
      <c r="D184" s="81" t="str">
        <f>D186</f>
        <v>접지용 비닐 절연전선</v>
      </c>
      <c r="E184" s="81" t="str">
        <f>E186</f>
        <v>F-GV 4㎟</v>
      </c>
      <c r="F184" s="78">
        <f>F186</f>
        <v>1</v>
      </c>
      <c r="G184" s="77" t="str">
        <f>G186</f>
        <v>m</v>
      </c>
      <c r="H184" s="416"/>
      <c r="I184" s="416"/>
      <c r="J184" s="416"/>
      <c r="K184" s="416"/>
      <c r="L184" s="416"/>
      <c r="M184" s="416"/>
      <c r="N184" s="416"/>
      <c r="O184" s="416"/>
      <c r="P184" s="80" t="s">
        <v>255</v>
      </c>
      <c r="Q184" s="69"/>
      <c r="T184" s="69"/>
    </row>
    <row r="185" spans="1:20" s="54" customFormat="1" ht="21.95" customHeight="1">
      <c r="A185" s="75"/>
      <c r="B185" s="71"/>
      <c r="C185" s="52"/>
      <c r="D185" s="45"/>
      <c r="E185" s="45"/>
      <c r="F185" s="72"/>
      <c r="G185" s="43"/>
      <c r="H185" s="17"/>
      <c r="I185" s="17"/>
      <c r="J185" s="17"/>
      <c r="K185" s="17"/>
      <c r="L185" s="17"/>
      <c r="M185" s="17"/>
      <c r="N185" s="17"/>
      <c r="O185" s="17"/>
      <c r="P185" s="73"/>
      <c r="Q185" s="74"/>
      <c r="T185" s="69"/>
    </row>
    <row r="186" spans="1:20" s="54" customFormat="1" ht="21.95" customHeight="1">
      <c r="A186" s="75"/>
      <c r="B186" s="71"/>
      <c r="C186" s="52"/>
      <c r="D186" s="45" t="s">
        <v>256</v>
      </c>
      <c r="E186" s="45" t="s">
        <v>341</v>
      </c>
      <c r="F186" s="72">
        <v>1</v>
      </c>
      <c r="G186" s="43" t="s">
        <v>59</v>
      </c>
      <c r="H186" s="19"/>
      <c r="I186" s="19"/>
      <c r="J186" s="19"/>
      <c r="K186" s="19"/>
      <c r="L186" s="19"/>
      <c r="M186" s="19"/>
      <c r="N186" s="19"/>
      <c r="O186" s="17"/>
      <c r="P186" s="73"/>
      <c r="Q186" s="74"/>
      <c r="T186" s="69"/>
    </row>
    <row r="187" spans="1:20" s="54" customFormat="1" ht="21.95" customHeight="1">
      <c r="A187" s="75"/>
      <c r="B187" s="71"/>
      <c r="C187" s="52"/>
      <c r="D187" s="45"/>
      <c r="E187" s="45"/>
      <c r="F187" s="72"/>
      <c r="G187" s="43"/>
      <c r="H187" s="19"/>
      <c r="I187" s="19"/>
      <c r="J187" s="19"/>
      <c r="K187" s="19"/>
      <c r="L187" s="19"/>
      <c r="M187" s="19"/>
      <c r="N187" s="19"/>
      <c r="O187" s="17"/>
      <c r="P187" s="73"/>
      <c r="Q187" s="74"/>
      <c r="T187" s="69"/>
    </row>
    <row r="188" spans="1:20" s="54" customFormat="1" ht="21.95" customHeight="1">
      <c r="A188" s="75"/>
      <c r="B188" s="40" t="str">
        <f>CONCATENATE(D188,E188)</f>
        <v>전선F-GV 4㎟</v>
      </c>
      <c r="C188" s="52" t="s">
        <v>9</v>
      </c>
      <c r="D188" s="45" t="s">
        <v>238</v>
      </c>
      <c r="E188" s="45" t="s">
        <v>341</v>
      </c>
      <c r="F188" s="76">
        <v>1.05</v>
      </c>
      <c r="G188" s="43" t="s">
        <v>23</v>
      </c>
      <c r="H188" s="19"/>
      <c r="I188" s="19"/>
      <c r="J188" s="19"/>
      <c r="K188" s="19"/>
      <c r="L188" s="19"/>
      <c r="M188" s="19"/>
      <c r="N188" s="453"/>
      <c r="O188" s="19"/>
      <c r="P188" s="73"/>
      <c r="Q188" s="69"/>
      <c r="T188" s="69"/>
    </row>
    <row r="189" spans="1:20" s="54" customFormat="1" ht="21.95" customHeight="1">
      <c r="A189" s="75"/>
      <c r="B189" s="40"/>
      <c r="C189" s="52"/>
      <c r="D189" s="452" t="s">
        <v>83</v>
      </c>
      <c r="E189" s="45" t="s">
        <v>84</v>
      </c>
      <c r="F189" s="76">
        <v>2</v>
      </c>
      <c r="G189" s="368" t="s">
        <v>33</v>
      </c>
      <c r="H189" s="19"/>
      <c r="I189" s="19"/>
      <c r="J189" s="19"/>
      <c r="K189" s="19"/>
      <c r="L189" s="19"/>
      <c r="M189" s="19"/>
      <c r="N189" s="453"/>
      <c r="O189" s="19"/>
      <c r="P189" s="73"/>
      <c r="Q189" s="69"/>
      <c r="T189" s="69"/>
    </row>
    <row r="190" spans="1:20" s="54" customFormat="1" ht="21.95" customHeight="1">
      <c r="A190" s="75"/>
      <c r="B190" s="40"/>
      <c r="C190" s="52"/>
      <c r="D190" s="45"/>
      <c r="E190" s="45"/>
      <c r="F190" s="72"/>
      <c r="G190" s="43"/>
      <c r="H190" s="19"/>
      <c r="I190" s="19"/>
      <c r="J190" s="19"/>
      <c r="K190" s="19"/>
      <c r="L190" s="19"/>
      <c r="M190" s="19"/>
      <c r="N190" s="19"/>
      <c r="O190" s="19"/>
      <c r="P190" s="73"/>
      <c r="Q190" s="69"/>
      <c r="T190" s="69"/>
    </row>
    <row r="191" spans="1:20" s="54" customFormat="1" ht="21.95" customHeight="1">
      <c r="A191" s="75"/>
      <c r="B191" s="40"/>
      <c r="C191" s="52" t="s">
        <v>10</v>
      </c>
      <c r="D191" s="45" t="s">
        <v>87</v>
      </c>
      <c r="E191" s="45">
        <v>6.0000000000000001E-3</v>
      </c>
      <c r="F191" s="72">
        <f>R191</f>
        <v>6.0000000000000001E-3</v>
      </c>
      <c r="G191" s="43" t="s">
        <v>245</v>
      </c>
      <c r="H191" s="19"/>
      <c r="I191" s="19"/>
      <c r="J191" s="19"/>
      <c r="K191" s="19"/>
      <c r="L191" s="19"/>
      <c r="M191" s="19"/>
      <c r="N191" s="453"/>
      <c r="O191" s="19"/>
      <c r="P191" s="73">
        <v>0</v>
      </c>
      <c r="Q191" s="74"/>
      <c r="R191" s="54">
        <f>0.006</f>
        <v>6.0000000000000001E-3</v>
      </c>
      <c r="T191" s="69"/>
    </row>
    <row r="192" spans="1:20" s="54" customFormat="1" ht="21.95" customHeight="1">
      <c r="A192" s="75"/>
      <c r="B192" s="40"/>
      <c r="C192" s="52"/>
      <c r="D192" s="452" t="s">
        <v>85</v>
      </c>
      <c r="E192" s="45" t="s">
        <v>86</v>
      </c>
      <c r="F192" s="76">
        <v>3</v>
      </c>
      <c r="G192" s="368" t="s">
        <v>33</v>
      </c>
      <c r="H192" s="19"/>
      <c r="I192" s="19"/>
      <c r="J192" s="19"/>
      <c r="K192" s="19"/>
      <c r="L192" s="19"/>
      <c r="M192" s="19"/>
      <c r="N192" s="453"/>
      <c r="O192" s="164"/>
      <c r="P192" s="52"/>
      <c r="Q192" s="74"/>
      <c r="T192" s="69"/>
    </row>
    <row r="193" spans="1:20" s="54" customFormat="1" ht="21.95" customHeight="1">
      <c r="A193" s="75"/>
      <c r="B193" s="40"/>
      <c r="C193" s="52"/>
      <c r="D193" s="452"/>
      <c r="E193" s="45"/>
      <c r="F193" s="76"/>
      <c r="G193" s="368"/>
      <c r="H193" s="19"/>
      <c r="I193" s="19"/>
      <c r="J193" s="19"/>
      <c r="K193" s="19"/>
      <c r="L193" s="19"/>
      <c r="M193" s="19"/>
      <c r="N193" s="453"/>
      <c r="O193" s="164"/>
      <c r="P193" s="52"/>
      <c r="Q193" s="74"/>
      <c r="T193" s="69"/>
    </row>
    <row r="194" spans="1:20" s="54" customFormat="1" ht="21.95" customHeight="1">
      <c r="A194" s="75"/>
      <c r="B194" s="40"/>
      <c r="C194" s="52"/>
      <c r="D194" s="452"/>
      <c r="E194" s="45"/>
      <c r="F194" s="76"/>
      <c r="G194" s="368"/>
      <c r="H194" s="19"/>
      <c r="I194" s="19"/>
      <c r="J194" s="19"/>
      <c r="K194" s="19"/>
      <c r="L194" s="19"/>
      <c r="M194" s="164"/>
      <c r="N194" s="268"/>
      <c r="O194" s="164"/>
      <c r="P194" s="52"/>
      <c r="Q194" s="74"/>
      <c r="T194" s="69"/>
    </row>
    <row r="195" spans="1:20" s="54" customFormat="1" ht="21.95" customHeight="1">
      <c r="A195" s="75"/>
      <c r="B195" s="40"/>
      <c r="C195" s="52"/>
      <c r="D195" s="149"/>
      <c r="E195" s="147"/>
      <c r="F195" s="148"/>
      <c r="G195" s="173"/>
      <c r="H195" s="164"/>
      <c r="I195" s="164"/>
      <c r="J195" s="164"/>
      <c r="K195" s="164"/>
      <c r="L195" s="164"/>
      <c r="M195" s="164"/>
      <c r="N195" s="268"/>
      <c r="O195" s="164"/>
      <c r="P195" s="451"/>
      <c r="Q195" s="74"/>
      <c r="T195" s="69"/>
    </row>
    <row r="196" spans="1:20" s="70" customFormat="1" ht="21.95" customHeight="1">
      <c r="A196" s="67">
        <f>A184+1</f>
        <v>212</v>
      </c>
      <c r="B196" s="68">
        <v>3</v>
      </c>
      <c r="C196" s="77" t="str">
        <f>"제"&amp;A196&amp;"호표"</f>
        <v>제212호표</v>
      </c>
      <c r="D196" s="81" t="str">
        <f>D198</f>
        <v>접지용 비닐 절연전선</v>
      </c>
      <c r="E196" s="81" t="str">
        <f>E198</f>
        <v>F-GV 10㎟</v>
      </c>
      <c r="F196" s="78">
        <f>F198</f>
        <v>1</v>
      </c>
      <c r="G196" s="77" t="str">
        <f>G198</f>
        <v>m</v>
      </c>
      <c r="H196" s="416"/>
      <c r="I196" s="416"/>
      <c r="J196" s="416"/>
      <c r="K196" s="416"/>
      <c r="L196" s="416"/>
      <c r="M196" s="416"/>
      <c r="N196" s="416"/>
      <c r="O196" s="416"/>
      <c r="P196" s="80" t="s">
        <v>255</v>
      </c>
      <c r="Q196" s="69"/>
      <c r="T196" s="69"/>
    </row>
    <row r="197" spans="1:20" s="54" customFormat="1" ht="21.95" customHeight="1">
      <c r="A197" s="75"/>
      <c r="B197" s="71"/>
      <c r="C197" s="52"/>
      <c r="D197" s="45"/>
      <c r="E197" s="45"/>
      <c r="F197" s="72"/>
      <c r="G197" s="43"/>
      <c r="H197" s="17"/>
      <c r="I197" s="17"/>
      <c r="J197" s="17"/>
      <c r="K197" s="17"/>
      <c r="L197" s="17"/>
      <c r="M197" s="17"/>
      <c r="N197" s="17"/>
      <c r="O197" s="17"/>
      <c r="P197" s="73"/>
      <c r="Q197" s="74"/>
      <c r="T197" s="69"/>
    </row>
    <row r="198" spans="1:20" s="54" customFormat="1" ht="21.95" customHeight="1">
      <c r="A198" s="75"/>
      <c r="B198" s="71"/>
      <c r="C198" s="52"/>
      <c r="D198" s="45" t="s">
        <v>256</v>
      </c>
      <c r="E198" s="45" t="s">
        <v>257</v>
      </c>
      <c r="F198" s="72">
        <v>1</v>
      </c>
      <c r="G198" s="43" t="s">
        <v>59</v>
      </c>
      <c r="H198" s="19"/>
      <c r="I198" s="19"/>
      <c r="J198" s="19"/>
      <c r="K198" s="19"/>
      <c r="L198" s="19"/>
      <c r="M198" s="19"/>
      <c r="N198" s="19"/>
      <c r="O198" s="17"/>
      <c r="P198" s="73"/>
      <c r="Q198" s="74"/>
      <c r="T198" s="69"/>
    </row>
    <row r="199" spans="1:20" s="54" customFormat="1" ht="21.95" customHeight="1">
      <c r="A199" s="75"/>
      <c r="B199" s="71"/>
      <c r="C199" s="52"/>
      <c r="D199" s="45"/>
      <c r="E199" s="45"/>
      <c r="F199" s="72"/>
      <c r="G199" s="43"/>
      <c r="H199" s="19"/>
      <c r="I199" s="19"/>
      <c r="J199" s="19"/>
      <c r="K199" s="19"/>
      <c r="L199" s="19"/>
      <c r="M199" s="19"/>
      <c r="N199" s="19"/>
      <c r="O199" s="17"/>
      <c r="P199" s="73"/>
      <c r="Q199" s="74"/>
      <c r="T199" s="69"/>
    </row>
    <row r="200" spans="1:20" s="54" customFormat="1" ht="21.95" customHeight="1">
      <c r="A200" s="75"/>
      <c r="B200" s="40" t="str">
        <f>CONCATENATE(D200,E200)</f>
        <v>전선F-GV 10㎟</v>
      </c>
      <c r="C200" s="52" t="s">
        <v>9</v>
      </c>
      <c r="D200" s="45" t="s">
        <v>238</v>
      </c>
      <c r="E200" s="45" t="s">
        <v>257</v>
      </c>
      <c r="F200" s="76">
        <v>1.05</v>
      </c>
      <c r="G200" s="43" t="s">
        <v>23</v>
      </c>
      <c r="H200" s="19"/>
      <c r="I200" s="19"/>
      <c r="J200" s="19"/>
      <c r="K200" s="19"/>
      <c r="L200" s="19"/>
      <c r="M200" s="19"/>
      <c r="N200" s="453"/>
      <c r="O200" s="19"/>
      <c r="P200" s="73"/>
      <c r="Q200" s="69"/>
      <c r="T200" s="69"/>
    </row>
    <row r="201" spans="1:20" s="54" customFormat="1" ht="21.95" customHeight="1">
      <c r="A201" s="75"/>
      <c r="B201" s="40"/>
      <c r="C201" s="52"/>
      <c r="D201" s="452" t="s">
        <v>83</v>
      </c>
      <c r="E201" s="45" t="s">
        <v>84</v>
      </c>
      <c r="F201" s="76">
        <v>2</v>
      </c>
      <c r="G201" s="368" t="s">
        <v>33</v>
      </c>
      <c r="H201" s="19"/>
      <c r="I201" s="19"/>
      <c r="J201" s="19"/>
      <c r="K201" s="19"/>
      <c r="L201" s="19"/>
      <c r="M201" s="19"/>
      <c r="N201" s="453"/>
      <c r="O201" s="19"/>
      <c r="P201" s="73"/>
      <c r="Q201" s="69"/>
      <c r="T201" s="69"/>
    </row>
    <row r="202" spans="1:20" s="54" customFormat="1" ht="21.95" customHeight="1">
      <c r="A202" s="75"/>
      <c r="B202" s="40"/>
      <c r="C202" s="52"/>
      <c r="D202" s="45"/>
      <c r="E202" s="45"/>
      <c r="F202" s="72"/>
      <c r="G202" s="43"/>
      <c r="H202" s="19"/>
      <c r="I202" s="19"/>
      <c r="J202" s="19"/>
      <c r="K202" s="19"/>
      <c r="L202" s="19"/>
      <c r="M202" s="19"/>
      <c r="N202" s="19"/>
      <c r="O202" s="19"/>
      <c r="P202" s="73"/>
      <c r="Q202" s="69"/>
      <c r="T202" s="69"/>
    </row>
    <row r="203" spans="1:20" s="54" customFormat="1" ht="21.95" customHeight="1">
      <c r="A203" s="75"/>
      <c r="B203" s="40"/>
      <c r="C203" s="52" t="s">
        <v>10</v>
      </c>
      <c r="D203" s="45" t="s">
        <v>87</v>
      </c>
      <c r="E203" s="45">
        <v>6.0000000000000001E-3</v>
      </c>
      <c r="F203" s="72">
        <f>R203</f>
        <v>6.0000000000000001E-3</v>
      </c>
      <c r="G203" s="43" t="s">
        <v>245</v>
      </c>
      <c r="H203" s="19"/>
      <c r="I203" s="19"/>
      <c r="J203" s="19"/>
      <c r="K203" s="19"/>
      <c r="L203" s="19"/>
      <c r="M203" s="19"/>
      <c r="N203" s="453"/>
      <c r="O203" s="19"/>
      <c r="P203" s="73">
        <v>0</v>
      </c>
      <c r="Q203" s="74"/>
      <c r="R203" s="54">
        <f>0.006</f>
        <v>6.0000000000000001E-3</v>
      </c>
      <c r="T203" s="69"/>
    </row>
    <row r="204" spans="1:20" s="54" customFormat="1" ht="21.95" customHeight="1">
      <c r="A204" s="75"/>
      <c r="B204" s="40"/>
      <c r="C204" s="52"/>
      <c r="D204" s="452" t="s">
        <v>85</v>
      </c>
      <c r="E204" s="45" t="s">
        <v>86</v>
      </c>
      <c r="F204" s="76">
        <v>3</v>
      </c>
      <c r="G204" s="368" t="s">
        <v>33</v>
      </c>
      <c r="H204" s="19"/>
      <c r="I204" s="19"/>
      <c r="J204" s="19"/>
      <c r="K204" s="19"/>
      <c r="L204" s="19"/>
      <c r="M204" s="19"/>
      <c r="N204" s="453"/>
      <c r="O204" s="164"/>
      <c r="P204" s="52"/>
      <c r="Q204" s="74"/>
      <c r="T204" s="69"/>
    </row>
    <row r="205" spans="1:20" s="54" customFormat="1" ht="21.95" customHeight="1">
      <c r="A205" s="75"/>
      <c r="B205" s="40"/>
      <c r="C205" s="52"/>
      <c r="D205" s="452"/>
      <c r="E205" s="45"/>
      <c r="F205" s="76"/>
      <c r="G205" s="368"/>
      <c r="H205" s="19"/>
      <c r="I205" s="19"/>
      <c r="J205" s="19"/>
      <c r="K205" s="19"/>
      <c r="L205" s="19"/>
      <c r="M205" s="19"/>
      <c r="N205" s="453"/>
      <c r="O205" s="164"/>
      <c r="P205" s="52"/>
      <c r="Q205" s="74"/>
      <c r="T205" s="69"/>
    </row>
    <row r="206" spans="1:20" s="54" customFormat="1" ht="21.95" customHeight="1">
      <c r="A206" s="75"/>
      <c r="B206" s="40"/>
      <c r="C206" s="52"/>
      <c r="D206" s="452"/>
      <c r="E206" s="45"/>
      <c r="F206" s="76"/>
      <c r="G206" s="368"/>
      <c r="H206" s="19"/>
      <c r="I206" s="19"/>
      <c r="J206" s="19"/>
      <c r="K206" s="19"/>
      <c r="L206" s="19"/>
      <c r="M206" s="164"/>
      <c r="N206" s="268"/>
      <c r="O206" s="164"/>
      <c r="P206" s="52"/>
      <c r="Q206" s="74"/>
      <c r="T206" s="69"/>
    </row>
    <row r="207" spans="1:20" s="54" customFormat="1" ht="21.95" customHeight="1">
      <c r="A207" s="75"/>
      <c r="B207" s="40"/>
      <c r="C207" s="52"/>
      <c r="D207" s="149"/>
      <c r="E207" s="147"/>
      <c r="F207" s="148"/>
      <c r="G207" s="173"/>
      <c r="H207" s="164"/>
      <c r="I207" s="164"/>
      <c r="J207" s="164"/>
      <c r="K207" s="164"/>
      <c r="L207" s="164"/>
      <c r="M207" s="164"/>
      <c r="N207" s="268"/>
      <c r="O207" s="164"/>
      <c r="P207" s="451"/>
      <c r="Q207" s="74"/>
      <c r="T207" s="69"/>
    </row>
    <row r="208" spans="1:20" s="70" customFormat="1" ht="21.95" customHeight="1">
      <c r="A208" s="67">
        <f>A196+1</f>
        <v>213</v>
      </c>
      <c r="B208" s="68">
        <v>3</v>
      </c>
      <c r="C208" s="77" t="str">
        <f>"제"&amp;A208&amp;"호표"</f>
        <v>제213호표</v>
      </c>
      <c r="D208" s="81" t="str">
        <f>D210</f>
        <v>전원케이블 포설</v>
      </c>
      <c r="E208" s="81" t="str">
        <f>E210</f>
        <v>F-CVV 1.5sq x 3C x 1열</v>
      </c>
      <c r="F208" s="78">
        <f>F212</f>
        <v>1.05</v>
      </c>
      <c r="G208" s="77" t="str">
        <f>G212</f>
        <v>m</v>
      </c>
      <c r="H208" s="416"/>
      <c r="I208" s="416"/>
      <c r="J208" s="416"/>
      <c r="K208" s="416"/>
      <c r="L208" s="416"/>
      <c r="M208" s="416"/>
      <c r="N208" s="416"/>
      <c r="O208" s="416"/>
      <c r="P208" s="80" t="s">
        <v>249</v>
      </c>
      <c r="Q208" s="69"/>
      <c r="T208" s="69"/>
    </row>
    <row r="209" spans="1:20" s="54" customFormat="1" ht="21.95" customHeight="1">
      <c r="A209" s="75"/>
      <c r="B209" s="71"/>
      <c r="C209" s="52"/>
      <c r="D209" s="45"/>
      <c r="E209" s="45"/>
      <c r="F209" s="72"/>
      <c r="G209" s="43"/>
      <c r="H209" s="17"/>
      <c r="I209" s="17"/>
      <c r="J209" s="17"/>
      <c r="K209" s="17"/>
      <c r="L209" s="17"/>
      <c r="M209" s="17"/>
      <c r="N209" s="17"/>
      <c r="O209" s="17"/>
      <c r="P209" s="73"/>
      <c r="Q209" s="74"/>
      <c r="T209" s="69"/>
    </row>
    <row r="210" spans="1:20" s="54" customFormat="1" ht="21.95" customHeight="1">
      <c r="A210" s="75"/>
      <c r="B210" s="71"/>
      <c r="C210" s="52"/>
      <c r="D210" s="452" t="s">
        <v>250</v>
      </c>
      <c r="E210" s="45" t="s">
        <v>338</v>
      </c>
      <c r="F210" s="72">
        <v>1</v>
      </c>
      <c r="G210" s="43" t="s">
        <v>59</v>
      </c>
      <c r="H210" s="19"/>
      <c r="I210" s="19"/>
      <c r="J210" s="19"/>
      <c r="K210" s="19"/>
      <c r="L210" s="19"/>
      <c r="M210" s="17"/>
      <c r="N210" s="17"/>
      <c r="O210" s="17"/>
      <c r="P210" s="73"/>
      <c r="Q210" s="74"/>
      <c r="T210" s="69"/>
    </row>
    <row r="211" spans="1:20" s="54" customFormat="1" ht="21.95" customHeight="1">
      <c r="A211" s="75"/>
      <c r="B211" s="71"/>
      <c r="C211" s="52"/>
      <c r="D211" s="45"/>
      <c r="E211" s="45"/>
      <c r="F211" s="72"/>
      <c r="G211" s="43"/>
      <c r="H211" s="19"/>
      <c r="I211" s="19"/>
      <c r="J211" s="19"/>
      <c r="K211" s="19"/>
      <c r="L211" s="19"/>
      <c r="M211" s="17"/>
      <c r="N211" s="17"/>
      <c r="O211" s="17"/>
      <c r="P211" s="73"/>
      <c r="Q211" s="74"/>
      <c r="T211" s="69"/>
    </row>
    <row r="212" spans="1:20" s="54" customFormat="1" ht="21.95" customHeight="1">
      <c r="A212" s="75"/>
      <c r="B212" s="40" t="str">
        <f>CONCATENATE(D212,E212)</f>
        <v>케이블F-CVV 1.5sq x 3C</v>
      </c>
      <c r="C212" s="52" t="s">
        <v>31</v>
      </c>
      <c r="D212" s="452" t="s">
        <v>252</v>
      </c>
      <c r="E212" s="45" t="s">
        <v>337</v>
      </c>
      <c r="F212" s="76">
        <v>1.05</v>
      </c>
      <c r="G212" s="368" t="s">
        <v>59</v>
      </c>
      <c r="H212" s="19"/>
      <c r="I212" s="19"/>
      <c r="J212" s="19"/>
      <c r="K212" s="19"/>
      <c r="L212" s="19"/>
      <c r="M212" s="17"/>
      <c r="N212" s="417"/>
      <c r="O212" s="19"/>
      <c r="P212" s="52"/>
      <c r="Q212" s="74"/>
      <c r="T212" s="69"/>
    </row>
    <row r="213" spans="1:20" s="54" customFormat="1" ht="21.95" customHeight="1">
      <c r="A213" s="75"/>
      <c r="B213" s="40"/>
      <c r="C213" s="52"/>
      <c r="D213" s="452" t="s">
        <v>83</v>
      </c>
      <c r="E213" s="45" t="s">
        <v>84</v>
      </c>
      <c r="F213" s="76">
        <v>2</v>
      </c>
      <c r="G213" s="368" t="s">
        <v>33</v>
      </c>
      <c r="H213" s="19"/>
      <c r="I213" s="19"/>
      <c r="J213" s="19"/>
      <c r="K213" s="19"/>
      <c r="L213" s="19"/>
      <c r="M213" s="17"/>
      <c r="N213" s="417"/>
      <c r="O213" s="19"/>
      <c r="P213" s="52"/>
      <c r="Q213" s="74"/>
      <c r="T213" s="69"/>
    </row>
    <row r="214" spans="1:20" s="54" customFormat="1" ht="21.95" customHeight="1">
      <c r="A214" s="75"/>
      <c r="B214" s="40"/>
      <c r="C214" s="52"/>
      <c r="D214" s="452"/>
      <c r="E214" s="45"/>
      <c r="F214" s="76"/>
      <c r="G214" s="368"/>
      <c r="H214" s="19"/>
      <c r="I214" s="19"/>
      <c r="J214" s="19"/>
      <c r="K214" s="19"/>
      <c r="L214" s="19"/>
      <c r="M214" s="17"/>
      <c r="N214" s="17"/>
      <c r="O214" s="19"/>
      <c r="P214" s="52"/>
      <c r="Q214" s="74"/>
      <c r="T214" s="69"/>
    </row>
    <row r="215" spans="1:20" s="54" customFormat="1" ht="21.95" customHeight="1">
      <c r="A215" s="75"/>
      <c r="B215" s="40"/>
      <c r="C215" s="52" t="s">
        <v>32</v>
      </c>
      <c r="D215" s="452" t="s">
        <v>259</v>
      </c>
      <c r="E215" s="45">
        <v>1.9E-2</v>
      </c>
      <c r="F215" s="76">
        <f>R215</f>
        <v>1.9E-2</v>
      </c>
      <c r="G215" s="368" t="s">
        <v>81</v>
      </c>
      <c r="H215" s="19"/>
      <c r="I215" s="19"/>
      <c r="J215" s="19"/>
      <c r="K215" s="19"/>
      <c r="L215" s="19"/>
      <c r="M215" s="17"/>
      <c r="N215" s="417"/>
      <c r="O215" s="19"/>
      <c r="P215" s="52"/>
      <c r="Q215" s="74"/>
      <c r="R215" s="54">
        <f>0.019</f>
        <v>1.9E-2</v>
      </c>
      <c r="T215" s="69"/>
    </row>
    <row r="216" spans="1:20" s="54" customFormat="1" ht="21.95" customHeight="1">
      <c r="A216" s="75"/>
      <c r="B216" s="40"/>
      <c r="C216" s="52"/>
      <c r="D216" s="452" t="s">
        <v>85</v>
      </c>
      <c r="E216" s="45" t="s">
        <v>86</v>
      </c>
      <c r="F216" s="76">
        <v>3</v>
      </c>
      <c r="G216" s="368" t="s">
        <v>33</v>
      </c>
      <c r="H216" s="19"/>
      <c r="I216" s="19"/>
      <c r="J216" s="19"/>
      <c r="K216" s="19"/>
      <c r="L216" s="19"/>
      <c r="M216" s="164"/>
      <c r="N216" s="268"/>
      <c r="O216" s="164"/>
      <c r="P216" s="52"/>
      <c r="Q216" s="74"/>
      <c r="T216" s="69"/>
    </row>
    <row r="217" spans="1:20" s="54" customFormat="1" ht="21.95" customHeight="1">
      <c r="A217" s="75"/>
      <c r="B217" s="40"/>
      <c r="C217" s="52"/>
      <c r="D217" s="452"/>
      <c r="E217" s="45"/>
      <c r="F217" s="76"/>
      <c r="G217" s="368"/>
      <c r="H217" s="19"/>
      <c r="I217" s="19"/>
      <c r="J217" s="19"/>
      <c r="K217" s="19"/>
      <c r="L217" s="19"/>
      <c r="M217" s="164"/>
      <c r="N217" s="268"/>
      <c r="O217" s="164"/>
      <c r="P217" s="52"/>
      <c r="Q217" s="74"/>
      <c r="T217" s="69"/>
    </row>
    <row r="218" spans="1:20" s="54" customFormat="1" ht="21.95" customHeight="1">
      <c r="A218" s="75"/>
      <c r="B218" s="40"/>
      <c r="C218" s="52"/>
      <c r="D218" s="452"/>
      <c r="E218" s="45"/>
      <c r="F218" s="76"/>
      <c r="G218" s="368"/>
      <c r="H218" s="19"/>
      <c r="I218" s="19"/>
      <c r="J218" s="19"/>
      <c r="K218" s="19"/>
      <c r="L218" s="19"/>
      <c r="M218" s="164"/>
      <c r="N218" s="268"/>
      <c r="O218" s="164"/>
      <c r="P218" s="52"/>
      <c r="Q218" s="74"/>
      <c r="T218" s="69"/>
    </row>
    <row r="219" spans="1:20" s="54" customFormat="1" ht="21.95" customHeight="1">
      <c r="A219" s="75"/>
      <c r="B219" s="40"/>
      <c r="C219" s="52"/>
      <c r="D219" s="149"/>
      <c r="E219" s="147"/>
      <c r="F219" s="148"/>
      <c r="G219" s="173"/>
      <c r="H219" s="164"/>
      <c r="I219" s="164"/>
      <c r="J219" s="164"/>
      <c r="K219" s="164"/>
      <c r="L219" s="164"/>
      <c r="M219" s="164"/>
      <c r="N219" s="268"/>
      <c r="O219" s="164"/>
      <c r="P219" s="451"/>
      <c r="Q219" s="74"/>
      <c r="T219" s="69"/>
    </row>
    <row r="220" spans="1:20" s="70" customFormat="1" ht="21.95" customHeight="1">
      <c r="A220" s="67">
        <f>A208+1</f>
        <v>214</v>
      </c>
      <c r="B220" s="68">
        <v>3</v>
      </c>
      <c r="C220" s="77" t="str">
        <f>"제"&amp;A220&amp;"호표"</f>
        <v>제214호표</v>
      </c>
      <c r="D220" s="81" t="str">
        <f>D222</f>
        <v>전원케이블 포설</v>
      </c>
      <c r="E220" s="81" t="str">
        <f>E222</f>
        <v>F-CVV 1.5sq x 3C x 2열</v>
      </c>
      <c r="F220" s="78">
        <f>F222</f>
        <v>2.1</v>
      </c>
      <c r="G220" s="77" t="str">
        <f>G224</f>
        <v>m</v>
      </c>
      <c r="H220" s="416"/>
      <c r="I220" s="416"/>
      <c r="J220" s="416"/>
      <c r="K220" s="416"/>
      <c r="L220" s="416"/>
      <c r="M220" s="416"/>
      <c r="N220" s="416"/>
      <c r="O220" s="416"/>
      <c r="P220" s="80" t="s">
        <v>249</v>
      </c>
      <c r="Q220" s="69"/>
      <c r="T220" s="69"/>
    </row>
    <row r="221" spans="1:20" s="54" customFormat="1" ht="21.95" customHeight="1">
      <c r="A221" s="75"/>
      <c r="B221" s="71"/>
      <c r="C221" s="52"/>
      <c r="D221" s="45"/>
      <c r="E221" s="45"/>
      <c r="F221" s="72"/>
      <c r="G221" s="43"/>
      <c r="H221" s="17"/>
      <c r="I221" s="17"/>
      <c r="J221" s="17"/>
      <c r="K221" s="17"/>
      <c r="L221" s="17"/>
      <c r="M221" s="17"/>
      <c r="N221" s="17"/>
      <c r="O221" s="17"/>
      <c r="P221" s="73"/>
      <c r="Q221" s="74"/>
      <c r="T221" s="69"/>
    </row>
    <row r="222" spans="1:20" s="54" customFormat="1" ht="21.95" customHeight="1">
      <c r="A222" s="75"/>
      <c r="B222" s="71"/>
      <c r="C222" s="52"/>
      <c r="D222" s="452" t="s">
        <v>250</v>
      </c>
      <c r="E222" s="45" t="s">
        <v>339</v>
      </c>
      <c r="F222" s="72">
        <v>2.1</v>
      </c>
      <c r="G222" s="43" t="s">
        <v>59</v>
      </c>
      <c r="H222" s="19"/>
      <c r="I222" s="19"/>
      <c r="J222" s="19"/>
      <c r="K222" s="19"/>
      <c r="L222" s="19"/>
      <c r="M222" s="17"/>
      <c r="N222" s="17"/>
      <c r="O222" s="17"/>
      <c r="P222" s="73"/>
      <c r="Q222" s="74"/>
      <c r="T222" s="69"/>
    </row>
    <row r="223" spans="1:20" s="54" customFormat="1" ht="21.95" customHeight="1">
      <c r="A223" s="75"/>
      <c r="B223" s="71"/>
      <c r="C223" s="52"/>
      <c r="D223" s="45"/>
      <c r="E223" s="45"/>
      <c r="F223" s="72"/>
      <c r="G223" s="43"/>
      <c r="H223" s="19"/>
      <c r="I223" s="19"/>
      <c r="J223" s="19"/>
      <c r="K223" s="19"/>
      <c r="L223" s="19"/>
      <c r="M223" s="17"/>
      <c r="N223" s="17"/>
      <c r="O223" s="17"/>
      <c r="P223" s="73"/>
      <c r="Q223" s="74"/>
      <c r="T223" s="69"/>
    </row>
    <row r="224" spans="1:20" s="54" customFormat="1" ht="21.95" customHeight="1">
      <c r="A224" s="75"/>
      <c r="B224" s="40" t="str">
        <f>CONCATENATE(D224,E224)</f>
        <v>케이블F-CVV 1.5sq x 3C</v>
      </c>
      <c r="C224" s="52" t="s">
        <v>31</v>
      </c>
      <c r="D224" s="452" t="s">
        <v>252</v>
      </c>
      <c r="E224" s="45" t="s">
        <v>335</v>
      </c>
      <c r="F224" s="76">
        <v>2.1</v>
      </c>
      <c r="G224" s="368" t="s">
        <v>59</v>
      </c>
      <c r="H224" s="19"/>
      <c r="I224" s="19"/>
      <c r="J224" s="19"/>
      <c r="K224" s="19"/>
      <c r="L224" s="19"/>
      <c r="M224" s="17"/>
      <c r="N224" s="417"/>
      <c r="O224" s="19"/>
      <c r="P224" s="52"/>
      <c r="Q224" s="74"/>
      <c r="T224" s="69"/>
    </row>
    <row r="225" spans="1:20" s="54" customFormat="1" ht="21.95" customHeight="1">
      <c r="A225" s="75"/>
      <c r="B225" s="40"/>
      <c r="C225" s="52"/>
      <c r="D225" s="452" t="s">
        <v>83</v>
      </c>
      <c r="E225" s="45" t="s">
        <v>84</v>
      </c>
      <c r="F225" s="76">
        <v>2</v>
      </c>
      <c r="G225" s="368" t="s">
        <v>33</v>
      </c>
      <c r="H225" s="19"/>
      <c r="I225" s="19"/>
      <c r="J225" s="19"/>
      <c r="K225" s="19"/>
      <c r="L225" s="19"/>
      <c r="M225" s="17"/>
      <c r="N225" s="417"/>
      <c r="O225" s="19"/>
      <c r="P225" s="52"/>
      <c r="Q225" s="74"/>
      <c r="T225" s="69"/>
    </row>
    <row r="226" spans="1:20" s="54" customFormat="1" ht="21.95" customHeight="1">
      <c r="A226" s="75"/>
      <c r="B226" s="40"/>
      <c r="C226" s="52"/>
      <c r="D226" s="452"/>
      <c r="E226" s="45"/>
      <c r="F226" s="76"/>
      <c r="G226" s="368"/>
      <c r="H226" s="19"/>
      <c r="I226" s="19"/>
      <c r="J226" s="19"/>
      <c r="K226" s="19"/>
      <c r="L226" s="19"/>
      <c r="M226" s="17"/>
      <c r="N226" s="17"/>
      <c r="O226" s="19"/>
      <c r="P226" s="52"/>
      <c r="Q226" s="74"/>
      <c r="T226" s="69"/>
    </row>
    <row r="227" spans="1:20" s="54" customFormat="1" ht="21.95" customHeight="1">
      <c r="A227" s="75"/>
      <c r="B227" s="40"/>
      <c r="C227" s="52" t="s">
        <v>32</v>
      </c>
      <c r="D227" s="452" t="s">
        <v>259</v>
      </c>
      <c r="E227" s="45" t="s">
        <v>322</v>
      </c>
      <c r="F227" s="76">
        <f>R227</f>
        <v>3.4200000000000001E-2</v>
      </c>
      <c r="G227" s="368" t="s">
        <v>81</v>
      </c>
      <c r="H227" s="19"/>
      <c r="I227" s="19"/>
      <c r="J227" s="19"/>
      <c r="K227" s="19"/>
      <c r="L227" s="19"/>
      <c r="M227" s="17"/>
      <c r="N227" s="417"/>
      <c r="O227" s="19"/>
      <c r="P227" s="52"/>
      <c r="Q227" s="74"/>
      <c r="R227" s="54">
        <f>0.019*1.8</f>
        <v>3.4200000000000001E-2</v>
      </c>
      <c r="T227" s="69"/>
    </row>
    <row r="228" spans="1:20" s="54" customFormat="1" ht="21.95" customHeight="1">
      <c r="A228" s="75"/>
      <c r="B228" s="40"/>
      <c r="C228" s="52"/>
      <c r="D228" s="452" t="s">
        <v>85</v>
      </c>
      <c r="E228" s="45" t="s">
        <v>86</v>
      </c>
      <c r="F228" s="76">
        <v>3</v>
      </c>
      <c r="G228" s="368" t="s">
        <v>33</v>
      </c>
      <c r="H228" s="19"/>
      <c r="I228" s="19"/>
      <c r="J228" s="19"/>
      <c r="K228" s="19"/>
      <c r="L228" s="19"/>
      <c r="M228" s="164"/>
      <c r="N228" s="268"/>
      <c r="O228" s="164"/>
      <c r="P228" s="52"/>
      <c r="Q228" s="74"/>
      <c r="T228" s="69"/>
    </row>
    <row r="229" spans="1:20" s="54" customFormat="1" ht="21.95" customHeight="1">
      <c r="A229" s="75"/>
      <c r="B229" s="40"/>
      <c r="C229" s="52"/>
      <c r="D229" s="452"/>
      <c r="E229" s="45"/>
      <c r="F229" s="76"/>
      <c r="G229" s="368"/>
      <c r="H229" s="19"/>
      <c r="I229" s="19"/>
      <c r="J229" s="19"/>
      <c r="K229" s="19"/>
      <c r="L229" s="19"/>
      <c r="M229" s="164"/>
      <c r="N229" s="268"/>
      <c r="O229" s="164"/>
      <c r="P229" s="52"/>
      <c r="Q229" s="74"/>
      <c r="T229" s="69"/>
    </row>
    <row r="230" spans="1:20" s="54" customFormat="1" ht="21.95" customHeight="1">
      <c r="A230" s="75"/>
      <c r="B230" s="40"/>
      <c r="C230" s="52"/>
      <c r="D230" s="452"/>
      <c r="E230" s="45"/>
      <c r="F230" s="76"/>
      <c r="G230" s="368"/>
      <c r="H230" s="19"/>
      <c r="I230" s="19"/>
      <c r="J230" s="19"/>
      <c r="K230" s="19"/>
      <c r="L230" s="19"/>
      <c r="M230" s="164"/>
      <c r="N230" s="268"/>
      <c r="O230" s="164"/>
      <c r="P230" s="52"/>
      <c r="Q230" s="74"/>
      <c r="T230" s="69"/>
    </row>
    <row r="231" spans="1:20" s="54" customFormat="1" ht="21.95" customHeight="1">
      <c r="A231" s="75"/>
      <c r="B231" s="40"/>
      <c r="C231" s="52"/>
      <c r="D231" s="149"/>
      <c r="E231" s="147"/>
      <c r="F231" s="148"/>
      <c r="G231" s="173"/>
      <c r="H231" s="164"/>
      <c r="I231" s="164"/>
      <c r="J231" s="164"/>
      <c r="K231" s="164"/>
      <c r="L231" s="164"/>
      <c r="M231" s="164"/>
      <c r="N231" s="268"/>
      <c r="O231" s="164"/>
      <c r="P231" s="451"/>
      <c r="Q231" s="74"/>
      <c r="T231" s="69"/>
    </row>
    <row r="232" spans="1:20" s="70" customFormat="1" ht="21.95" customHeight="1">
      <c r="A232" s="67">
        <f>A220+1</f>
        <v>215</v>
      </c>
      <c r="B232" s="68">
        <v>3</v>
      </c>
      <c r="C232" s="77" t="str">
        <f>"제"&amp;A232&amp;"호표"</f>
        <v>제215호표</v>
      </c>
      <c r="D232" s="81" t="str">
        <f>D234</f>
        <v>Pull Box 설치</v>
      </c>
      <c r="E232" s="81" t="str">
        <f>E234</f>
        <v>200x200x100mm</v>
      </c>
      <c r="F232" s="78">
        <f>F234</f>
        <v>1</v>
      </c>
      <c r="G232" s="77" t="str">
        <f>G234</f>
        <v>EA</v>
      </c>
      <c r="H232" s="416"/>
      <c r="I232" s="416"/>
      <c r="J232" s="416"/>
      <c r="K232" s="416"/>
      <c r="L232" s="416"/>
      <c r="M232" s="416"/>
      <c r="N232" s="416"/>
      <c r="O232" s="416"/>
      <c r="P232" s="80" t="s">
        <v>246</v>
      </c>
      <c r="Q232" s="69"/>
      <c r="T232" s="69"/>
    </row>
    <row r="233" spans="1:20" s="54" customFormat="1" ht="21.95" customHeight="1">
      <c r="A233" s="75"/>
      <c r="B233" s="71"/>
      <c r="C233" s="52"/>
      <c r="D233" s="45"/>
      <c r="E233" s="45"/>
      <c r="F233" s="170"/>
      <c r="G233" s="52"/>
      <c r="H233" s="19"/>
      <c r="I233" s="19"/>
      <c r="J233" s="19"/>
      <c r="K233" s="19"/>
      <c r="L233" s="19"/>
      <c r="M233" s="19"/>
      <c r="N233" s="19"/>
      <c r="O233" s="19"/>
      <c r="P233" s="73"/>
      <c r="Q233" s="74"/>
      <c r="T233" s="74"/>
    </row>
    <row r="234" spans="1:20" s="54" customFormat="1" ht="21.95" customHeight="1">
      <c r="A234" s="75"/>
      <c r="B234" s="71"/>
      <c r="C234" s="52"/>
      <c r="D234" s="409" t="s">
        <v>247</v>
      </c>
      <c r="E234" s="371" t="s">
        <v>268</v>
      </c>
      <c r="F234" s="72">
        <v>1</v>
      </c>
      <c r="G234" s="43" t="s">
        <v>44</v>
      </c>
      <c r="H234" s="17"/>
      <c r="I234" s="17"/>
      <c r="J234" s="19"/>
      <c r="K234" s="17"/>
      <c r="L234" s="17"/>
      <c r="M234" s="17"/>
      <c r="N234" s="17"/>
      <c r="O234" s="17"/>
      <c r="P234" s="73"/>
      <c r="Q234" s="69"/>
      <c r="T234" s="69"/>
    </row>
    <row r="235" spans="1:20" s="54" customFormat="1" ht="21.95" customHeight="1">
      <c r="A235" s="75"/>
      <c r="B235" s="71"/>
      <c r="C235" s="52"/>
      <c r="D235" s="449"/>
      <c r="E235" s="45"/>
      <c r="F235" s="72"/>
      <c r="G235" s="43"/>
      <c r="H235" s="17"/>
      <c r="I235" s="17"/>
      <c r="J235" s="17"/>
      <c r="K235" s="17"/>
      <c r="L235" s="17"/>
      <c r="M235" s="17"/>
      <c r="N235" s="17"/>
      <c r="O235" s="17"/>
      <c r="P235" s="73"/>
      <c r="Q235" s="69"/>
      <c r="T235" s="69"/>
    </row>
    <row r="236" spans="1:20" s="54" customFormat="1" ht="21.95" customHeight="1">
      <c r="A236" s="75"/>
      <c r="B236" s="40" t="str">
        <f>CONCATENATE(D236,E236)</f>
        <v>Pull Box200x200x100mm</v>
      </c>
      <c r="C236" s="52" t="s">
        <v>9</v>
      </c>
      <c r="D236" s="370" t="s">
        <v>275</v>
      </c>
      <c r="E236" s="371" t="s">
        <v>268</v>
      </c>
      <c r="F236" s="76">
        <v>1</v>
      </c>
      <c r="G236" s="43" t="s">
        <v>44</v>
      </c>
      <c r="H236" s="17"/>
      <c r="I236" s="17"/>
      <c r="J236" s="17"/>
      <c r="K236" s="17"/>
      <c r="L236" s="17"/>
      <c r="M236" s="17"/>
      <c r="N236" s="417"/>
      <c r="O236" s="19"/>
      <c r="P236" s="73"/>
      <c r="Q236" s="69"/>
      <c r="T236" s="69"/>
    </row>
    <row r="237" spans="1:20" s="54" customFormat="1" ht="21.95" customHeight="1">
      <c r="A237" s="75"/>
      <c r="B237" s="40"/>
      <c r="C237" s="52"/>
      <c r="D237" s="370"/>
      <c r="E237" s="371"/>
      <c r="F237" s="76"/>
      <c r="G237" s="43"/>
      <c r="H237" s="17"/>
      <c r="I237" s="17"/>
      <c r="J237" s="17"/>
      <c r="K237" s="17"/>
      <c r="L237" s="17"/>
      <c r="M237" s="17"/>
      <c r="N237" s="417"/>
      <c r="O237" s="19"/>
      <c r="P237" s="73"/>
      <c r="Q237" s="69"/>
      <c r="T237" s="69"/>
    </row>
    <row r="238" spans="1:20" s="54" customFormat="1" ht="21.95" customHeight="1">
      <c r="A238" s="75"/>
      <c r="B238" s="40"/>
      <c r="C238" s="52" t="s">
        <v>10</v>
      </c>
      <c r="D238" s="423" t="s">
        <v>87</v>
      </c>
      <c r="E238" s="371">
        <v>0.22</v>
      </c>
      <c r="F238" s="72">
        <f>S238</f>
        <v>0.22</v>
      </c>
      <c r="G238" s="424" t="s">
        <v>81</v>
      </c>
      <c r="H238" s="450"/>
      <c r="I238" s="450"/>
      <c r="J238" s="450"/>
      <c r="K238" s="450"/>
      <c r="L238" s="450"/>
      <c r="M238" s="450"/>
      <c r="N238" s="450"/>
      <c r="O238" s="450"/>
      <c r="P238" s="84"/>
      <c r="Q238" s="74"/>
      <c r="S238" s="54">
        <f>0.22</f>
        <v>0.22</v>
      </c>
      <c r="T238" s="69"/>
    </row>
    <row r="239" spans="1:20" s="54" customFormat="1" ht="21.95" customHeight="1">
      <c r="A239" s="75"/>
      <c r="B239" s="40"/>
      <c r="C239" s="52"/>
      <c r="D239" s="149" t="s">
        <v>85</v>
      </c>
      <c r="E239" s="147" t="s">
        <v>86</v>
      </c>
      <c r="F239" s="148">
        <v>3</v>
      </c>
      <c r="G239" s="173" t="s">
        <v>33</v>
      </c>
      <c r="H239" s="164"/>
      <c r="I239" s="164"/>
      <c r="J239" s="164"/>
      <c r="K239" s="164"/>
      <c r="L239" s="164"/>
      <c r="M239" s="164"/>
      <c r="N239" s="268"/>
      <c r="O239" s="164"/>
      <c r="P239" s="52"/>
      <c r="Q239" s="69"/>
      <c r="T239" s="69"/>
    </row>
    <row r="240" spans="1:20" s="54" customFormat="1" ht="21.95" customHeight="1">
      <c r="A240" s="75"/>
      <c r="B240" s="40"/>
      <c r="C240" s="52"/>
      <c r="D240" s="149"/>
      <c r="E240" s="147"/>
      <c r="F240" s="148"/>
      <c r="G240" s="173"/>
      <c r="H240" s="164"/>
      <c r="I240" s="164"/>
      <c r="J240" s="164"/>
      <c r="K240" s="164"/>
      <c r="L240" s="164"/>
      <c r="M240" s="164"/>
      <c r="N240" s="268"/>
      <c r="O240" s="164"/>
      <c r="P240" s="52"/>
      <c r="Q240" s="69"/>
      <c r="T240" s="69"/>
    </row>
    <row r="241" spans="1:20" s="54" customFormat="1" ht="21.95" customHeight="1">
      <c r="A241" s="75"/>
      <c r="B241" s="40"/>
      <c r="C241" s="52"/>
      <c r="D241" s="149"/>
      <c r="E241" s="147"/>
      <c r="F241" s="148"/>
      <c r="G241" s="173"/>
      <c r="H241" s="164"/>
      <c r="I241" s="164"/>
      <c r="J241" s="164"/>
      <c r="K241" s="164"/>
      <c r="L241" s="164"/>
      <c r="M241" s="164"/>
      <c r="N241" s="268"/>
      <c r="O241" s="164"/>
      <c r="P241" s="52"/>
      <c r="Q241" s="69"/>
      <c r="T241" s="69"/>
    </row>
    <row r="242" spans="1:20" s="54" customFormat="1" ht="21.95" customHeight="1">
      <c r="A242" s="75"/>
      <c r="B242" s="40"/>
      <c r="C242" s="52"/>
      <c r="D242" s="149"/>
      <c r="E242" s="147"/>
      <c r="F242" s="148"/>
      <c r="G242" s="173"/>
      <c r="H242" s="164"/>
      <c r="I242" s="164"/>
      <c r="J242" s="164"/>
      <c r="K242" s="164"/>
      <c r="L242" s="164"/>
      <c r="M242" s="164"/>
      <c r="N242" s="268"/>
      <c r="O242" s="164"/>
      <c r="P242" s="52"/>
      <c r="Q242" s="69"/>
      <c r="T242" s="69"/>
    </row>
    <row r="243" spans="1:20" s="54" customFormat="1" ht="21.95" customHeight="1">
      <c r="A243" s="75"/>
      <c r="B243" s="40"/>
      <c r="C243" s="52"/>
      <c r="D243" s="149"/>
      <c r="E243" s="147"/>
      <c r="F243" s="148"/>
      <c r="G243" s="173"/>
      <c r="H243" s="164"/>
      <c r="I243" s="164"/>
      <c r="J243" s="164"/>
      <c r="K243" s="164"/>
      <c r="L243" s="164"/>
      <c r="M243" s="164"/>
      <c r="N243" s="268"/>
      <c r="O243" s="164"/>
      <c r="P243" s="52"/>
      <c r="Q243" s="69"/>
      <c r="T243" s="69"/>
    </row>
    <row r="244" spans="1:20" s="70" customFormat="1" ht="21.95" customHeight="1">
      <c r="A244" s="67">
        <f>A232+1</f>
        <v>216</v>
      </c>
      <c r="B244" s="68">
        <v>3</v>
      </c>
      <c r="C244" s="77" t="str">
        <f>"제"&amp;A244&amp;"호표"</f>
        <v>제216호표</v>
      </c>
      <c r="D244" s="81" t="str">
        <f>D246</f>
        <v>Pull Box 설치</v>
      </c>
      <c r="E244" s="81" t="str">
        <f>E246</f>
        <v>300x300x100mm</v>
      </c>
      <c r="F244" s="78">
        <f>F246</f>
        <v>1</v>
      </c>
      <c r="G244" s="77" t="str">
        <f>G246</f>
        <v>EA</v>
      </c>
      <c r="H244" s="416"/>
      <c r="I244" s="416"/>
      <c r="J244" s="416"/>
      <c r="K244" s="416"/>
      <c r="L244" s="416"/>
      <c r="M244" s="416"/>
      <c r="N244" s="416"/>
      <c r="O244" s="416"/>
      <c r="P244" s="80" t="s">
        <v>246</v>
      </c>
      <c r="Q244" s="69"/>
      <c r="T244" s="69"/>
    </row>
    <row r="245" spans="1:20" s="54" customFormat="1" ht="21.95" customHeight="1">
      <c r="A245" s="75"/>
      <c r="B245" s="71"/>
      <c r="C245" s="52"/>
      <c r="D245" s="45"/>
      <c r="E245" s="45"/>
      <c r="F245" s="170"/>
      <c r="G245" s="52"/>
      <c r="H245" s="19"/>
      <c r="I245" s="19"/>
      <c r="J245" s="19"/>
      <c r="K245" s="19"/>
      <c r="L245" s="19"/>
      <c r="M245" s="19"/>
      <c r="N245" s="19"/>
      <c r="O245" s="19"/>
      <c r="P245" s="73"/>
      <c r="Q245" s="74"/>
      <c r="T245" s="74"/>
    </row>
    <row r="246" spans="1:20" s="54" customFormat="1" ht="21.95" customHeight="1">
      <c r="A246" s="75"/>
      <c r="B246" s="71"/>
      <c r="C246" s="52"/>
      <c r="D246" s="409" t="s">
        <v>247</v>
      </c>
      <c r="E246" s="371" t="s">
        <v>319</v>
      </c>
      <c r="F246" s="72">
        <v>1</v>
      </c>
      <c r="G246" s="43" t="s">
        <v>44</v>
      </c>
      <c r="H246" s="17"/>
      <c r="I246" s="17"/>
      <c r="J246" s="17"/>
      <c r="K246" s="17"/>
      <c r="L246" s="17"/>
      <c r="M246" s="17"/>
      <c r="N246" s="17"/>
      <c r="O246" s="17"/>
      <c r="P246" s="73"/>
      <c r="Q246" s="69"/>
      <c r="T246" s="69"/>
    </row>
    <row r="247" spans="1:20" s="54" customFormat="1" ht="21.95" customHeight="1">
      <c r="A247" s="75"/>
      <c r="B247" s="71"/>
      <c r="C247" s="52"/>
      <c r="D247" s="449"/>
      <c r="E247" s="45"/>
      <c r="F247" s="72"/>
      <c r="G247" s="43"/>
      <c r="H247" s="17"/>
      <c r="I247" s="17"/>
      <c r="J247" s="17"/>
      <c r="K247" s="17"/>
      <c r="L247" s="17"/>
      <c r="M247" s="17"/>
      <c r="N247" s="17"/>
      <c r="O247" s="17"/>
      <c r="P247" s="73"/>
      <c r="Q247" s="69"/>
      <c r="T247" s="69"/>
    </row>
    <row r="248" spans="1:20" s="54" customFormat="1" ht="21.95" customHeight="1">
      <c r="A248" s="75"/>
      <c r="B248" s="40" t="str">
        <f>CONCATENATE(D248,E248)</f>
        <v>Pull Box300x300x100mm</v>
      </c>
      <c r="C248" s="52" t="s">
        <v>9</v>
      </c>
      <c r="D248" s="370" t="s">
        <v>248</v>
      </c>
      <c r="E248" s="371" t="s">
        <v>319</v>
      </c>
      <c r="F248" s="76">
        <v>1</v>
      </c>
      <c r="G248" s="43" t="s">
        <v>44</v>
      </c>
      <c r="H248" s="17"/>
      <c r="I248" s="17"/>
      <c r="J248" s="17"/>
      <c r="K248" s="17"/>
      <c r="L248" s="17"/>
      <c r="M248" s="17"/>
      <c r="N248" s="417"/>
      <c r="O248" s="19"/>
      <c r="P248" s="73"/>
      <c r="Q248" s="69"/>
      <c r="T248" s="69"/>
    </row>
    <row r="249" spans="1:20" s="54" customFormat="1" ht="21.95" customHeight="1">
      <c r="A249" s="75"/>
      <c r="B249" s="40"/>
      <c r="C249" s="52"/>
      <c r="D249" s="370"/>
      <c r="E249" s="371"/>
      <c r="F249" s="76"/>
      <c r="G249" s="43"/>
      <c r="H249" s="17"/>
      <c r="I249" s="17"/>
      <c r="J249" s="17"/>
      <c r="K249" s="17"/>
      <c r="L249" s="17"/>
      <c r="M249" s="17"/>
      <c r="N249" s="417"/>
      <c r="O249" s="19"/>
      <c r="P249" s="73"/>
      <c r="Q249" s="69"/>
      <c r="T249" s="69"/>
    </row>
    <row r="250" spans="1:20" s="54" customFormat="1" ht="21.95" customHeight="1">
      <c r="A250" s="75"/>
      <c r="B250" s="40"/>
      <c r="C250" s="52" t="s">
        <v>10</v>
      </c>
      <c r="D250" s="423" t="s">
        <v>87</v>
      </c>
      <c r="E250" s="371">
        <v>0.35</v>
      </c>
      <c r="F250" s="72">
        <f>S250</f>
        <v>0.35</v>
      </c>
      <c r="G250" s="424" t="s">
        <v>81</v>
      </c>
      <c r="H250" s="450"/>
      <c r="I250" s="450"/>
      <c r="J250" s="450"/>
      <c r="K250" s="450"/>
      <c r="L250" s="450"/>
      <c r="M250" s="450"/>
      <c r="N250" s="450"/>
      <c r="O250" s="450"/>
      <c r="P250" s="84"/>
      <c r="Q250" s="74"/>
      <c r="S250" s="54">
        <f>0.35</f>
        <v>0.35</v>
      </c>
      <c r="T250" s="69"/>
    </row>
    <row r="251" spans="1:20" s="54" customFormat="1" ht="21.95" customHeight="1">
      <c r="A251" s="75"/>
      <c r="B251" s="40"/>
      <c r="C251" s="52"/>
      <c r="D251" s="149" t="s">
        <v>85</v>
      </c>
      <c r="E251" s="147" t="s">
        <v>86</v>
      </c>
      <c r="F251" s="148">
        <v>3</v>
      </c>
      <c r="G251" s="173" t="s">
        <v>33</v>
      </c>
      <c r="H251" s="164"/>
      <c r="I251" s="164"/>
      <c r="J251" s="164"/>
      <c r="K251" s="164"/>
      <c r="L251" s="164"/>
      <c r="M251" s="164"/>
      <c r="N251" s="268"/>
      <c r="O251" s="164"/>
      <c r="P251" s="52"/>
      <c r="Q251" s="69"/>
      <c r="T251" s="69"/>
    </row>
    <row r="252" spans="1:20" s="54" customFormat="1" ht="21.95" customHeight="1">
      <c r="A252" s="75"/>
      <c r="B252" s="40"/>
      <c r="C252" s="52"/>
      <c r="D252" s="149"/>
      <c r="E252" s="147"/>
      <c r="F252" s="148"/>
      <c r="G252" s="173"/>
      <c r="H252" s="164"/>
      <c r="I252" s="164"/>
      <c r="J252" s="164"/>
      <c r="K252" s="164"/>
      <c r="L252" s="164"/>
      <c r="M252" s="164"/>
      <c r="N252" s="268"/>
      <c r="O252" s="164"/>
      <c r="P252" s="52"/>
      <c r="Q252" s="69"/>
      <c r="T252" s="69"/>
    </row>
    <row r="253" spans="1:20" s="54" customFormat="1" ht="21.95" customHeight="1">
      <c r="A253" s="75"/>
      <c r="B253" s="40"/>
      <c r="C253" s="52"/>
      <c r="D253" s="149"/>
      <c r="E253" s="147"/>
      <c r="F253" s="148"/>
      <c r="G253" s="173"/>
      <c r="H253" s="164"/>
      <c r="I253" s="164"/>
      <c r="J253" s="164"/>
      <c r="K253" s="164"/>
      <c r="L253" s="164"/>
      <c r="M253" s="164"/>
      <c r="N253" s="268"/>
      <c r="O253" s="164"/>
      <c r="P253" s="52"/>
      <c r="Q253" s="69"/>
      <c r="T253" s="69"/>
    </row>
    <row r="254" spans="1:20" s="54" customFormat="1" ht="21.95" customHeight="1">
      <c r="A254" s="75"/>
      <c r="B254" s="40"/>
      <c r="C254" s="52"/>
      <c r="D254" s="149"/>
      <c r="E254" s="147"/>
      <c r="F254" s="148"/>
      <c r="G254" s="173"/>
      <c r="H254" s="164"/>
      <c r="I254" s="164"/>
      <c r="J254" s="164"/>
      <c r="K254" s="164"/>
      <c r="L254" s="164"/>
      <c r="M254" s="164"/>
      <c r="N254" s="268"/>
      <c r="O254" s="164"/>
      <c r="P254" s="52"/>
      <c r="Q254" s="69"/>
      <c r="T254" s="69"/>
    </row>
    <row r="255" spans="1:20" s="54" customFormat="1" ht="21.95" customHeight="1">
      <c r="A255" s="67"/>
      <c r="B255" s="40"/>
      <c r="C255" s="52"/>
      <c r="D255" s="425"/>
      <c r="E255" s="427"/>
      <c r="F255" s="148"/>
      <c r="G255" s="410"/>
      <c r="H255" s="426"/>
      <c r="I255" s="426"/>
      <c r="J255" s="426"/>
      <c r="K255" s="426"/>
      <c r="L255" s="426"/>
      <c r="M255" s="426"/>
      <c r="N255" s="414"/>
      <c r="O255" s="426"/>
      <c r="P255" s="52"/>
      <c r="Q255" s="74"/>
      <c r="T255" s="69"/>
    </row>
    <row r="256" spans="1:20" s="70" customFormat="1" ht="21.95" customHeight="1">
      <c r="A256" s="67">
        <f>A244+1</f>
        <v>217</v>
      </c>
      <c r="B256" s="68">
        <v>3</v>
      </c>
      <c r="C256" s="77" t="str">
        <f>"제"&amp;A256&amp;"호표"</f>
        <v>제217호표</v>
      </c>
      <c r="D256" s="81" t="str">
        <f>D258</f>
        <v>원격조명릴 설치</v>
      </c>
      <c r="E256" s="81" t="str">
        <f>E258</f>
        <v>LED 200W 포함</v>
      </c>
      <c r="F256" s="78">
        <f>F258</f>
        <v>1</v>
      </c>
      <c r="G256" s="77" t="str">
        <f>G258</f>
        <v>EA</v>
      </c>
      <c r="H256" s="416"/>
      <c r="I256" s="416"/>
      <c r="J256" s="416"/>
      <c r="K256" s="416"/>
      <c r="L256" s="416"/>
      <c r="M256" s="416"/>
      <c r="N256" s="416"/>
      <c r="O256" s="416"/>
      <c r="P256" s="80" t="s">
        <v>261</v>
      </c>
      <c r="Q256" s="69"/>
      <c r="T256" s="69"/>
    </row>
    <row r="257" spans="1:20" s="54" customFormat="1" ht="21.95" customHeight="1">
      <c r="A257" s="75"/>
      <c r="B257" s="71"/>
      <c r="C257" s="52"/>
      <c r="D257" s="45"/>
      <c r="E257" s="45"/>
      <c r="F257" s="72"/>
      <c r="G257" s="43"/>
      <c r="H257" s="17"/>
      <c r="I257" s="17"/>
      <c r="J257" s="17"/>
      <c r="K257" s="17"/>
      <c r="L257" s="17"/>
      <c r="M257" s="17"/>
      <c r="N257" s="17"/>
      <c r="O257" s="17"/>
      <c r="P257" s="73"/>
      <c r="Q257" s="69"/>
      <c r="T257" s="69"/>
    </row>
    <row r="258" spans="1:20" s="54" customFormat="1" ht="21.95" customHeight="1">
      <c r="A258" s="75"/>
      <c r="B258" s="71"/>
      <c r="C258" s="52"/>
      <c r="D258" s="364" t="s">
        <v>260</v>
      </c>
      <c r="E258" s="371" t="s">
        <v>331</v>
      </c>
      <c r="F258" s="72">
        <v>1</v>
      </c>
      <c r="G258" s="43" t="s">
        <v>44</v>
      </c>
      <c r="H258" s="17"/>
      <c r="I258" s="17"/>
      <c r="J258" s="19"/>
      <c r="K258" s="17"/>
      <c r="L258" s="17"/>
      <c r="M258" s="17"/>
      <c r="N258" s="17"/>
      <c r="O258" s="17"/>
      <c r="P258" s="73"/>
      <c r="Q258" s="69"/>
      <c r="T258" s="69"/>
    </row>
    <row r="259" spans="1:20" s="54" customFormat="1" ht="21.95" customHeight="1">
      <c r="A259" s="75"/>
      <c r="B259" s="71"/>
      <c r="C259" s="52"/>
      <c r="D259" s="364"/>
      <c r="E259" s="415"/>
      <c r="F259" s="72"/>
      <c r="G259" s="43"/>
      <c r="H259" s="17"/>
      <c r="I259" s="17"/>
      <c r="J259" s="17"/>
      <c r="K259" s="17"/>
      <c r="L259" s="17"/>
      <c r="M259" s="17"/>
      <c r="N259" s="17"/>
      <c r="O259" s="17"/>
      <c r="P259" s="73"/>
      <c r="Q259" s="69"/>
      <c r="T259" s="69"/>
    </row>
    <row r="260" spans="1:20" s="54" customFormat="1" ht="21.95" customHeight="1">
      <c r="A260" s="75"/>
      <c r="B260" s="40" t="str">
        <f>CONCATENATE(D260,E260)</f>
        <v>원격조명릴LED 200W 포함</v>
      </c>
      <c r="C260" s="52" t="s">
        <v>9</v>
      </c>
      <c r="D260" s="370" t="s">
        <v>323</v>
      </c>
      <c r="E260" s="371" t="s">
        <v>330</v>
      </c>
      <c r="F260" s="76">
        <v>1</v>
      </c>
      <c r="G260" s="43" t="s">
        <v>44</v>
      </c>
      <c r="H260" s="17"/>
      <c r="I260" s="17"/>
      <c r="J260" s="17"/>
      <c r="K260" s="17"/>
      <c r="L260" s="17"/>
      <c r="M260" s="17"/>
      <c r="N260" s="417"/>
      <c r="O260" s="19"/>
      <c r="P260" s="73"/>
      <c r="Q260" s="69"/>
      <c r="T260" s="69"/>
    </row>
    <row r="261" spans="1:20" s="54" customFormat="1" ht="21.95" customHeight="1">
      <c r="A261" s="75"/>
      <c r="B261" s="71"/>
      <c r="C261" s="52"/>
      <c r="D261" s="45"/>
      <c r="E261" s="45"/>
      <c r="F261" s="72"/>
      <c r="G261" s="43"/>
      <c r="H261" s="17"/>
      <c r="I261" s="17"/>
      <c r="J261" s="17"/>
      <c r="K261" s="17"/>
      <c r="L261" s="17"/>
      <c r="M261" s="17"/>
      <c r="N261" s="17"/>
      <c r="O261" s="17"/>
      <c r="P261" s="73"/>
      <c r="Q261" s="69"/>
      <c r="T261" s="69"/>
    </row>
    <row r="262" spans="1:20" s="54" customFormat="1" ht="21.95" customHeight="1">
      <c r="A262" s="75"/>
      <c r="B262" s="40"/>
      <c r="C262" s="52" t="s">
        <v>10</v>
      </c>
      <c r="D262" s="260" t="s">
        <v>262</v>
      </c>
      <c r="E262" s="42" t="s">
        <v>291</v>
      </c>
      <c r="F262" s="72">
        <f>R262</f>
        <v>0.52800000000000002</v>
      </c>
      <c r="G262" s="125" t="s">
        <v>81</v>
      </c>
      <c r="H262" s="17"/>
      <c r="I262" s="17"/>
      <c r="J262" s="17"/>
      <c r="K262" s="17"/>
      <c r="L262" s="17"/>
      <c r="M262" s="17"/>
      <c r="N262" s="17"/>
      <c r="O262" s="19"/>
      <c r="P262" s="84"/>
      <c r="Q262" s="69"/>
      <c r="R262" s="54">
        <f>0.44*1.2</f>
        <v>0.52800000000000002</v>
      </c>
      <c r="T262" s="69"/>
    </row>
    <row r="263" spans="1:20" s="54" customFormat="1" ht="21.95" customHeight="1">
      <c r="A263" s="75"/>
      <c r="B263" s="40"/>
      <c r="C263" s="52"/>
      <c r="D263" s="149" t="s">
        <v>85</v>
      </c>
      <c r="E263" s="147" t="s">
        <v>86</v>
      </c>
      <c r="F263" s="148">
        <v>3</v>
      </c>
      <c r="G263" s="173" t="s">
        <v>33</v>
      </c>
      <c r="H263" s="164"/>
      <c r="I263" s="164"/>
      <c r="J263" s="164"/>
      <c r="K263" s="164"/>
      <c r="L263" s="164"/>
      <c r="M263" s="164"/>
      <c r="N263" s="268"/>
      <c r="O263" s="164"/>
      <c r="P263" s="52"/>
      <c r="Q263" s="69"/>
      <c r="T263" s="69"/>
    </row>
    <row r="264" spans="1:20" s="54" customFormat="1" ht="21.95" customHeight="1">
      <c r="A264" s="75"/>
      <c r="B264" s="40"/>
      <c r="C264" s="52"/>
      <c r="D264" s="149"/>
      <c r="E264" s="147"/>
      <c r="F264" s="148"/>
      <c r="G264" s="173"/>
      <c r="H264" s="164"/>
      <c r="I264" s="164"/>
      <c r="J264" s="164"/>
      <c r="K264" s="164"/>
      <c r="L264" s="164"/>
      <c r="M264" s="164"/>
      <c r="N264" s="268"/>
      <c r="O264" s="164"/>
      <c r="P264" s="52"/>
      <c r="Q264" s="69"/>
      <c r="T264" s="69"/>
    </row>
    <row r="265" spans="1:20" s="54" customFormat="1" ht="21.95" customHeight="1">
      <c r="A265" s="75"/>
      <c r="B265" s="40"/>
      <c r="C265" s="52"/>
      <c r="D265" s="149"/>
      <c r="E265" s="147"/>
      <c r="F265" s="148"/>
      <c r="G265" s="173"/>
      <c r="H265" s="164"/>
      <c r="I265" s="164"/>
      <c r="J265" s="164"/>
      <c r="K265" s="164"/>
      <c r="L265" s="164"/>
      <c r="M265" s="164"/>
      <c r="N265" s="268"/>
      <c r="O265" s="164"/>
      <c r="P265" s="52"/>
      <c r="Q265" s="69"/>
      <c r="T265" s="69"/>
    </row>
    <row r="266" spans="1:20" s="54" customFormat="1" ht="21.95" customHeight="1">
      <c r="A266" s="75"/>
      <c r="B266" s="40"/>
      <c r="C266" s="52"/>
      <c r="D266" s="149"/>
      <c r="E266" s="147"/>
      <c r="F266" s="148"/>
      <c r="G266" s="173"/>
      <c r="H266" s="164"/>
      <c r="I266" s="164"/>
      <c r="J266" s="164"/>
      <c r="K266" s="164"/>
      <c r="L266" s="164"/>
      <c r="M266" s="164"/>
      <c r="N266" s="268"/>
      <c r="O266" s="164"/>
      <c r="P266" s="52"/>
      <c r="Q266" s="69"/>
      <c r="T266" s="69"/>
    </row>
    <row r="267" spans="1:20" s="54" customFormat="1" ht="21.95" customHeight="1">
      <c r="A267" s="75"/>
      <c r="B267" s="40"/>
      <c r="C267" s="52"/>
      <c r="D267" s="149"/>
      <c r="E267" s="147"/>
      <c r="F267" s="148"/>
      <c r="G267" s="173"/>
      <c r="H267" s="164"/>
      <c r="I267" s="164"/>
      <c r="J267" s="164"/>
      <c r="K267" s="164"/>
      <c r="L267" s="164"/>
      <c r="M267" s="164"/>
      <c r="N267" s="268"/>
      <c r="O267" s="164"/>
      <c r="P267" s="52"/>
      <c r="Q267" s="69"/>
      <c r="T267" s="69"/>
    </row>
    <row r="268" spans="1:20" s="70" customFormat="1" ht="21.95" customHeight="1">
      <c r="A268" s="67">
        <f>A256+1</f>
        <v>218</v>
      </c>
      <c r="B268" s="68">
        <v>3</v>
      </c>
      <c r="C268" s="77" t="str">
        <f>"제"&amp;A268&amp;"호표"</f>
        <v>제218호표</v>
      </c>
      <c r="D268" s="81" t="str">
        <f>D270</f>
        <v>무선판넬 설치</v>
      </c>
      <c r="E268" s="81" t="str">
        <f>E270</f>
        <v>180*130*48.7mm</v>
      </c>
      <c r="F268" s="78">
        <f>F270</f>
        <v>1</v>
      </c>
      <c r="G268" s="77" t="str">
        <f>G270</f>
        <v>EA</v>
      </c>
      <c r="H268" s="416"/>
      <c r="I268" s="416"/>
      <c r="J268" s="416"/>
      <c r="K268" s="416"/>
      <c r="L268" s="416"/>
      <c r="M268" s="416"/>
      <c r="N268" s="416"/>
      <c r="O268" s="416"/>
      <c r="P268" s="80" t="s">
        <v>246</v>
      </c>
      <c r="Q268" s="69"/>
      <c r="T268" s="69"/>
    </row>
    <row r="269" spans="1:20" s="54" customFormat="1" ht="21.95" customHeight="1">
      <c r="A269" s="75"/>
      <c r="B269" s="71"/>
      <c r="C269" s="52"/>
      <c r="D269" s="45"/>
      <c r="E269" s="45"/>
      <c r="F269" s="72"/>
      <c r="G269" s="43"/>
      <c r="H269" s="17"/>
      <c r="I269" s="17"/>
      <c r="J269" s="17"/>
      <c r="K269" s="17"/>
      <c r="L269" s="17"/>
      <c r="M269" s="17"/>
      <c r="N269" s="17"/>
      <c r="O269" s="17"/>
      <c r="P269" s="73"/>
      <c r="Q269" s="69"/>
      <c r="T269" s="69"/>
    </row>
    <row r="270" spans="1:20" s="54" customFormat="1" ht="21.95" customHeight="1">
      <c r="A270" s="75"/>
      <c r="B270" s="71"/>
      <c r="C270" s="52"/>
      <c r="D270" s="364" t="s">
        <v>325</v>
      </c>
      <c r="E270" s="371" t="s">
        <v>324</v>
      </c>
      <c r="F270" s="72">
        <v>1</v>
      </c>
      <c r="G270" s="43" t="s">
        <v>44</v>
      </c>
      <c r="H270" s="17"/>
      <c r="I270" s="17"/>
      <c r="J270" s="17"/>
      <c r="K270" s="17"/>
      <c r="L270" s="17"/>
      <c r="M270" s="17"/>
      <c r="N270" s="17"/>
      <c r="O270" s="17"/>
      <c r="P270" s="73"/>
      <c r="Q270" s="69"/>
      <c r="T270" s="69"/>
    </row>
    <row r="271" spans="1:20" s="54" customFormat="1" ht="21.95" customHeight="1">
      <c r="A271" s="75"/>
      <c r="B271" s="71"/>
      <c r="C271" s="52"/>
      <c r="D271" s="364"/>
      <c r="E271" s="415"/>
      <c r="F271" s="72"/>
      <c r="G271" s="43"/>
      <c r="H271" s="17"/>
      <c r="I271" s="17"/>
      <c r="J271" s="17"/>
      <c r="K271" s="17"/>
      <c r="L271" s="17"/>
      <c r="M271" s="17"/>
      <c r="N271" s="17"/>
      <c r="O271" s="17"/>
      <c r="P271" s="73"/>
      <c r="Q271" s="69"/>
      <c r="T271" s="69"/>
    </row>
    <row r="272" spans="1:20" s="54" customFormat="1" ht="21.95" customHeight="1">
      <c r="A272" s="75"/>
      <c r="B272" s="40" t="str">
        <f>CONCATENATE(D272,E272)</f>
        <v>무선판넬180*130*48.7mm</v>
      </c>
      <c r="C272" s="52" t="s">
        <v>9</v>
      </c>
      <c r="D272" s="370" t="s">
        <v>326</v>
      </c>
      <c r="E272" s="371" t="s">
        <v>324</v>
      </c>
      <c r="F272" s="76">
        <v>1</v>
      </c>
      <c r="G272" s="43" t="s">
        <v>44</v>
      </c>
      <c r="H272" s="17"/>
      <c r="I272" s="17"/>
      <c r="J272" s="17"/>
      <c r="K272" s="17"/>
      <c r="L272" s="17"/>
      <c r="M272" s="17"/>
      <c r="N272" s="417"/>
      <c r="O272" s="19"/>
      <c r="P272" s="73"/>
      <c r="Q272" s="69"/>
      <c r="T272" s="69"/>
    </row>
    <row r="273" spans="1:20" s="54" customFormat="1" ht="21.95" customHeight="1">
      <c r="A273" s="75"/>
      <c r="B273" s="71"/>
      <c r="C273" s="52"/>
      <c r="D273" s="45"/>
      <c r="E273" s="45"/>
      <c r="F273" s="72"/>
      <c r="G273" s="43"/>
      <c r="H273" s="17"/>
      <c r="I273" s="17"/>
      <c r="J273" s="17"/>
      <c r="K273" s="17"/>
      <c r="L273" s="17"/>
      <c r="M273" s="17"/>
      <c r="N273" s="17"/>
      <c r="O273" s="17"/>
      <c r="P273" s="73"/>
      <c r="Q273" s="69"/>
      <c r="T273" s="69"/>
    </row>
    <row r="274" spans="1:20" s="54" customFormat="1" ht="21.95" customHeight="1">
      <c r="A274" s="75"/>
      <c r="B274" s="40"/>
      <c r="C274" s="52" t="s">
        <v>10</v>
      </c>
      <c r="D274" s="260" t="s">
        <v>87</v>
      </c>
      <c r="E274" s="42">
        <v>0.55000000000000004</v>
      </c>
      <c r="F274" s="72">
        <f>R274</f>
        <v>0.55000000000000004</v>
      </c>
      <c r="G274" s="125" t="s">
        <v>81</v>
      </c>
      <c r="H274" s="17"/>
      <c r="I274" s="17"/>
      <c r="J274" s="17"/>
      <c r="K274" s="17"/>
      <c r="L274" s="17"/>
      <c r="M274" s="17"/>
      <c r="N274" s="17"/>
      <c r="O274" s="19"/>
      <c r="P274" s="84"/>
      <c r="Q274" s="69"/>
      <c r="R274" s="54">
        <f>0.55</f>
        <v>0.55000000000000004</v>
      </c>
      <c r="T274" s="69"/>
    </row>
    <row r="275" spans="1:20" s="54" customFormat="1" ht="21.95" customHeight="1">
      <c r="A275" s="75"/>
      <c r="B275" s="40"/>
      <c r="C275" s="52"/>
      <c r="D275" s="149" t="s">
        <v>85</v>
      </c>
      <c r="E275" s="147" t="s">
        <v>86</v>
      </c>
      <c r="F275" s="148">
        <v>3</v>
      </c>
      <c r="G275" s="173" t="s">
        <v>33</v>
      </c>
      <c r="H275" s="164"/>
      <c r="I275" s="164"/>
      <c r="J275" s="164"/>
      <c r="K275" s="164"/>
      <c r="L275" s="164"/>
      <c r="M275" s="164"/>
      <c r="N275" s="268"/>
      <c r="O275" s="164"/>
      <c r="P275" s="52"/>
      <c r="Q275" s="69"/>
      <c r="T275" s="69"/>
    </row>
    <row r="276" spans="1:20" s="54" customFormat="1" ht="21.95" customHeight="1">
      <c r="A276" s="75"/>
      <c r="B276" s="40"/>
      <c r="C276" s="52"/>
      <c r="D276" s="149"/>
      <c r="E276" s="147"/>
      <c r="F276" s="148"/>
      <c r="G276" s="173"/>
      <c r="H276" s="164"/>
      <c r="I276" s="164"/>
      <c r="J276" s="164"/>
      <c r="K276" s="164"/>
      <c r="L276" s="164"/>
      <c r="M276" s="164"/>
      <c r="N276" s="268"/>
      <c r="O276" s="164"/>
      <c r="P276" s="52"/>
      <c r="Q276" s="69"/>
      <c r="T276" s="69"/>
    </row>
    <row r="277" spans="1:20" s="54" customFormat="1" ht="21.95" customHeight="1">
      <c r="A277" s="75"/>
      <c r="B277" s="40"/>
      <c r="C277" s="52"/>
      <c r="D277" s="149"/>
      <c r="E277" s="147"/>
      <c r="F277" s="148"/>
      <c r="G277" s="173"/>
      <c r="H277" s="164"/>
      <c r="I277" s="164"/>
      <c r="J277" s="164"/>
      <c r="K277" s="164"/>
      <c r="L277" s="164"/>
      <c r="M277" s="164"/>
      <c r="N277" s="268"/>
      <c r="O277" s="164"/>
      <c r="P277" s="52"/>
      <c r="Q277" s="69"/>
      <c r="T277" s="69"/>
    </row>
    <row r="278" spans="1:20" s="54" customFormat="1" ht="21.95" customHeight="1">
      <c r="A278" s="75"/>
      <c r="B278" s="40"/>
      <c r="C278" s="52"/>
      <c r="D278" s="149"/>
      <c r="E278" s="147"/>
      <c r="F278" s="148"/>
      <c r="G278" s="173"/>
      <c r="H278" s="164"/>
      <c r="I278" s="164"/>
      <c r="J278" s="164"/>
      <c r="K278" s="164"/>
      <c r="L278" s="164"/>
      <c r="M278" s="164"/>
      <c r="N278" s="268"/>
      <c r="O278" s="164"/>
      <c r="P278" s="52"/>
      <c r="Q278" s="69"/>
      <c r="T278" s="69"/>
    </row>
    <row r="279" spans="1:20" s="54" customFormat="1" ht="21.95" customHeight="1">
      <c r="A279" s="75"/>
      <c r="B279" s="40"/>
      <c r="C279" s="52"/>
      <c r="D279" s="149"/>
      <c r="E279" s="147"/>
      <c r="F279" s="148"/>
      <c r="G279" s="173"/>
      <c r="H279" s="164"/>
      <c r="I279" s="164"/>
      <c r="J279" s="164"/>
      <c r="K279" s="164"/>
      <c r="L279" s="164"/>
      <c r="M279" s="164"/>
      <c r="N279" s="268"/>
      <c r="O279" s="164"/>
      <c r="P279" s="52"/>
      <c r="Q279" s="69"/>
      <c r="T279" s="69"/>
    </row>
    <row r="280" spans="1:20" s="70" customFormat="1" ht="21.95" customHeight="1">
      <c r="A280" s="67">
        <f>A268+1</f>
        <v>219</v>
      </c>
      <c r="B280" s="68">
        <v>3</v>
      </c>
      <c r="C280" s="77" t="str">
        <f>"제"&amp;A280&amp;"호표"</f>
        <v>제219호표</v>
      </c>
      <c r="D280" s="81" t="str">
        <f>D282</f>
        <v>무선판넬외함 설치</v>
      </c>
      <c r="E280" s="81" t="str">
        <f>E282</f>
        <v>300*400*150mm</v>
      </c>
      <c r="F280" s="78">
        <f>F282</f>
        <v>1</v>
      </c>
      <c r="G280" s="77" t="str">
        <f>G282</f>
        <v>EA</v>
      </c>
      <c r="H280" s="416"/>
      <c r="I280" s="416"/>
      <c r="J280" s="416"/>
      <c r="K280" s="416"/>
      <c r="L280" s="416"/>
      <c r="M280" s="416"/>
      <c r="N280" s="416"/>
      <c r="O280" s="416"/>
      <c r="P280" s="80" t="s">
        <v>246</v>
      </c>
      <c r="Q280" s="69"/>
      <c r="T280" s="69"/>
    </row>
    <row r="281" spans="1:20" s="54" customFormat="1" ht="21.95" customHeight="1">
      <c r="A281" s="75"/>
      <c r="B281" s="71"/>
      <c r="C281" s="52"/>
      <c r="D281" s="45"/>
      <c r="E281" s="45"/>
      <c r="F281" s="72"/>
      <c r="G281" s="43"/>
      <c r="H281" s="17"/>
      <c r="I281" s="17"/>
      <c r="J281" s="17"/>
      <c r="K281" s="17"/>
      <c r="L281" s="17"/>
      <c r="M281" s="17"/>
      <c r="N281" s="17"/>
      <c r="O281" s="17"/>
      <c r="P281" s="73"/>
      <c r="Q281" s="69"/>
      <c r="T281" s="69"/>
    </row>
    <row r="282" spans="1:20" s="54" customFormat="1" ht="21.95" customHeight="1">
      <c r="A282" s="75"/>
      <c r="B282" s="71"/>
      <c r="C282" s="52"/>
      <c r="D282" s="364" t="s">
        <v>328</v>
      </c>
      <c r="E282" s="371" t="s">
        <v>329</v>
      </c>
      <c r="F282" s="72">
        <v>1</v>
      </c>
      <c r="G282" s="43" t="s">
        <v>44</v>
      </c>
      <c r="H282" s="17"/>
      <c r="I282" s="17"/>
      <c r="J282" s="17"/>
      <c r="K282" s="17"/>
      <c r="L282" s="17"/>
      <c r="M282" s="17"/>
      <c r="N282" s="17"/>
      <c r="O282" s="17"/>
      <c r="P282" s="73"/>
      <c r="Q282" s="69"/>
      <c r="T282" s="69"/>
    </row>
    <row r="283" spans="1:20" s="54" customFormat="1" ht="21.95" customHeight="1">
      <c r="A283" s="75"/>
      <c r="B283" s="71"/>
      <c r="C283" s="52"/>
      <c r="D283" s="364"/>
      <c r="E283" s="415"/>
      <c r="F283" s="72"/>
      <c r="G283" s="43"/>
      <c r="H283" s="17"/>
      <c r="I283" s="17"/>
      <c r="J283" s="17"/>
      <c r="K283" s="17"/>
      <c r="L283" s="17"/>
      <c r="M283" s="17"/>
      <c r="N283" s="17"/>
      <c r="O283" s="17"/>
      <c r="P283" s="73"/>
      <c r="Q283" s="69"/>
      <c r="T283" s="69"/>
    </row>
    <row r="284" spans="1:20" s="54" customFormat="1" ht="21.95" customHeight="1">
      <c r="A284" s="75"/>
      <c r="B284" s="40" t="str">
        <f>CONCATENATE(D284,E284)</f>
        <v>무선판넬외함300*400*150mm</v>
      </c>
      <c r="C284" s="52" t="s">
        <v>9</v>
      </c>
      <c r="D284" s="370" t="s">
        <v>327</v>
      </c>
      <c r="E284" s="371" t="s">
        <v>329</v>
      </c>
      <c r="F284" s="76">
        <v>1</v>
      </c>
      <c r="G284" s="43" t="s">
        <v>44</v>
      </c>
      <c r="H284" s="17"/>
      <c r="I284" s="17"/>
      <c r="J284" s="17"/>
      <c r="K284" s="17"/>
      <c r="L284" s="17"/>
      <c r="M284" s="17"/>
      <c r="N284" s="417"/>
      <c r="O284" s="19"/>
      <c r="P284" s="73"/>
      <c r="Q284" s="69"/>
      <c r="T284" s="69"/>
    </row>
    <row r="285" spans="1:20" s="54" customFormat="1" ht="21.95" customHeight="1">
      <c r="A285" s="75"/>
      <c r="B285" s="71"/>
      <c r="C285" s="52"/>
      <c r="D285" s="45"/>
      <c r="E285" s="45"/>
      <c r="F285" s="72"/>
      <c r="G285" s="43"/>
      <c r="H285" s="17"/>
      <c r="I285" s="17"/>
      <c r="J285" s="17"/>
      <c r="K285" s="17"/>
      <c r="L285" s="17"/>
      <c r="M285" s="17"/>
      <c r="N285" s="17"/>
      <c r="O285" s="17"/>
      <c r="P285" s="73"/>
      <c r="Q285" s="69"/>
      <c r="T285" s="69"/>
    </row>
    <row r="286" spans="1:20" s="54" customFormat="1" ht="21.95" customHeight="1">
      <c r="A286" s="75"/>
      <c r="B286" s="40"/>
      <c r="C286" s="52" t="s">
        <v>10</v>
      </c>
      <c r="D286" s="260" t="s">
        <v>87</v>
      </c>
      <c r="E286" s="42">
        <v>0.66</v>
      </c>
      <c r="F286" s="72">
        <f>R286</f>
        <v>0.66</v>
      </c>
      <c r="G286" s="125" t="s">
        <v>81</v>
      </c>
      <c r="H286" s="17"/>
      <c r="I286" s="17"/>
      <c r="J286" s="17"/>
      <c r="K286" s="17"/>
      <c r="L286" s="17"/>
      <c r="M286" s="17"/>
      <c r="N286" s="17"/>
      <c r="O286" s="19"/>
      <c r="P286" s="84"/>
      <c r="Q286" s="69"/>
      <c r="R286" s="54">
        <f>0.66</f>
        <v>0.66</v>
      </c>
      <c r="T286" s="69"/>
    </row>
    <row r="287" spans="1:20" s="54" customFormat="1" ht="21.95" customHeight="1">
      <c r="A287" s="75"/>
      <c r="B287" s="40"/>
      <c r="C287" s="52"/>
      <c r="D287" s="149" t="s">
        <v>85</v>
      </c>
      <c r="E287" s="147" t="s">
        <v>86</v>
      </c>
      <c r="F287" s="148">
        <v>3</v>
      </c>
      <c r="G287" s="173" t="s">
        <v>33</v>
      </c>
      <c r="H287" s="164"/>
      <c r="I287" s="164"/>
      <c r="J287" s="164"/>
      <c r="K287" s="164"/>
      <c r="L287" s="164"/>
      <c r="M287" s="164"/>
      <c r="N287" s="268"/>
      <c r="O287" s="164"/>
      <c r="P287" s="52"/>
      <c r="Q287" s="69"/>
      <c r="T287" s="69"/>
    </row>
    <row r="288" spans="1:20" s="54" customFormat="1" ht="21.95" customHeight="1">
      <c r="A288" s="75"/>
      <c r="B288" s="40"/>
      <c r="C288" s="52"/>
      <c r="D288" s="149"/>
      <c r="E288" s="147"/>
      <c r="F288" s="148"/>
      <c r="G288" s="173"/>
      <c r="H288" s="164"/>
      <c r="I288" s="164"/>
      <c r="J288" s="164"/>
      <c r="K288" s="164"/>
      <c r="L288" s="164"/>
      <c r="M288" s="164"/>
      <c r="N288" s="268"/>
      <c r="O288" s="164"/>
      <c r="P288" s="52"/>
      <c r="Q288" s="69"/>
      <c r="T288" s="69"/>
    </row>
    <row r="289" spans="1:20" s="54" customFormat="1" ht="21.95" customHeight="1">
      <c r="A289" s="75"/>
      <c r="B289" s="40"/>
      <c r="C289" s="52"/>
      <c r="D289" s="149"/>
      <c r="E289" s="147"/>
      <c r="F289" s="148"/>
      <c r="G289" s="173"/>
      <c r="H289" s="164"/>
      <c r="I289" s="164"/>
      <c r="J289" s="164"/>
      <c r="K289" s="164"/>
      <c r="L289" s="164"/>
      <c r="M289" s="164"/>
      <c r="N289" s="268"/>
      <c r="O289" s="164"/>
      <c r="P289" s="52"/>
      <c r="Q289" s="69"/>
      <c r="T289" s="69"/>
    </row>
    <row r="290" spans="1:20" s="54" customFormat="1" ht="21.95" customHeight="1">
      <c r="A290" s="75"/>
      <c r="B290" s="40"/>
      <c r="C290" s="52"/>
      <c r="D290" s="149"/>
      <c r="E290" s="147"/>
      <c r="F290" s="148"/>
      <c r="G290" s="173"/>
      <c r="H290" s="164"/>
      <c r="I290" s="164"/>
      <c r="J290" s="164"/>
      <c r="K290" s="164"/>
      <c r="L290" s="164"/>
      <c r="M290" s="164"/>
      <c r="N290" s="268"/>
      <c r="O290" s="164"/>
      <c r="P290" s="52"/>
      <c r="Q290" s="69"/>
      <c r="T290" s="69"/>
    </row>
    <row r="291" spans="1:20" s="54" customFormat="1" ht="21.95" customHeight="1">
      <c r="A291" s="75"/>
      <c r="B291" s="40"/>
      <c r="C291" s="52"/>
      <c r="D291" s="149"/>
      <c r="E291" s="147"/>
      <c r="F291" s="148"/>
      <c r="G291" s="173"/>
      <c r="H291" s="164"/>
      <c r="I291" s="164"/>
      <c r="J291" s="164"/>
      <c r="K291" s="164"/>
      <c r="L291" s="164"/>
      <c r="M291" s="164"/>
      <c r="N291" s="268"/>
      <c r="O291" s="164"/>
      <c r="P291" s="52"/>
      <c r="Q291" s="69"/>
      <c r="T291" s="69"/>
    </row>
    <row r="292" spans="1:20" s="70" customFormat="1" ht="27" customHeight="1">
      <c r="A292" s="67">
        <f>A280+1</f>
        <v>220</v>
      </c>
      <c r="B292" s="68">
        <v>3</v>
      </c>
      <c r="C292" s="77" t="str">
        <f>"제"&amp;A292&amp;"호표"</f>
        <v>제220호표</v>
      </c>
      <c r="D292" s="473" t="str">
        <f>D294</f>
        <v>RLCP(CONTROL BOX) 설치</v>
      </c>
      <c r="E292" s="81" t="str">
        <f>E294</f>
        <v>R-PANEL</v>
      </c>
      <c r="F292" s="78">
        <f>F294</f>
        <v>1</v>
      </c>
      <c r="G292" s="77" t="str">
        <f>G294</f>
        <v>EA</v>
      </c>
      <c r="H292" s="416"/>
      <c r="I292" s="416"/>
      <c r="J292" s="416"/>
      <c r="K292" s="416"/>
      <c r="L292" s="416"/>
      <c r="M292" s="416"/>
      <c r="N292" s="416"/>
      <c r="O292" s="416"/>
      <c r="P292" s="80" t="s">
        <v>263</v>
      </c>
      <c r="Q292" s="69"/>
      <c r="T292" s="69"/>
    </row>
    <row r="293" spans="1:20" s="54" customFormat="1" ht="21.95" customHeight="1">
      <c r="A293" s="75"/>
      <c r="B293" s="71"/>
      <c r="C293" s="52"/>
      <c r="D293" s="45"/>
      <c r="E293" s="45"/>
      <c r="F293" s="72"/>
      <c r="G293" s="43"/>
      <c r="H293" s="17"/>
      <c r="I293" s="17"/>
      <c r="J293" s="17"/>
      <c r="K293" s="17"/>
      <c r="L293" s="17"/>
      <c r="M293" s="17"/>
      <c r="N293" s="17"/>
      <c r="O293" s="17"/>
      <c r="P293" s="73"/>
      <c r="Q293" s="69"/>
      <c r="T293" s="69"/>
    </row>
    <row r="294" spans="1:20" s="54" customFormat="1" ht="27" customHeight="1">
      <c r="A294" s="75"/>
      <c r="B294" s="71"/>
      <c r="C294" s="52"/>
      <c r="D294" s="415" t="s">
        <v>334</v>
      </c>
      <c r="E294" s="371" t="s">
        <v>279</v>
      </c>
      <c r="F294" s="72">
        <v>1</v>
      </c>
      <c r="G294" s="43" t="s">
        <v>44</v>
      </c>
      <c r="H294" s="17"/>
      <c r="I294" s="17"/>
      <c r="J294" s="17"/>
      <c r="K294" s="17"/>
      <c r="L294" s="17"/>
      <c r="M294" s="17"/>
      <c r="N294" s="17"/>
      <c r="O294" s="17"/>
      <c r="P294" s="73"/>
      <c r="Q294" s="69"/>
      <c r="T294" s="69"/>
    </row>
    <row r="295" spans="1:20" s="54" customFormat="1" ht="21.95" customHeight="1">
      <c r="A295" s="75"/>
      <c r="B295" s="71"/>
      <c r="C295" s="52"/>
      <c r="D295" s="364"/>
      <c r="E295" s="415"/>
      <c r="F295" s="72"/>
      <c r="G295" s="43"/>
      <c r="H295" s="17"/>
      <c r="I295" s="17"/>
      <c r="J295" s="17"/>
      <c r="K295" s="17"/>
      <c r="L295" s="17"/>
      <c r="M295" s="17"/>
      <c r="N295" s="17"/>
      <c r="O295" s="17"/>
      <c r="P295" s="73"/>
      <c r="Q295" s="69"/>
      <c r="T295" s="69"/>
    </row>
    <row r="296" spans="1:20" s="54" customFormat="1" ht="21.95" customHeight="1">
      <c r="A296" s="75"/>
      <c r="B296" s="40" t="str">
        <f>CONCATENATE(D296,E296)</f>
        <v>RLCP(CONTROL BOX)R-PANEL</v>
      </c>
      <c r="C296" s="52" t="s">
        <v>9</v>
      </c>
      <c r="D296" s="370" t="s">
        <v>333</v>
      </c>
      <c r="E296" s="371" t="s">
        <v>279</v>
      </c>
      <c r="F296" s="76">
        <v>1</v>
      </c>
      <c r="G296" s="43" t="s">
        <v>44</v>
      </c>
      <c r="H296" s="17"/>
      <c r="I296" s="17"/>
      <c r="J296" s="17"/>
      <c r="K296" s="17"/>
      <c r="L296" s="17"/>
      <c r="M296" s="17"/>
      <c r="N296" s="417"/>
      <c r="O296" s="19"/>
      <c r="P296" s="73"/>
      <c r="Q296" s="69"/>
      <c r="T296" s="69"/>
    </row>
    <row r="297" spans="1:20" s="54" customFormat="1" ht="21.95" customHeight="1">
      <c r="A297" s="75"/>
      <c r="B297" s="71"/>
      <c r="C297" s="52"/>
      <c r="D297" s="45"/>
      <c r="E297" s="45"/>
      <c r="F297" s="72"/>
      <c r="G297" s="43"/>
      <c r="H297" s="17"/>
      <c r="I297" s="17"/>
      <c r="J297" s="17"/>
      <c r="K297" s="17"/>
      <c r="L297" s="17"/>
      <c r="M297" s="17"/>
      <c r="N297" s="17"/>
      <c r="O297" s="17"/>
      <c r="P297" s="73"/>
      <c r="Q297" s="69"/>
      <c r="T297" s="69"/>
    </row>
    <row r="298" spans="1:20" s="54" customFormat="1" ht="21.95" customHeight="1">
      <c r="A298" s="75"/>
      <c r="B298" s="40"/>
      <c r="C298" s="52" t="s">
        <v>10</v>
      </c>
      <c r="D298" s="260" t="s">
        <v>87</v>
      </c>
      <c r="E298" s="42">
        <v>1.01</v>
      </c>
      <c r="F298" s="72">
        <f>R298</f>
        <v>1.01</v>
      </c>
      <c r="G298" s="125" t="s">
        <v>81</v>
      </c>
      <c r="H298" s="17"/>
      <c r="I298" s="17"/>
      <c r="J298" s="17"/>
      <c r="K298" s="17"/>
      <c r="L298" s="17"/>
      <c r="M298" s="17"/>
      <c r="N298" s="17"/>
      <c r="O298" s="19"/>
      <c r="P298" s="84"/>
      <c r="Q298" s="69"/>
      <c r="R298" s="54">
        <f>1.01</f>
        <v>1.01</v>
      </c>
      <c r="T298" s="69"/>
    </row>
    <row r="299" spans="1:20" s="54" customFormat="1" ht="21.95" customHeight="1">
      <c r="A299" s="75"/>
      <c r="B299" s="40"/>
      <c r="C299" s="52"/>
      <c r="D299" s="149" t="s">
        <v>85</v>
      </c>
      <c r="E299" s="147" t="s">
        <v>86</v>
      </c>
      <c r="F299" s="148">
        <v>3</v>
      </c>
      <c r="G299" s="173" t="s">
        <v>33</v>
      </c>
      <c r="H299" s="164"/>
      <c r="I299" s="164"/>
      <c r="J299" s="164"/>
      <c r="K299" s="164"/>
      <c r="L299" s="164"/>
      <c r="M299" s="164"/>
      <c r="N299" s="268"/>
      <c r="O299" s="164"/>
      <c r="P299" s="52"/>
      <c r="Q299" s="69"/>
      <c r="T299" s="69"/>
    </row>
    <row r="300" spans="1:20" s="54" customFormat="1" ht="21.95" customHeight="1">
      <c r="A300" s="75"/>
      <c r="B300" s="40"/>
      <c r="C300" s="52"/>
      <c r="D300" s="149"/>
      <c r="E300" s="147"/>
      <c r="F300" s="148"/>
      <c r="G300" s="173"/>
      <c r="H300" s="164"/>
      <c r="I300" s="164"/>
      <c r="J300" s="164"/>
      <c r="K300" s="164"/>
      <c r="L300" s="164"/>
      <c r="M300" s="164"/>
      <c r="N300" s="268"/>
      <c r="O300" s="164"/>
      <c r="P300" s="52"/>
      <c r="Q300" s="69"/>
      <c r="T300" s="69"/>
    </row>
    <row r="301" spans="1:20" s="54" customFormat="1" ht="21.95" customHeight="1">
      <c r="A301" s="75"/>
      <c r="B301" s="40"/>
      <c r="C301" s="52"/>
      <c r="D301" s="149"/>
      <c r="E301" s="147"/>
      <c r="F301" s="148"/>
      <c r="G301" s="173"/>
      <c r="H301" s="164"/>
      <c r="I301" s="164"/>
      <c r="J301" s="164"/>
      <c r="K301" s="164"/>
      <c r="L301" s="164"/>
      <c r="M301" s="164"/>
      <c r="N301" s="268"/>
      <c r="O301" s="164"/>
      <c r="P301" s="52"/>
      <c r="Q301" s="69"/>
      <c r="T301" s="69"/>
    </row>
    <row r="302" spans="1:20" s="54" customFormat="1" ht="21.95" customHeight="1">
      <c r="A302" s="75"/>
      <c r="B302" s="40"/>
      <c r="C302" s="52"/>
      <c r="D302" s="149"/>
      <c r="E302" s="147"/>
      <c r="F302" s="148"/>
      <c r="G302" s="173"/>
      <c r="H302" s="164"/>
      <c r="I302" s="164"/>
      <c r="J302" s="164"/>
      <c r="K302" s="164"/>
      <c r="L302" s="164"/>
      <c r="M302" s="164"/>
      <c r="N302" s="268"/>
      <c r="O302" s="164"/>
      <c r="P302" s="52"/>
      <c r="Q302" s="69"/>
      <c r="T302" s="69"/>
    </row>
    <row r="303" spans="1:20" s="54" customFormat="1" ht="21.95" customHeight="1">
      <c r="A303" s="75"/>
      <c r="B303" s="40"/>
      <c r="C303" s="52"/>
      <c r="D303" s="149"/>
      <c r="E303" s="147"/>
      <c r="F303" s="148"/>
      <c r="G303" s="173"/>
      <c r="H303" s="164"/>
      <c r="I303" s="164"/>
      <c r="J303" s="164"/>
      <c r="K303" s="164"/>
      <c r="L303" s="164"/>
      <c r="M303" s="164"/>
      <c r="N303" s="268"/>
      <c r="O303" s="164"/>
      <c r="P303" s="52"/>
      <c r="Q303" s="69"/>
      <c r="T303" s="69"/>
    </row>
    <row r="304" spans="1:20" s="54" customFormat="1" ht="21.95" customHeight="1">
      <c r="A304" s="75"/>
      <c r="B304" s="40"/>
      <c r="C304" s="52"/>
      <c r="D304" s="149"/>
      <c r="E304" s="147"/>
      <c r="F304" s="148"/>
      <c r="G304" s="173"/>
      <c r="H304" s="164"/>
      <c r="I304" s="164"/>
      <c r="J304" s="164"/>
      <c r="K304" s="164"/>
      <c r="L304" s="164"/>
      <c r="M304" s="164"/>
      <c r="N304" s="268"/>
      <c r="O304" s="164"/>
      <c r="P304" s="52"/>
      <c r="Q304" s="69"/>
      <c r="T304" s="69"/>
    </row>
    <row r="305" spans="1:20" s="54" customFormat="1" ht="21.95" customHeight="1">
      <c r="A305" s="75"/>
      <c r="B305" s="40"/>
      <c r="C305" s="52"/>
      <c r="D305" s="149"/>
      <c r="E305" s="147"/>
      <c r="F305" s="148"/>
      <c r="G305" s="173"/>
      <c r="H305" s="164"/>
      <c r="I305" s="164"/>
      <c r="J305" s="164"/>
      <c r="K305" s="164"/>
      <c r="L305" s="164"/>
      <c r="M305" s="164"/>
      <c r="N305" s="268"/>
      <c r="O305" s="164"/>
      <c r="P305" s="52"/>
      <c r="Q305" s="69"/>
      <c r="T305" s="69"/>
    </row>
    <row r="306" spans="1:20" s="54" customFormat="1" ht="21.95" customHeight="1">
      <c r="A306" s="75"/>
      <c r="B306" s="40"/>
      <c r="C306" s="52"/>
      <c r="D306" s="149"/>
      <c r="E306" s="147"/>
      <c r="F306" s="148"/>
      <c r="G306" s="173"/>
      <c r="H306" s="164"/>
      <c r="I306" s="164"/>
      <c r="J306" s="164"/>
      <c r="K306" s="164"/>
      <c r="L306" s="164"/>
      <c r="M306" s="164"/>
      <c r="N306" s="268"/>
      <c r="O306" s="164"/>
      <c r="P306" s="52"/>
      <c r="Q306" s="69"/>
      <c r="T306" s="69"/>
    </row>
    <row r="307" spans="1:20" s="54" customFormat="1" ht="21.95" customHeight="1">
      <c r="A307" s="75"/>
      <c r="B307" s="40"/>
      <c r="C307" s="52"/>
      <c r="D307" s="149"/>
      <c r="E307" s="147"/>
      <c r="F307" s="148"/>
      <c r="G307" s="173"/>
      <c r="H307" s="164"/>
      <c r="I307" s="164"/>
      <c r="J307" s="164"/>
      <c r="K307" s="164"/>
      <c r="L307" s="164"/>
      <c r="M307" s="164"/>
      <c r="N307" s="268"/>
      <c r="O307" s="164"/>
      <c r="P307" s="52"/>
      <c r="Q307" s="69"/>
      <c r="T307" s="69"/>
    </row>
    <row r="308" spans="1:20" s="54" customFormat="1" ht="21.95" customHeight="1">
      <c r="A308" s="75"/>
      <c r="B308" s="40"/>
      <c r="C308" s="52"/>
      <c r="D308" s="149"/>
      <c r="E308" s="147"/>
      <c r="F308" s="148"/>
      <c r="G308" s="173"/>
      <c r="H308" s="164"/>
      <c r="I308" s="164"/>
      <c r="J308" s="164"/>
      <c r="K308" s="164"/>
      <c r="L308" s="164"/>
      <c r="M308" s="164"/>
      <c r="N308" s="268"/>
      <c r="O308" s="164"/>
      <c r="P308" s="52"/>
      <c r="Q308" s="69"/>
      <c r="T308" s="69"/>
    </row>
    <row r="309" spans="1:20" s="54" customFormat="1" ht="21.95" customHeight="1">
      <c r="A309" s="75"/>
      <c r="B309" s="40"/>
      <c r="C309" s="52"/>
      <c r="D309" s="149"/>
      <c r="E309" s="147"/>
      <c r="F309" s="148"/>
      <c r="G309" s="173"/>
      <c r="H309" s="164"/>
      <c r="I309" s="164"/>
      <c r="J309" s="164"/>
      <c r="K309" s="164"/>
      <c r="L309" s="164"/>
      <c r="M309" s="164"/>
      <c r="N309" s="268"/>
      <c r="O309" s="164"/>
      <c r="P309" s="52"/>
      <c r="Q309" s="69"/>
      <c r="T309" s="69"/>
    </row>
    <row r="310" spans="1:20" s="54" customFormat="1" ht="21.95" customHeight="1">
      <c r="A310" s="75"/>
      <c r="B310" s="40"/>
      <c r="C310" s="52"/>
      <c r="D310" s="149"/>
      <c r="E310" s="147"/>
      <c r="F310" s="148"/>
      <c r="G310" s="173"/>
      <c r="H310" s="164"/>
      <c r="I310" s="164"/>
      <c r="J310" s="164"/>
      <c r="K310" s="164"/>
      <c r="L310" s="164"/>
      <c r="M310" s="164"/>
      <c r="N310" s="268"/>
      <c r="O310" s="164"/>
      <c r="P310" s="52"/>
      <c r="Q310" s="69"/>
      <c r="T310" s="69"/>
    </row>
    <row r="311" spans="1:20" s="54" customFormat="1" ht="21.95" customHeight="1">
      <c r="A311" s="75"/>
      <c r="B311" s="40"/>
      <c r="C311" s="52"/>
      <c r="D311" s="149"/>
      <c r="E311" s="147"/>
      <c r="F311" s="148"/>
      <c r="G311" s="173"/>
      <c r="H311" s="164"/>
      <c r="I311" s="164"/>
      <c r="J311" s="164"/>
      <c r="K311" s="164"/>
      <c r="L311" s="164"/>
      <c r="M311" s="164"/>
      <c r="N311" s="268"/>
      <c r="O311" s="164"/>
      <c r="P311" s="52"/>
      <c r="Q311" s="69"/>
      <c r="T311" s="69"/>
    </row>
    <row r="312" spans="1:20" s="54" customFormat="1" ht="21.95" customHeight="1">
      <c r="A312" s="75"/>
      <c r="B312" s="40"/>
      <c r="C312" s="52"/>
      <c r="D312" s="149"/>
      <c r="E312" s="147"/>
      <c r="F312" s="148"/>
      <c r="G312" s="173"/>
      <c r="H312" s="164"/>
      <c r="I312" s="164"/>
      <c r="J312" s="164"/>
      <c r="K312" s="164"/>
      <c r="L312" s="164"/>
      <c r="M312" s="164"/>
      <c r="N312" s="268"/>
      <c r="O312" s="164"/>
      <c r="P312" s="52"/>
      <c r="Q312" s="69"/>
      <c r="T312" s="69"/>
    </row>
    <row r="313" spans="1:20" s="54" customFormat="1" ht="21.95" customHeight="1">
      <c r="A313" s="75"/>
      <c r="B313" s="40"/>
      <c r="C313" s="52"/>
      <c r="D313" s="149"/>
      <c r="E313" s="147"/>
      <c r="F313" s="148"/>
      <c r="G313" s="173"/>
      <c r="H313" s="164"/>
      <c r="I313" s="164"/>
      <c r="J313" s="164"/>
      <c r="K313" s="164"/>
      <c r="L313" s="164"/>
      <c r="M313" s="164"/>
      <c r="N313" s="268"/>
      <c r="O313" s="164"/>
      <c r="P313" s="52"/>
      <c r="Q313" s="69"/>
      <c r="T313" s="69"/>
    </row>
    <row r="314" spans="1:20" s="79" customFormat="1" ht="21.95" customHeight="1">
      <c r="B314" s="461"/>
      <c r="C314" s="53"/>
      <c r="D314" s="462"/>
      <c r="E314" s="462"/>
      <c r="F314" s="72"/>
      <c r="G314" s="43"/>
      <c r="H314" s="17"/>
      <c r="I314" s="17"/>
      <c r="J314" s="17"/>
      <c r="K314" s="17"/>
      <c r="L314" s="17"/>
      <c r="M314" s="17"/>
      <c r="N314" s="17"/>
      <c r="O314" s="19"/>
      <c r="P314" s="84"/>
      <c r="Q314" s="460"/>
      <c r="T314" s="69"/>
    </row>
    <row r="315" spans="1:20" s="54" customFormat="1" ht="21.95" customHeight="1">
      <c r="A315" s="75"/>
      <c r="B315" s="40"/>
      <c r="C315" s="52"/>
      <c r="D315" s="149"/>
      <c r="E315" s="147"/>
      <c r="F315" s="148"/>
      <c r="G315" s="173"/>
      <c r="H315" s="164"/>
      <c r="I315" s="164"/>
      <c r="J315" s="164"/>
      <c r="K315" s="164"/>
      <c r="L315" s="164"/>
      <c r="M315" s="164"/>
      <c r="N315" s="268"/>
      <c r="O315" s="164"/>
      <c r="P315" s="52"/>
      <c r="Q315" s="69"/>
      <c r="T315" s="69"/>
    </row>
  </sheetData>
  <sheetProtection formatColumns="0" formatRows="0"/>
  <protectedRanges>
    <protectedRange sqref="P238 P250" name="범위1_1_3_4_1"/>
    <protectedRange sqref="P85 P123 P135" name="범위1_1_3_13"/>
    <protectedRange sqref="P59" name="범위1_1_3_6_2_6"/>
    <protectedRange sqref="P70" name="범위1_1_3_6_2_7"/>
    <protectedRange sqref="P41" name="범위1_1_3_6_2_9"/>
    <protectedRange sqref="P10 P17" name="범위1_1_3_5_2"/>
    <protectedRange sqref="P298 P262 P274 P286" name="범위1_1_3_5_1_1"/>
    <protectedRange sqref="P25 P34" name="범위1_1_3_2"/>
    <protectedRange sqref="P84" name="범위1_1_3"/>
    <protectedRange sqref="P81" name="범위1_1_3_1"/>
    <protectedRange sqref="P99" name="범위1_1_3_13_1"/>
    <protectedRange sqref="P111" name="범위1_1_3_13_1_2"/>
  </protectedRanges>
  <autoFilter ref="P3:T5"/>
  <mergeCells count="12">
    <mergeCell ref="C1:P1"/>
    <mergeCell ref="C2:P2"/>
    <mergeCell ref="P3:P4"/>
    <mergeCell ref="L3:M3"/>
    <mergeCell ref="J3:K3"/>
    <mergeCell ref="H3:I3"/>
    <mergeCell ref="N3:O3"/>
    <mergeCell ref="G3:G4"/>
    <mergeCell ref="C3:C4"/>
    <mergeCell ref="D3:D4"/>
    <mergeCell ref="E3:E4"/>
    <mergeCell ref="F3:F4"/>
  </mergeCells>
  <phoneticPr fontId="2" type="noConversion"/>
  <pageMargins left="0.59055118110236227" right="0.31496062992125984" top="0.39370078740157483" bottom="0.39370078740157483" header="0" footer="0"/>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80" zoomScaleSheetLayoutView="80" workbookViewId="0">
      <selection activeCell="B18" sqref="B18"/>
    </sheetView>
  </sheetViews>
  <sheetFormatPr defaultRowHeight="15"/>
  <cols>
    <col min="1" max="12" width="8.88671875" style="14"/>
    <col min="13" max="13" width="7.33203125" style="14" customWidth="1"/>
    <col min="14" max="16384" width="8.88671875" style="14"/>
  </cols>
  <sheetData>
    <row r="1" spans="1:13" ht="24.95" customHeight="1"/>
    <row r="2" spans="1:13" ht="24.95" customHeight="1"/>
    <row r="3" spans="1:13" ht="24.95" customHeight="1"/>
    <row r="4" spans="1:13" ht="24.95" customHeight="1"/>
    <row r="5" spans="1:13" s="12" customFormat="1" ht="50.1" customHeight="1">
      <c r="A5" s="541" t="s">
        <v>53</v>
      </c>
      <c r="B5" s="541"/>
      <c r="C5" s="541"/>
      <c r="D5" s="541"/>
      <c r="E5" s="541"/>
      <c r="F5" s="541"/>
      <c r="G5" s="541"/>
      <c r="H5" s="541"/>
      <c r="I5" s="541"/>
      <c r="J5" s="541"/>
      <c r="K5" s="541"/>
      <c r="L5" s="541"/>
      <c r="M5" s="541"/>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ht="24.95" customHeight="1"/>
    <row r="18" ht="24.95" customHeight="1"/>
  </sheetData>
  <mergeCells count="1">
    <mergeCell ref="A5:M5"/>
  </mergeCells>
  <phoneticPr fontId="2" type="noConversion"/>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9"/>
  <sheetViews>
    <sheetView view="pageBreakPreview" zoomScaleSheetLayoutView="100" workbookViewId="0">
      <pane ySplit="4" topLeftCell="A5" activePane="bottomLeft" state="frozen"/>
      <selection activeCell="B18" sqref="B18"/>
      <selection pane="bottomLeft" activeCell="A3" sqref="A3"/>
    </sheetView>
  </sheetViews>
  <sheetFormatPr defaultColWidth="8" defaultRowHeight="20.100000000000001" customHeight="1"/>
  <cols>
    <col min="1" max="1" width="0.88671875" style="88" customWidth="1"/>
    <col min="2" max="2" width="16" style="88" customWidth="1"/>
    <col min="3" max="3" width="15" style="88" customWidth="1"/>
    <col min="4" max="4" width="5" style="89" customWidth="1"/>
    <col min="5" max="5" width="5.5546875" style="89" customWidth="1"/>
    <col min="6" max="6" width="7.109375" style="88" customWidth="1"/>
    <col min="7" max="7" width="5.5546875" style="89" customWidth="1"/>
    <col min="8" max="8" width="7.109375" style="88" customWidth="1"/>
    <col min="9" max="9" width="5.5546875" style="88" customWidth="1"/>
    <col min="10" max="15" width="7.109375" style="88" customWidth="1"/>
    <col min="16" max="16" width="9.109375" style="89" customWidth="1"/>
    <col min="17" max="17" width="1.21875" style="90" customWidth="1"/>
    <col min="18" max="18" width="24.77734375" style="91" customWidth="1"/>
    <col min="19" max="19" width="14.5546875" style="91" customWidth="1"/>
    <col min="20" max="20" width="8" style="90" customWidth="1"/>
    <col min="21" max="21" width="27.109375" style="90" customWidth="1"/>
    <col min="22" max="16384" width="8" style="90"/>
  </cols>
  <sheetData>
    <row r="1" spans="1:19" ht="28.5" customHeight="1">
      <c r="B1" s="612" t="s">
        <v>127</v>
      </c>
      <c r="C1" s="612"/>
      <c r="D1" s="612"/>
      <c r="E1" s="612"/>
      <c r="F1" s="612"/>
      <c r="G1" s="612"/>
      <c r="H1" s="612"/>
      <c r="I1" s="612"/>
      <c r="J1" s="612"/>
      <c r="K1" s="612"/>
      <c r="L1" s="612"/>
      <c r="M1" s="612"/>
      <c r="N1" s="612"/>
      <c r="O1" s="612"/>
      <c r="P1" s="612"/>
      <c r="R1" s="445">
        <f>일위대가!T2</f>
        <v>0</v>
      </c>
    </row>
    <row r="2" spans="1:19" ht="19.5" customHeight="1">
      <c r="B2" s="613" t="str">
        <f>"건명 : "&amp;설치장소!$B$1</f>
        <v>건명 : 과천청소년수련관 체육관 노후조명 개선공사</v>
      </c>
      <c r="C2" s="613"/>
      <c r="D2" s="613"/>
      <c r="E2" s="613"/>
      <c r="F2" s="613"/>
      <c r="G2" s="613"/>
      <c r="H2" s="613"/>
      <c r="I2" s="613"/>
      <c r="J2" s="613"/>
      <c r="K2" s="613"/>
      <c r="L2" s="613"/>
      <c r="M2" s="613"/>
      <c r="N2" s="613"/>
      <c r="O2" s="613"/>
      <c r="P2" s="613"/>
    </row>
    <row r="3" spans="1:19" ht="20.100000000000001" customHeight="1">
      <c r="B3" s="617" t="s">
        <v>27</v>
      </c>
      <c r="C3" s="619" t="s">
        <v>28</v>
      </c>
      <c r="D3" s="619" t="s">
        <v>14</v>
      </c>
      <c r="E3" s="126" t="s">
        <v>352</v>
      </c>
      <c r="F3" s="126"/>
      <c r="G3" s="614" t="s">
        <v>353</v>
      </c>
      <c r="H3" s="614"/>
      <c r="I3" s="614" t="s">
        <v>354</v>
      </c>
      <c r="J3" s="614"/>
      <c r="K3" s="127" t="s">
        <v>89</v>
      </c>
      <c r="L3" s="127" t="s">
        <v>54</v>
      </c>
      <c r="M3" s="127" t="s">
        <v>41</v>
      </c>
      <c r="N3" s="127" t="s">
        <v>42</v>
      </c>
      <c r="O3" s="126" t="s">
        <v>55</v>
      </c>
      <c r="P3" s="615" t="s">
        <v>57</v>
      </c>
      <c r="R3" s="92"/>
      <c r="S3" s="92"/>
    </row>
    <row r="4" spans="1:19" ht="20.100000000000001" customHeight="1">
      <c r="B4" s="618"/>
      <c r="C4" s="620"/>
      <c r="D4" s="620"/>
      <c r="E4" s="373" t="s">
        <v>29</v>
      </c>
      <c r="F4" s="373" t="s">
        <v>30</v>
      </c>
      <c r="G4" s="373" t="s">
        <v>29</v>
      </c>
      <c r="H4" s="373" t="s">
        <v>30</v>
      </c>
      <c r="I4" s="373" t="s">
        <v>29</v>
      </c>
      <c r="J4" s="373" t="s">
        <v>30</v>
      </c>
      <c r="K4" s="373" t="s">
        <v>90</v>
      </c>
      <c r="L4" s="373" t="s">
        <v>30</v>
      </c>
      <c r="M4" s="373" t="s">
        <v>30</v>
      </c>
      <c r="N4" s="373" t="s">
        <v>30</v>
      </c>
      <c r="O4" s="373"/>
      <c r="P4" s="616"/>
      <c r="R4" s="92"/>
      <c r="S4" s="92"/>
    </row>
    <row r="5" spans="1:19" s="94" customFormat="1" ht="21.95" customHeight="1">
      <c r="A5" s="93"/>
      <c r="B5" s="136" t="s">
        <v>121</v>
      </c>
      <c r="C5" s="41"/>
      <c r="D5" s="139"/>
      <c r="E5" s="139"/>
      <c r="F5" s="85"/>
      <c r="G5" s="139"/>
      <c r="H5" s="85"/>
      <c r="I5" s="85"/>
      <c r="J5" s="85"/>
      <c r="K5" s="85"/>
      <c r="L5" s="85"/>
      <c r="M5" s="41"/>
      <c r="N5" s="41"/>
      <c r="O5" s="41"/>
      <c r="P5" s="469"/>
      <c r="R5" s="95"/>
      <c r="S5" s="93"/>
    </row>
    <row r="6" spans="1:19" s="94" customFormat="1" ht="21.95" customHeight="1">
      <c r="A6" s="93"/>
      <c r="B6" s="458" t="s">
        <v>82</v>
      </c>
      <c r="C6" s="458" t="s">
        <v>264</v>
      </c>
      <c r="D6" s="438" t="s">
        <v>23</v>
      </c>
      <c r="E6" s="441"/>
      <c r="F6" s="442"/>
      <c r="G6" s="139"/>
      <c r="H6" s="442"/>
      <c r="I6" s="139"/>
      <c r="J6" s="85"/>
      <c r="K6" s="85"/>
      <c r="L6" s="442"/>
      <c r="M6" s="442"/>
      <c r="N6" s="442"/>
      <c r="O6" s="442"/>
      <c r="P6" s="471"/>
      <c r="R6" s="95" t="str">
        <f t="shared" ref="R6" si="0">CONCATENATE(B6,C6)</f>
        <v>전선관ST 36C</v>
      </c>
      <c r="S6" s="93">
        <f t="shared" ref="S6" si="1">O6</f>
        <v>0</v>
      </c>
    </row>
    <row r="7" spans="1:19" s="94" customFormat="1" ht="21.95" customHeight="1">
      <c r="A7" s="93"/>
      <c r="B7" s="458" t="s">
        <v>82</v>
      </c>
      <c r="C7" s="458" t="s">
        <v>315</v>
      </c>
      <c r="D7" s="438" t="s">
        <v>23</v>
      </c>
      <c r="E7" s="441"/>
      <c r="F7" s="442"/>
      <c r="G7" s="139"/>
      <c r="H7" s="442"/>
      <c r="I7" s="139"/>
      <c r="J7" s="85"/>
      <c r="K7" s="85"/>
      <c r="L7" s="442"/>
      <c r="M7" s="442"/>
      <c r="N7" s="442"/>
      <c r="O7" s="442"/>
      <c r="P7" s="471"/>
      <c r="R7" s="95" t="str">
        <f t="shared" ref="R7" si="2">CONCATENATE(B7,C7)</f>
        <v>전선관ST 54C</v>
      </c>
      <c r="S7" s="93">
        <f t="shared" ref="S7" si="3">O7</f>
        <v>0</v>
      </c>
    </row>
    <row r="8" spans="1:19" s="94" customFormat="1" ht="21.95" customHeight="1">
      <c r="A8" s="93"/>
      <c r="B8" s="376" t="s">
        <v>308</v>
      </c>
      <c r="C8" s="372" t="s">
        <v>306</v>
      </c>
      <c r="D8" s="440" t="s">
        <v>221</v>
      </c>
      <c r="E8" s="139"/>
      <c r="F8" s="85"/>
      <c r="G8" s="139"/>
      <c r="H8" s="85"/>
      <c r="I8" s="139"/>
      <c r="J8" s="85"/>
      <c r="K8" s="85"/>
      <c r="L8" s="85"/>
      <c r="M8" s="41"/>
      <c r="N8" s="41"/>
      <c r="O8" s="138"/>
      <c r="P8" s="469"/>
      <c r="R8" s="95" t="str">
        <f t="shared" ref="R8" si="4">CONCATENATE(B8,C8)</f>
        <v>사각몰드22 x 12mm</v>
      </c>
      <c r="S8" s="93">
        <f t="shared" ref="S8" si="5">O8</f>
        <v>0</v>
      </c>
    </row>
    <row r="9" spans="1:19" s="94" customFormat="1" ht="21.95" customHeight="1">
      <c r="A9" s="93"/>
      <c r="B9" s="86" t="s">
        <v>272</v>
      </c>
      <c r="C9" s="86" t="s">
        <v>294</v>
      </c>
      <c r="D9" s="438" t="s">
        <v>23</v>
      </c>
      <c r="E9" s="441"/>
      <c r="F9" s="442"/>
      <c r="G9" s="139"/>
      <c r="H9" s="442"/>
      <c r="I9" s="139"/>
      <c r="J9" s="85"/>
      <c r="K9" s="85"/>
      <c r="L9" s="442"/>
      <c r="M9" s="442"/>
      <c r="N9" s="442"/>
      <c r="O9" s="442"/>
      <c r="P9" s="471"/>
      <c r="R9" s="95" t="str">
        <f t="shared" ref="R9:R11" si="6">CONCATENATE(B9,C9)</f>
        <v>케이블덕트200x100 STRAIGHT</v>
      </c>
      <c r="S9" s="93">
        <f t="shared" ref="S9:S11" si="7">O9</f>
        <v>0</v>
      </c>
    </row>
    <row r="10" spans="1:19" s="94" customFormat="1" ht="21.95" customHeight="1">
      <c r="A10" s="93"/>
      <c r="B10" s="86" t="s">
        <v>274</v>
      </c>
      <c r="C10" s="86" t="s">
        <v>295</v>
      </c>
      <c r="D10" s="438" t="s">
        <v>23</v>
      </c>
      <c r="E10" s="441"/>
      <c r="F10" s="442"/>
      <c r="G10" s="139"/>
      <c r="H10" s="442"/>
      <c r="I10" s="139"/>
      <c r="J10" s="85"/>
      <c r="K10" s="85"/>
      <c r="L10" s="442"/>
      <c r="M10" s="442"/>
      <c r="N10" s="442"/>
      <c r="O10" s="442"/>
      <c r="P10" s="471"/>
      <c r="R10" s="95" t="str">
        <f t="shared" ref="R10" si="8">CONCATENATE(B10,C10)</f>
        <v>케이블덕트 커버200x100 COVER</v>
      </c>
      <c r="S10" s="93">
        <f t="shared" ref="S10" si="9">O10</f>
        <v>0</v>
      </c>
    </row>
    <row r="11" spans="1:19" s="94" customFormat="1" ht="21.95" customHeight="1">
      <c r="A11" s="93"/>
      <c r="B11" s="86" t="s">
        <v>273</v>
      </c>
      <c r="C11" s="86" t="s">
        <v>296</v>
      </c>
      <c r="D11" s="137" t="s">
        <v>221</v>
      </c>
      <c r="E11" s="441"/>
      <c r="F11" s="442"/>
      <c r="G11" s="139"/>
      <c r="H11" s="442"/>
      <c r="I11" s="139"/>
      <c r="J11" s="85"/>
      <c r="K11" s="85"/>
      <c r="L11" s="442"/>
      <c r="M11" s="442"/>
      <c r="N11" s="442"/>
      <c r="O11" s="442"/>
      <c r="P11" s="471"/>
      <c r="R11" s="95" t="str">
        <f t="shared" si="6"/>
        <v>케이블덕트부속품200x100 H/ELBOW</v>
      </c>
      <c r="S11" s="93">
        <f t="shared" si="7"/>
        <v>0</v>
      </c>
    </row>
    <row r="12" spans="1:19" s="94" customFormat="1" ht="21.95" customHeight="1">
      <c r="A12" s="93"/>
      <c r="B12" s="86"/>
      <c r="C12" s="86"/>
      <c r="D12" s="137"/>
      <c r="E12" s="441"/>
      <c r="F12" s="442"/>
      <c r="G12" s="139"/>
      <c r="H12" s="442"/>
      <c r="I12" s="139"/>
      <c r="J12" s="85"/>
      <c r="K12" s="85"/>
      <c r="L12" s="442"/>
      <c r="M12" s="442"/>
      <c r="N12" s="442"/>
      <c r="O12" s="442"/>
      <c r="P12" s="471"/>
      <c r="R12" s="95"/>
      <c r="S12" s="93"/>
    </row>
    <row r="13" spans="1:19" s="94" customFormat="1" ht="21.95" customHeight="1">
      <c r="A13" s="93"/>
      <c r="B13" s="86"/>
      <c r="C13" s="86"/>
      <c r="D13" s="137"/>
      <c r="E13" s="439"/>
      <c r="F13" s="138"/>
      <c r="G13" s="137"/>
      <c r="H13" s="138"/>
      <c r="I13" s="137"/>
      <c r="J13" s="41"/>
      <c r="K13" s="41"/>
      <c r="L13" s="138"/>
      <c r="M13" s="138"/>
      <c r="N13" s="138"/>
      <c r="O13" s="138"/>
      <c r="P13" s="471"/>
      <c r="R13" s="95"/>
      <c r="S13" s="93"/>
    </row>
    <row r="14" spans="1:19" s="94" customFormat="1" ht="21.95" customHeight="1">
      <c r="A14" s="93"/>
      <c r="B14" s="136" t="s">
        <v>122</v>
      </c>
      <c r="C14" s="41"/>
      <c r="D14" s="137"/>
      <c r="E14" s="139"/>
      <c r="F14" s="85"/>
      <c r="G14" s="139"/>
      <c r="H14" s="85"/>
      <c r="I14" s="85"/>
      <c r="J14" s="85"/>
      <c r="K14" s="85"/>
      <c r="L14" s="85"/>
      <c r="M14" s="41"/>
      <c r="N14" s="41"/>
      <c r="O14" s="138"/>
      <c r="P14" s="469"/>
      <c r="R14" s="95"/>
      <c r="S14" s="93">
        <f t="shared" ref="S14" si="10">O14</f>
        <v>0</v>
      </c>
    </row>
    <row r="15" spans="1:19" s="94" customFormat="1" ht="21.95" customHeight="1">
      <c r="A15" s="93"/>
      <c r="B15" s="455" t="s">
        <v>266</v>
      </c>
      <c r="C15" s="454" t="s">
        <v>267</v>
      </c>
      <c r="D15" s="137" t="s">
        <v>23</v>
      </c>
      <c r="E15" s="139"/>
      <c r="F15" s="85"/>
      <c r="G15" s="139"/>
      <c r="H15" s="85"/>
      <c r="I15" s="85"/>
      <c r="J15" s="85"/>
      <c r="K15" s="85"/>
      <c r="L15" s="85"/>
      <c r="M15" s="85"/>
      <c r="N15" s="85"/>
      <c r="O15" s="442"/>
      <c r="P15" s="469"/>
      <c r="R15" s="95" t="str">
        <f>CONCATENATE(B15,C15)</f>
        <v>케이블VCT 1.5sq x 3C</v>
      </c>
      <c r="S15" s="93">
        <f>O15</f>
        <v>0</v>
      </c>
    </row>
    <row r="16" spans="1:19" s="94" customFormat="1" ht="21.95" customHeight="1">
      <c r="A16" s="93"/>
      <c r="B16" s="455" t="s">
        <v>266</v>
      </c>
      <c r="C16" s="454" t="s">
        <v>336</v>
      </c>
      <c r="D16" s="137" t="s">
        <v>23</v>
      </c>
      <c r="E16" s="139"/>
      <c r="F16" s="85"/>
      <c r="G16" s="139"/>
      <c r="H16" s="85"/>
      <c r="I16" s="85"/>
      <c r="J16" s="85"/>
      <c r="K16" s="85"/>
      <c r="L16" s="85"/>
      <c r="M16" s="85"/>
      <c r="N16" s="85"/>
      <c r="O16" s="442"/>
      <c r="P16" s="469"/>
      <c r="R16" s="95" t="str">
        <f>CONCATENATE(B16,C16)</f>
        <v>케이블F-CVV 1.5sq x 3C</v>
      </c>
      <c r="S16" s="93">
        <f>O16</f>
        <v>0</v>
      </c>
    </row>
    <row r="17" spans="1:19" s="94" customFormat="1" ht="21.95" customHeight="1">
      <c r="A17" s="93"/>
      <c r="B17" s="372" t="s">
        <v>252</v>
      </c>
      <c r="C17" s="372" t="s">
        <v>317</v>
      </c>
      <c r="D17" s="137" t="s">
        <v>23</v>
      </c>
      <c r="E17" s="139"/>
      <c r="F17" s="85"/>
      <c r="G17" s="139"/>
      <c r="H17" s="85"/>
      <c r="I17" s="85"/>
      <c r="J17" s="85"/>
      <c r="K17" s="85"/>
      <c r="L17" s="85"/>
      <c r="M17" s="85"/>
      <c r="N17" s="85"/>
      <c r="O17" s="442"/>
      <c r="P17" s="469"/>
      <c r="R17" s="95" t="str">
        <f t="shared" ref="R17" si="11">CONCATENATE(B17,C17)</f>
        <v>케이블F-CV 2.5sq x 2C</v>
      </c>
      <c r="S17" s="93">
        <f t="shared" ref="S17" si="12">O17</f>
        <v>0</v>
      </c>
    </row>
    <row r="18" spans="1:19" s="94" customFormat="1" ht="21.95" customHeight="1">
      <c r="A18" s="93"/>
      <c r="B18" s="372" t="s">
        <v>252</v>
      </c>
      <c r="C18" s="372" t="s">
        <v>312</v>
      </c>
      <c r="D18" s="137" t="s">
        <v>23</v>
      </c>
      <c r="E18" s="139"/>
      <c r="F18" s="85"/>
      <c r="G18" s="139"/>
      <c r="H18" s="85"/>
      <c r="I18" s="85"/>
      <c r="J18" s="85"/>
      <c r="K18" s="85"/>
      <c r="L18" s="85"/>
      <c r="M18" s="85"/>
      <c r="N18" s="85"/>
      <c r="O18" s="442"/>
      <c r="P18" s="469"/>
      <c r="R18" s="95" t="str">
        <f t="shared" ref="R18" si="13">CONCATENATE(B18,C18)</f>
        <v>케이블F-CV 2.5sq x 3C</v>
      </c>
      <c r="S18" s="93">
        <f t="shared" ref="S18" si="14">O18</f>
        <v>0</v>
      </c>
    </row>
    <row r="19" spans="1:19" s="94" customFormat="1" ht="21.95" customHeight="1">
      <c r="A19" s="93"/>
      <c r="B19" s="372" t="s">
        <v>252</v>
      </c>
      <c r="C19" s="372" t="s">
        <v>340</v>
      </c>
      <c r="D19" s="137" t="s">
        <v>23</v>
      </c>
      <c r="E19" s="139"/>
      <c r="F19" s="85"/>
      <c r="G19" s="139"/>
      <c r="H19" s="85"/>
      <c r="I19" s="85"/>
      <c r="J19" s="85"/>
      <c r="K19" s="85"/>
      <c r="L19" s="85"/>
      <c r="M19" s="85"/>
      <c r="N19" s="85"/>
      <c r="O19" s="442"/>
      <c r="P19" s="469"/>
      <c r="R19" s="95" t="str">
        <f t="shared" ref="R19" si="15">CONCATENATE(B19,C19)</f>
        <v>케이블F-CV 4sq x 2C</v>
      </c>
      <c r="S19" s="93">
        <f t="shared" ref="S19" si="16">O19</f>
        <v>0</v>
      </c>
    </row>
    <row r="20" spans="1:19" s="94" customFormat="1" ht="21.95" customHeight="1">
      <c r="A20" s="93"/>
      <c r="B20" s="372" t="s">
        <v>252</v>
      </c>
      <c r="C20" s="372" t="s">
        <v>253</v>
      </c>
      <c r="D20" s="137" t="s">
        <v>23</v>
      </c>
      <c r="E20" s="139"/>
      <c r="F20" s="85"/>
      <c r="G20" s="139"/>
      <c r="H20" s="85"/>
      <c r="I20" s="85"/>
      <c r="J20" s="85"/>
      <c r="K20" s="85"/>
      <c r="L20" s="85"/>
      <c r="M20" s="85"/>
      <c r="N20" s="85"/>
      <c r="O20" s="442"/>
      <c r="P20" s="469"/>
      <c r="R20" s="95" t="str">
        <f t="shared" ref="R20" si="17">CONCATENATE(B20,C20)</f>
        <v>케이블F-CV 10sq x 4C</v>
      </c>
      <c r="S20" s="93">
        <f t="shared" ref="S20" si="18">O20</f>
        <v>0</v>
      </c>
    </row>
    <row r="21" spans="1:19" s="94" customFormat="1" ht="21.95" customHeight="1">
      <c r="A21" s="93"/>
      <c r="B21" s="372" t="s">
        <v>238</v>
      </c>
      <c r="C21" s="372" t="s">
        <v>318</v>
      </c>
      <c r="D21" s="137" t="s">
        <v>23</v>
      </c>
      <c r="E21" s="139"/>
      <c r="F21" s="85"/>
      <c r="G21" s="139"/>
      <c r="H21" s="85"/>
      <c r="I21" s="85"/>
      <c r="J21" s="85"/>
      <c r="K21" s="85"/>
      <c r="L21" s="85"/>
      <c r="M21" s="85"/>
      <c r="N21" s="85"/>
      <c r="O21" s="442"/>
      <c r="P21" s="469"/>
      <c r="R21" s="95" t="str">
        <f>CONCATENATE(B21,C21)</f>
        <v>전선F-GV 2.5㎟</v>
      </c>
      <c r="S21" s="93">
        <f>O21</f>
        <v>0</v>
      </c>
    </row>
    <row r="22" spans="1:19" s="94" customFormat="1" ht="21.95" customHeight="1">
      <c r="A22" s="93"/>
      <c r="B22" s="372" t="s">
        <v>238</v>
      </c>
      <c r="C22" s="372" t="s">
        <v>341</v>
      </c>
      <c r="D22" s="137" t="s">
        <v>23</v>
      </c>
      <c r="E22" s="139"/>
      <c r="F22" s="85"/>
      <c r="G22" s="139"/>
      <c r="H22" s="85"/>
      <c r="I22" s="85"/>
      <c r="J22" s="85"/>
      <c r="K22" s="85"/>
      <c r="L22" s="85"/>
      <c r="M22" s="85"/>
      <c r="N22" s="85"/>
      <c r="O22" s="442"/>
      <c r="P22" s="469"/>
      <c r="R22" s="95" t="str">
        <f>CONCATENATE(B22,C22)</f>
        <v>전선F-GV 4㎟</v>
      </c>
      <c r="S22" s="93">
        <f>O22</f>
        <v>0</v>
      </c>
    </row>
    <row r="23" spans="1:19" s="94" customFormat="1" ht="21.95" customHeight="1">
      <c r="A23" s="93"/>
      <c r="B23" s="372" t="s">
        <v>238</v>
      </c>
      <c r="C23" s="372" t="s">
        <v>257</v>
      </c>
      <c r="D23" s="137" t="s">
        <v>23</v>
      </c>
      <c r="E23" s="139"/>
      <c r="F23" s="85"/>
      <c r="G23" s="139"/>
      <c r="H23" s="85"/>
      <c r="I23" s="85"/>
      <c r="J23" s="85"/>
      <c r="K23" s="85"/>
      <c r="L23" s="85"/>
      <c r="M23" s="85"/>
      <c r="N23" s="85"/>
      <c r="O23" s="442"/>
      <c r="P23" s="469"/>
      <c r="R23" s="95" t="str">
        <f>CONCATENATE(B23,C23)</f>
        <v>전선F-GV 10㎟</v>
      </c>
      <c r="S23" s="93">
        <f>O23</f>
        <v>0</v>
      </c>
    </row>
    <row r="24" spans="1:19" s="94" customFormat="1" ht="21.95" customHeight="1">
      <c r="A24" s="93"/>
      <c r="B24" s="372"/>
      <c r="C24" s="372"/>
      <c r="D24" s="137"/>
      <c r="E24" s="139"/>
      <c r="F24" s="85"/>
      <c r="G24" s="139"/>
      <c r="H24" s="85"/>
      <c r="I24" s="85"/>
      <c r="J24" s="85"/>
      <c r="K24" s="85"/>
      <c r="L24" s="85"/>
      <c r="M24" s="85"/>
      <c r="N24" s="85"/>
      <c r="O24" s="442"/>
      <c r="P24" s="469"/>
      <c r="R24" s="95"/>
      <c r="S24" s="93"/>
    </row>
    <row r="25" spans="1:19" s="94" customFormat="1" ht="21.95" customHeight="1">
      <c r="A25" s="93"/>
      <c r="B25" s="372"/>
      <c r="C25" s="372"/>
      <c r="D25" s="137"/>
      <c r="E25" s="139"/>
      <c r="F25" s="85"/>
      <c r="G25" s="139"/>
      <c r="H25" s="85"/>
      <c r="I25" s="85"/>
      <c r="J25" s="85"/>
      <c r="K25" s="85"/>
      <c r="L25" s="85"/>
      <c r="M25" s="85"/>
      <c r="N25" s="85"/>
      <c r="O25" s="442"/>
      <c r="P25" s="469"/>
      <c r="R25" s="95"/>
      <c r="S25" s="93"/>
    </row>
    <row r="26" spans="1:19" s="97" customFormat="1" ht="21.95" customHeight="1">
      <c r="A26" s="96"/>
      <c r="B26" s="136" t="s">
        <v>88</v>
      </c>
      <c r="C26" s="82"/>
      <c r="D26" s="139"/>
      <c r="E26" s="139"/>
      <c r="F26" s="85"/>
      <c r="G26" s="139"/>
      <c r="H26" s="85"/>
      <c r="I26" s="85"/>
      <c r="J26" s="85"/>
      <c r="K26" s="85"/>
      <c r="L26" s="85"/>
      <c r="M26" s="85"/>
      <c r="N26" s="85"/>
      <c r="O26" s="138"/>
      <c r="P26" s="472"/>
      <c r="R26" s="98"/>
      <c r="S26" s="93"/>
    </row>
    <row r="27" spans="1:19" s="94" customFormat="1" ht="21.95" customHeight="1">
      <c r="A27" s="93"/>
      <c r="B27" s="370" t="s">
        <v>248</v>
      </c>
      <c r="C27" s="371" t="s">
        <v>268</v>
      </c>
      <c r="D27" s="137" t="s">
        <v>221</v>
      </c>
      <c r="E27" s="139"/>
      <c r="F27" s="85"/>
      <c r="G27" s="139"/>
      <c r="H27" s="85"/>
      <c r="I27" s="85"/>
      <c r="J27" s="85"/>
      <c r="K27" s="85"/>
      <c r="L27" s="85"/>
      <c r="M27" s="85"/>
      <c r="N27" s="85"/>
      <c r="O27" s="442"/>
      <c r="P27" s="470"/>
      <c r="R27" s="95" t="str">
        <f t="shared" ref="R27" si="19">CONCATENATE(B27,C27)</f>
        <v>Pull Box200x200x100mm</v>
      </c>
      <c r="S27" s="93">
        <f t="shared" ref="S27" si="20">O27</f>
        <v>0</v>
      </c>
    </row>
    <row r="28" spans="1:19" s="94" customFormat="1" ht="21.95" customHeight="1">
      <c r="A28" s="93"/>
      <c r="B28" s="370" t="s">
        <v>248</v>
      </c>
      <c r="C28" s="371" t="s">
        <v>319</v>
      </c>
      <c r="D28" s="137" t="s">
        <v>221</v>
      </c>
      <c r="E28" s="139"/>
      <c r="F28" s="85"/>
      <c r="G28" s="139"/>
      <c r="H28" s="85"/>
      <c r="I28" s="85"/>
      <c r="J28" s="85"/>
      <c r="K28" s="85"/>
      <c r="L28" s="85"/>
      <c r="M28" s="85"/>
      <c r="N28" s="85"/>
      <c r="O28" s="442"/>
      <c r="P28" s="470"/>
      <c r="R28" s="95" t="str">
        <f>CONCATENATE(B28,C28)</f>
        <v>Pull Box300x300x100mm</v>
      </c>
      <c r="S28" s="93">
        <f>O28</f>
        <v>0</v>
      </c>
    </row>
    <row r="29" spans="1:19" s="94" customFormat="1" ht="21.95" customHeight="1">
      <c r="A29" s="93"/>
      <c r="B29" s="456"/>
      <c r="C29" s="457"/>
      <c r="D29" s="438"/>
      <c r="E29" s="441"/>
      <c r="F29" s="442"/>
      <c r="G29" s="139"/>
      <c r="H29" s="442"/>
      <c r="I29" s="139"/>
      <c r="J29" s="85"/>
      <c r="K29" s="85"/>
      <c r="L29" s="442"/>
      <c r="M29" s="442"/>
      <c r="N29" s="442"/>
      <c r="O29" s="442"/>
      <c r="P29" s="471"/>
      <c r="R29" s="95"/>
      <c r="S29" s="93"/>
    </row>
    <row r="30" spans="1:19" s="94" customFormat="1" ht="21.95" customHeight="1">
      <c r="A30" s="93"/>
      <c r="B30" s="456"/>
      <c r="C30" s="457"/>
      <c r="D30" s="438"/>
      <c r="E30" s="441"/>
      <c r="F30" s="442"/>
      <c r="G30" s="139"/>
      <c r="H30" s="442"/>
      <c r="I30" s="139"/>
      <c r="J30" s="85"/>
      <c r="K30" s="85"/>
      <c r="L30" s="442"/>
      <c r="M30" s="442"/>
      <c r="N30" s="442"/>
      <c r="O30" s="442"/>
      <c r="P30" s="471"/>
      <c r="R30" s="95"/>
      <c r="S30" s="93"/>
    </row>
    <row r="31" spans="1:19" s="94" customFormat="1" ht="21.95" customHeight="1">
      <c r="A31" s="93"/>
      <c r="B31" s="456"/>
      <c r="C31" s="457"/>
      <c r="D31" s="438"/>
      <c r="E31" s="441"/>
      <c r="F31" s="442"/>
      <c r="G31" s="139"/>
      <c r="H31" s="442"/>
      <c r="I31" s="139"/>
      <c r="J31" s="85"/>
      <c r="K31" s="85"/>
      <c r="L31" s="442"/>
      <c r="M31" s="442"/>
      <c r="N31" s="442"/>
      <c r="O31" s="442"/>
      <c r="P31" s="471"/>
      <c r="R31" s="95"/>
      <c r="S31" s="93"/>
    </row>
    <row r="32" spans="1:19" s="94" customFormat="1" ht="21.95" customHeight="1">
      <c r="A32" s="93"/>
      <c r="B32" s="456"/>
      <c r="C32" s="457"/>
      <c r="D32" s="438"/>
      <c r="E32" s="441"/>
      <c r="F32" s="442"/>
      <c r="G32" s="139"/>
      <c r="H32" s="442"/>
      <c r="I32" s="139"/>
      <c r="J32" s="85"/>
      <c r="K32" s="85"/>
      <c r="L32" s="442"/>
      <c r="M32" s="442"/>
      <c r="N32" s="442"/>
      <c r="O32" s="442"/>
      <c r="P32" s="471"/>
      <c r="R32" s="95"/>
      <c r="S32" s="93"/>
    </row>
    <row r="33" spans="1:19" s="94" customFormat="1" ht="21.95" customHeight="1">
      <c r="A33" s="93"/>
      <c r="B33" s="475"/>
      <c r="C33" s="454"/>
      <c r="D33" s="438"/>
      <c r="E33" s="439"/>
      <c r="F33" s="138"/>
      <c r="G33" s="137"/>
      <c r="H33" s="138"/>
      <c r="I33" s="137"/>
      <c r="J33" s="41"/>
      <c r="K33" s="41"/>
      <c r="L33" s="138"/>
      <c r="M33" s="138"/>
      <c r="N33" s="138"/>
      <c r="O33" s="138"/>
      <c r="P33" s="476"/>
      <c r="R33" s="95"/>
      <c r="S33" s="93"/>
    </row>
    <row r="34" spans="1:19" s="94" customFormat="1" ht="21.95" customHeight="1">
      <c r="A34" s="93"/>
      <c r="B34" s="456"/>
      <c r="C34" s="457"/>
      <c r="D34" s="438"/>
      <c r="E34" s="441"/>
      <c r="F34" s="442"/>
      <c r="G34" s="139"/>
      <c r="H34" s="442"/>
      <c r="I34" s="139"/>
      <c r="J34" s="85"/>
      <c r="K34" s="85"/>
      <c r="L34" s="442"/>
      <c r="M34" s="442"/>
      <c r="N34" s="442"/>
      <c r="O34" s="442"/>
      <c r="P34" s="471"/>
      <c r="R34" s="95"/>
      <c r="S34" s="93"/>
    </row>
    <row r="35" spans="1:19" s="94" customFormat="1" ht="21.95" customHeight="1">
      <c r="A35" s="93"/>
      <c r="B35" s="456"/>
      <c r="C35" s="457"/>
      <c r="D35" s="438"/>
      <c r="E35" s="441"/>
      <c r="F35" s="442"/>
      <c r="G35" s="139"/>
      <c r="H35" s="442"/>
      <c r="I35" s="139"/>
      <c r="J35" s="85"/>
      <c r="K35" s="85"/>
      <c r="L35" s="442"/>
      <c r="M35" s="442"/>
      <c r="N35" s="442"/>
      <c r="O35" s="442"/>
      <c r="P35" s="471"/>
      <c r="R35" s="95"/>
      <c r="S35" s="93"/>
    </row>
    <row r="36" spans="1:19" s="94" customFormat="1" ht="21.95" customHeight="1">
      <c r="A36" s="93"/>
      <c r="B36" s="456"/>
      <c r="C36" s="457"/>
      <c r="D36" s="438"/>
      <c r="E36" s="441"/>
      <c r="F36" s="442"/>
      <c r="G36" s="139"/>
      <c r="H36" s="442"/>
      <c r="I36" s="139"/>
      <c r="J36" s="85"/>
      <c r="K36" s="85"/>
      <c r="L36" s="442"/>
      <c r="M36" s="442"/>
      <c r="N36" s="442"/>
      <c r="O36" s="442"/>
      <c r="P36" s="471"/>
      <c r="R36" s="95"/>
      <c r="S36" s="93"/>
    </row>
    <row r="37" spans="1:19" s="94" customFormat="1" ht="21.95" customHeight="1">
      <c r="A37" s="93"/>
      <c r="B37" s="456"/>
      <c r="C37" s="457"/>
      <c r="D37" s="438"/>
      <c r="E37" s="441"/>
      <c r="F37" s="442"/>
      <c r="G37" s="139"/>
      <c r="H37" s="442"/>
      <c r="I37" s="139"/>
      <c r="J37" s="85"/>
      <c r="K37" s="85"/>
      <c r="L37" s="442"/>
      <c r="M37" s="442"/>
      <c r="N37" s="442"/>
      <c r="O37" s="442"/>
      <c r="P37" s="471"/>
      <c r="R37" s="95"/>
      <c r="S37" s="93"/>
    </row>
    <row r="38" spans="1:19" s="94" customFormat="1" ht="21.95" customHeight="1">
      <c r="A38" s="93"/>
      <c r="B38" s="456"/>
      <c r="C38" s="457"/>
      <c r="D38" s="438"/>
      <c r="E38" s="441"/>
      <c r="F38" s="442"/>
      <c r="G38" s="139"/>
      <c r="H38" s="442"/>
      <c r="I38" s="139"/>
      <c r="J38" s="85"/>
      <c r="K38" s="85"/>
      <c r="L38" s="442"/>
      <c r="M38" s="442"/>
      <c r="N38" s="442"/>
      <c r="O38" s="442"/>
      <c r="P38" s="471"/>
      <c r="R38" s="95"/>
      <c r="S38" s="93"/>
    </row>
    <row r="39" spans="1:19" s="94" customFormat="1" ht="21.95" customHeight="1">
      <c r="A39" s="93"/>
      <c r="B39" s="456"/>
      <c r="C39" s="457"/>
      <c r="D39" s="438"/>
      <c r="E39" s="441"/>
      <c r="F39" s="442"/>
      <c r="G39" s="139"/>
      <c r="H39" s="442"/>
      <c r="I39" s="139"/>
      <c r="J39" s="85"/>
      <c r="K39" s="85"/>
      <c r="L39" s="442"/>
      <c r="M39" s="442"/>
      <c r="N39" s="442"/>
      <c r="O39" s="442"/>
      <c r="P39" s="471"/>
      <c r="R39" s="95"/>
      <c r="S39" s="93"/>
    </row>
    <row r="40" spans="1:19" s="94" customFormat="1" ht="21.95" customHeight="1">
      <c r="A40" s="93"/>
      <c r="B40" s="456"/>
      <c r="C40" s="457"/>
      <c r="D40" s="438"/>
      <c r="E40" s="441"/>
      <c r="F40" s="442"/>
      <c r="G40" s="139"/>
      <c r="H40" s="442"/>
      <c r="I40" s="139"/>
      <c r="J40" s="85"/>
      <c r="K40" s="85"/>
      <c r="L40" s="442"/>
      <c r="M40" s="442"/>
      <c r="N40" s="442"/>
      <c r="O40" s="442"/>
      <c r="P40" s="471"/>
      <c r="R40" s="95"/>
      <c r="S40" s="93"/>
    </row>
    <row r="41" spans="1:19" s="94" customFormat="1" ht="21.95" customHeight="1">
      <c r="A41" s="93"/>
      <c r="B41" s="456"/>
      <c r="C41" s="457"/>
      <c r="D41" s="438"/>
      <c r="E41" s="441"/>
      <c r="F41" s="442"/>
      <c r="G41" s="139"/>
      <c r="H41" s="442"/>
      <c r="I41" s="139"/>
      <c r="J41" s="85"/>
      <c r="K41" s="85"/>
      <c r="L41" s="442"/>
      <c r="M41" s="442"/>
      <c r="N41" s="442"/>
      <c r="O41" s="442"/>
      <c r="P41" s="471"/>
      <c r="R41" s="95"/>
      <c r="S41" s="93"/>
    </row>
    <row r="42" spans="1:19" s="94" customFormat="1" ht="21.95" customHeight="1">
      <c r="A42" s="93"/>
      <c r="B42" s="456"/>
      <c r="C42" s="457"/>
      <c r="D42" s="438"/>
      <c r="E42" s="441"/>
      <c r="F42" s="442"/>
      <c r="G42" s="139"/>
      <c r="H42" s="442"/>
      <c r="I42" s="139"/>
      <c r="J42" s="85"/>
      <c r="K42" s="85"/>
      <c r="L42" s="442"/>
      <c r="M42" s="442"/>
      <c r="N42" s="442"/>
      <c r="O42" s="442"/>
      <c r="P42" s="471"/>
      <c r="R42" s="95"/>
      <c r="S42" s="93"/>
    </row>
    <row r="43" spans="1:19" s="94" customFormat="1" ht="21.95" customHeight="1">
      <c r="A43" s="93"/>
      <c r="B43" s="456"/>
      <c r="C43" s="457"/>
      <c r="D43" s="438"/>
      <c r="E43" s="441"/>
      <c r="F43" s="442"/>
      <c r="G43" s="139"/>
      <c r="H43" s="442"/>
      <c r="I43" s="139"/>
      <c r="J43" s="85"/>
      <c r="K43" s="85"/>
      <c r="L43" s="442"/>
      <c r="M43" s="442"/>
      <c r="N43" s="442"/>
      <c r="O43" s="442"/>
      <c r="P43" s="471"/>
      <c r="R43" s="95"/>
      <c r="S43" s="93"/>
    </row>
    <row r="44" spans="1:19" s="94" customFormat="1" ht="21.95" customHeight="1">
      <c r="A44" s="93"/>
      <c r="B44" s="456"/>
      <c r="C44" s="457"/>
      <c r="D44" s="438"/>
      <c r="E44" s="441"/>
      <c r="F44" s="442"/>
      <c r="G44" s="139"/>
      <c r="H44" s="442"/>
      <c r="I44" s="139"/>
      <c r="J44" s="85"/>
      <c r="K44" s="85"/>
      <c r="L44" s="442"/>
      <c r="M44" s="442"/>
      <c r="N44" s="442"/>
      <c r="O44" s="442"/>
      <c r="P44" s="471"/>
      <c r="R44" s="95"/>
      <c r="S44" s="93"/>
    </row>
    <row r="45" spans="1:19" s="94" customFormat="1" ht="21.95" customHeight="1">
      <c r="A45" s="93"/>
      <c r="B45" s="456"/>
      <c r="C45" s="457"/>
      <c r="D45" s="438"/>
      <c r="E45" s="441"/>
      <c r="F45" s="442"/>
      <c r="G45" s="139"/>
      <c r="H45" s="442"/>
      <c r="I45" s="139"/>
      <c r="J45" s="85"/>
      <c r="K45" s="85"/>
      <c r="L45" s="442"/>
      <c r="M45" s="442"/>
      <c r="N45" s="442"/>
      <c r="O45" s="442"/>
      <c r="P45" s="471"/>
      <c r="R45" s="95"/>
      <c r="S45" s="93"/>
    </row>
    <row r="46" spans="1:19" s="94" customFormat="1" ht="21.95" customHeight="1">
      <c r="A46" s="93"/>
      <c r="B46" s="456"/>
      <c r="C46" s="457"/>
      <c r="D46" s="438"/>
      <c r="E46" s="441"/>
      <c r="F46" s="442"/>
      <c r="G46" s="139"/>
      <c r="H46" s="442"/>
      <c r="I46" s="139"/>
      <c r="J46" s="85"/>
      <c r="K46" s="85"/>
      <c r="L46" s="442"/>
      <c r="M46" s="442"/>
      <c r="N46" s="442"/>
      <c r="O46" s="442"/>
      <c r="P46" s="471"/>
      <c r="R46" s="95"/>
      <c r="S46" s="93"/>
    </row>
    <row r="47" spans="1:19" s="94" customFormat="1" ht="21.95" customHeight="1">
      <c r="A47" s="99"/>
      <c r="B47" s="99"/>
      <c r="C47" s="99"/>
      <c r="D47" s="100"/>
      <c r="E47" s="101"/>
      <c r="F47" s="93"/>
      <c r="G47" s="101"/>
      <c r="H47" s="99"/>
      <c r="I47" s="99"/>
      <c r="J47" s="99"/>
      <c r="K47" s="99"/>
      <c r="L47" s="99"/>
      <c r="M47" s="99"/>
      <c r="N47" s="99"/>
      <c r="O47" s="99"/>
      <c r="P47" s="101"/>
      <c r="R47" s="102"/>
      <c r="S47" s="102"/>
    </row>
    <row r="48" spans="1:19" s="94" customFormat="1" ht="21.95" customHeight="1">
      <c r="A48" s="99"/>
      <c r="B48" s="99"/>
      <c r="C48" s="99"/>
      <c r="D48" s="100"/>
      <c r="E48" s="101"/>
      <c r="F48" s="93"/>
      <c r="G48" s="101"/>
      <c r="H48" s="99"/>
      <c r="I48" s="99"/>
      <c r="J48" s="99"/>
      <c r="K48" s="99"/>
      <c r="L48" s="99"/>
      <c r="M48" s="99"/>
      <c r="N48" s="99"/>
      <c r="O48" s="99"/>
      <c r="P48" s="101"/>
      <c r="R48" s="102"/>
      <c r="S48" s="102"/>
    </row>
    <row r="49" spans="1:19" s="94" customFormat="1" ht="21.95" customHeight="1">
      <c r="A49" s="99"/>
      <c r="B49" s="99"/>
      <c r="C49" s="99"/>
      <c r="D49" s="100"/>
      <c r="E49" s="101"/>
      <c r="F49" s="93"/>
      <c r="G49" s="101"/>
      <c r="H49" s="99"/>
      <c r="I49" s="99"/>
      <c r="J49" s="99"/>
      <c r="K49" s="99"/>
      <c r="L49" s="99"/>
      <c r="M49" s="99"/>
      <c r="N49" s="99"/>
      <c r="O49" s="99"/>
      <c r="P49" s="101"/>
      <c r="R49" s="102"/>
      <c r="S49" s="102"/>
    </row>
    <row r="50" spans="1:19" s="94" customFormat="1" ht="21.95" customHeight="1">
      <c r="A50" s="99"/>
      <c r="B50" s="99"/>
      <c r="C50" s="99"/>
      <c r="D50" s="100"/>
      <c r="E50" s="101"/>
      <c r="F50" s="93"/>
      <c r="G50" s="101"/>
      <c r="H50" s="99"/>
      <c r="I50" s="99"/>
      <c r="J50" s="99"/>
      <c r="K50" s="99"/>
      <c r="L50" s="99"/>
      <c r="M50" s="99"/>
      <c r="N50" s="99"/>
      <c r="O50" s="99"/>
      <c r="P50" s="101"/>
      <c r="R50" s="102"/>
      <c r="S50" s="102"/>
    </row>
    <row r="51" spans="1:19" s="94" customFormat="1" ht="21.95" customHeight="1">
      <c r="A51" s="99"/>
      <c r="B51" s="99"/>
      <c r="C51" s="99"/>
      <c r="D51" s="100"/>
      <c r="E51" s="101"/>
      <c r="F51" s="93"/>
      <c r="G51" s="101"/>
      <c r="H51" s="99"/>
      <c r="I51" s="99"/>
      <c r="J51" s="99"/>
      <c r="K51" s="99"/>
      <c r="L51" s="99"/>
      <c r="M51" s="99"/>
      <c r="N51" s="99"/>
      <c r="O51" s="99"/>
      <c r="P51" s="101"/>
      <c r="R51" s="102"/>
      <c r="S51" s="102"/>
    </row>
    <row r="52" spans="1:19" s="94" customFormat="1" ht="21.95" customHeight="1">
      <c r="A52" s="99"/>
      <c r="B52" s="99"/>
      <c r="C52" s="99"/>
      <c r="D52" s="100"/>
      <c r="E52" s="101"/>
      <c r="F52" s="93"/>
      <c r="G52" s="101"/>
      <c r="H52" s="99"/>
      <c r="I52" s="99"/>
      <c r="J52" s="99"/>
      <c r="K52" s="99"/>
      <c r="L52" s="99"/>
      <c r="M52" s="99"/>
      <c r="N52" s="99"/>
      <c r="O52" s="99"/>
      <c r="P52" s="101"/>
      <c r="R52" s="102"/>
      <c r="S52" s="102"/>
    </row>
    <row r="53" spans="1:19" s="94" customFormat="1" ht="21.95" customHeight="1">
      <c r="A53" s="99"/>
      <c r="B53" s="99"/>
      <c r="C53" s="99"/>
      <c r="D53" s="100"/>
      <c r="E53" s="101"/>
      <c r="F53" s="93"/>
      <c r="G53" s="101"/>
      <c r="H53" s="99"/>
      <c r="I53" s="99"/>
      <c r="J53" s="99"/>
      <c r="K53" s="99"/>
      <c r="L53" s="99"/>
      <c r="M53" s="99"/>
      <c r="N53" s="99"/>
      <c r="O53" s="99"/>
      <c r="P53" s="101"/>
      <c r="R53" s="102"/>
      <c r="S53" s="102"/>
    </row>
    <row r="54" spans="1:19" s="94" customFormat="1" ht="21.95" customHeight="1">
      <c r="A54" s="99"/>
      <c r="B54" s="99"/>
      <c r="C54" s="99"/>
      <c r="D54" s="100"/>
      <c r="E54" s="101"/>
      <c r="F54" s="93"/>
      <c r="G54" s="101"/>
      <c r="H54" s="99"/>
      <c r="I54" s="99"/>
      <c r="J54" s="99"/>
      <c r="K54" s="99"/>
      <c r="L54" s="99"/>
      <c r="M54" s="99"/>
      <c r="N54" s="99"/>
      <c r="O54" s="99"/>
      <c r="P54" s="101"/>
      <c r="R54" s="102"/>
      <c r="S54" s="102"/>
    </row>
    <row r="55" spans="1:19" s="94" customFormat="1" ht="21.95" customHeight="1">
      <c r="A55" s="99"/>
      <c r="B55" s="99"/>
      <c r="C55" s="99"/>
      <c r="D55" s="100"/>
      <c r="E55" s="101"/>
      <c r="F55" s="93"/>
      <c r="G55" s="101"/>
      <c r="H55" s="99"/>
      <c r="I55" s="99"/>
      <c r="J55" s="99"/>
      <c r="K55" s="99"/>
      <c r="L55" s="99"/>
      <c r="M55" s="99"/>
      <c r="N55" s="99"/>
      <c r="O55" s="99"/>
      <c r="P55" s="101"/>
      <c r="R55" s="102"/>
      <c r="S55" s="102"/>
    </row>
    <row r="56" spans="1:19" s="94" customFormat="1" ht="21.95" customHeight="1">
      <c r="A56" s="99"/>
      <c r="B56" s="99"/>
      <c r="C56" s="99"/>
      <c r="D56" s="100"/>
      <c r="E56" s="101"/>
      <c r="F56" s="93"/>
      <c r="G56" s="101"/>
      <c r="H56" s="99"/>
      <c r="I56" s="99"/>
      <c r="J56" s="99"/>
      <c r="K56" s="99"/>
      <c r="L56" s="99"/>
      <c r="M56" s="99"/>
      <c r="N56" s="99"/>
      <c r="O56" s="99"/>
      <c r="P56" s="101"/>
      <c r="R56" s="102"/>
      <c r="S56" s="102"/>
    </row>
    <row r="57" spans="1:19" s="94" customFormat="1" ht="21.95" customHeight="1">
      <c r="A57" s="99"/>
      <c r="B57" s="99"/>
      <c r="C57" s="99"/>
      <c r="D57" s="100"/>
      <c r="E57" s="101"/>
      <c r="F57" s="93"/>
      <c r="G57" s="101"/>
      <c r="H57" s="99"/>
      <c r="I57" s="99"/>
      <c r="J57" s="99"/>
      <c r="K57" s="99"/>
      <c r="L57" s="99"/>
      <c r="M57" s="99"/>
      <c r="N57" s="99"/>
      <c r="O57" s="99"/>
      <c r="P57" s="101"/>
      <c r="R57" s="102"/>
      <c r="S57" s="102"/>
    </row>
    <row r="58" spans="1:19" s="94" customFormat="1" ht="21.95" customHeight="1">
      <c r="A58" s="99"/>
      <c r="B58" s="99"/>
      <c r="C58" s="99"/>
      <c r="D58" s="100"/>
      <c r="E58" s="101"/>
      <c r="F58" s="93"/>
      <c r="G58" s="101"/>
      <c r="H58" s="99"/>
      <c r="I58" s="99"/>
      <c r="J58" s="99"/>
      <c r="K58" s="99"/>
      <c r="L58" s="99"/>
      <c r="M58" s="99"/>
      <c r="N58" s="99"/>
      <c r="O58" s="99"/>
      <c r="P58" s="101"/>
      <c r="R58" s="102"/>
      <c r="S58" s="102"/>
    </row>
    <row r="59" spans="1:19" s="94" customFormat="1" ht="21.95" customHeight="1">
      <c r="A59" s="99"/>
      <c r="B59" s="99"/>
      <c r="C59" s="99"/>
      <c r="D59" s="100"/>
      <c r="E59" s="101"/>
      <c r="F59" s="93"/>
      <c r="G59" s="101"/>
      <c r="H59" s="99"/>
      <c r="I59" s="99"/>
      <c r="J59" s="99"/>
      <c r="K59" s="99"/>
      <c r="L59" s="99"/>
      <c r="M59" s="99"/>
      <c r="N59" s="99"/>
      <c r="O59" s="99"/>
      <c r="P59" s="101"/>
      <c r="R59" s="102"/>
      <c r="S59" s="102"/>
    </row>
    <row r="60" spans="1:19" s="94" customFormat="1" ht="21.95" customHeight="1">
      <c r="A60" s="99"/>
      <c r="B60" s="99"/>
      <c r="C60" s="99"/>
      <c r="D60" s="100"/>
      <c r="E60" s="101"/>
      <c r="F60" s="93"/>
      <c r="G60" s="101"/>
      <c r="H60" s="99"/>
      <c r="I60" s="99"/>
      <c r="J60" s="99"/>
      <c r="K60" s="99"/>
      <c r="L60" s="99"/>
      <c r="M60" s="99"/>
      <c r="N60" s="99"/>
      <c r="O60" s="99"/>
      <c r="P60" s="101"/>
      <c r="R60" s="102"/>
      <c r="S60" s="102"/>
    </row>
    <row r="61" spans="1:19" s="94" customFormat="1" ht="21.95" customHeight="1">
      <c r="A61" s="99"/>
      <c r="B61" s="99"/>
      <c r="C61" s="99"/>
      <c r="D61" s="100"/>
      <c r="E61" s="101"/>
      <c r="F61" s="93"/>
      <c r="G61" s="101"/>
      <c r="H61" s="99"/>
      <c r="I61" s="99"/>
      <c r="J61" s="99"/>
      <c r="K61" s="99"/>
      <c r="L61" s="99"/>
      <c r="M61" s="99"/>
      <c r="N61" s="99"/>
      <c r="O61" s="99"/>
      <c r="P61" s="101"/>
      <c r="R61" s="102"/>
      <c r="S61" s="102"/>
    </row>
    <row r="62" spans="1:19" s="94" customFormat="1" ht="21.95" customHeight="1">
      <c r="A62" s="99"/>
      <c r="B62" s="99"/>
      <c r="C62" s="99"/>
      <c r="D62" s="100"/>
      <c r="E62" s="101"/>
      <c r="F62" s="93"/>
      <c r="G62" s="101"/>
      <c r="H62" s="99"/>
      <c r="I62" s="99"/>
      <c r="J62" s="99"/>
      <c r="K62" s="99"/>
      <c r="L62" s="99"/>
      <c r="M62" s="99"/>
      <c r="N62" s="99"/>
      <c r="O62" s="99"/>
      <c r="P62" s="101"/>
      <c r="R62" s="102"/>
      <c r="S62" s="102"/>
    </row>
    <row r="63" spans="1:19" s="94" customFormat="1" ht="21.95" customHeight="1">
      <c r="A63" s="99"/>
      <c r="B63" s="99"/>
      <c r="C63" s="99"/>
      <c r="D63" s="100"/>
      <c r="E63" s="101"/>
      <c r="F63" s="93"/>
      <c r="G63" s="101"/>
      <c r="H63" s="99"/>
      <c r="I63" s="99"/>
      <c r="J63" s="99"/>
      <c r="K63" s="99"/>
      <c r="L63" s="99"/>
      <c r="M63" s="99"/>
      <c r="N63" s="99"/>
      <c r="O63" s="99"/>
      <c r="P63" s="101"/>
      <c r="R63" s="102"/>
      <c r="S63" s="102"/>
    </row>
    <row r="64" spans="1:19" s="94" customFormat="1" ht="21.95" customHeight="1">
      <c r="A64" s="99"/>
      <c r="B64" s="99"/>
      <c r="C64" s="99"/>
      <c r="D64" s="100"/>
      <c r="E64" s="101"/>
      <c r="F64" s="93"/>
      <c r="G64" s="101"/>
      <c r="H64" s="99"/>
      <c r="I64" s="99"/>
      <c r="J64" s="99"/>
      <c r="K64" s="99"/>
      <c r="L64" s="99"/>
      <c r="M64" s="99"/>
      <c r="N64" s="99"/>
      <c r="O64" s="99"/>
      <c r="P64" s="101"/>
      <c r="R64" s="102"/>
      <c r="S64" s="102"/>
    </row>
    <row r="65" spans="1:19" s="94" customFormat="1" ht="21.95" customHeight="1">
      <c r="A65" s="99"/>
      <c r="B65" s="99"/>
      <c r="C65" s="99"/>
      <c r="D65" s="100"/>
      <c r="E65" s="101"/>
      <c r="F65" s="93"/>
      <c r="G65" s="101"/>
      <c r="H65" s="99"/>
      <c r="I65" s="99"/>
      <c r="J65" s="99"/>
      <c r="K65" s="99"/>
      <c r="L65" s="99"/>
      <c r="M65" s="99"/>
      <c r="N65" s="99"/>
      <c r="O65" s="99"/>
      <c r="P65" s="101"/>
      <c r="R65" s="102"/>
      <c r="S65" s="102"/>
    </row>
    <row r="66" spans="1:19" s="94" customFormat="1" ht="21.95" customHeight="1">
      <c r="A66" s="99"/>
      <c r="B66" s="99"/>
      <c r="C66" s="99"/>
      <c r="D66" s="100"/>
      <c r="E66" s="101"/>
      <c r="F66" s="93"/>
      <c r="G66" s="101"/>
      <c r="H66" s="99"/>
      <c r="I66" s="99"/>
      <c r="J66" s="99"/>
      <c r="K66" s="99"/>
      <c r="L66" s="99"/>
      <c r="M66" s="99"/>
      <c r="N66" s="99"/>
      <c r="O66" s="99"/>
      <c r="P66" s="101"/>
      <c r="R66" s="102"/>
      <c r="S66" s="102"/>
    </row>
    <row r="67" spans="1:19" s="94" customFormat="1" ht="21.95" customHeight="1">
      <c r="A67" s="99"/>
      <c r="B67" s="99"/>
      <c r="C67" s="99"/>
      <c r="D67" s="100"/>
      <c r="E67" s="101"/>
      <c r="F67" s="93"/>
      <c r="G67" s="101"/>
      <c r="H67" s="99"/>
      <c r="I67" s="99"/>
      <c r="J67" s="99"/>
      <c r="K67" s="99"/>
      <c r="L67" s="99"/>
      <c r="M67" s="99"/>
      <c r="N67" s="99"/>
      <c r="O67" s="99"/>
      <c r="P67" s="101"/>
      <c r="R67" s="102"/>
      <c r="S67" s="102"/>
    </row>
    <row r="68" spans="1:19" s="94" customFormat="1" ht="21.95" customHeight="1">
      <c r="A68" s="99"/>
      <c r="B68" s="99"/>
      <c r="C68" s="99"/>
      <c r="D68" s="100"/>
      <c r="E68" s="101"/>
      <c r="F68" s="93"/>
      <c r="G68" s="101"/>
      <c r="H68" s="99"/>
      <c r="I68" s="99"/>
      <c r="J68" s="99"/>
      <c r="K68" s="99"/>
      <c r="L68" s="99"/>
      <c r="M68" s="99"/>
      <c r="N68" s="99"/>
      <c r="O68" s="99"/>
      <c r="P68" s="101"/>
      <c r="R68" s="102"/>
      <c r="S68" s="102"/>
    </row>
    <row r="69" spans="1:19" s="94" customFormat="1" ht="21.95" customHeight="1">
      <c r="A69" s="99"/>
      <c r="B69" s="99"/>
      <c r="C69" s="99"/>
      <c r="D69" s="100"/>
      <c r="E69" s="101"/>
      <c r="F69" s="93"/>
      <c r="G69" s="101"/>
      <c r="H69" s="99"/>
      <c r="I69" s="99"/>
      <c r="J69" s="99"/>
      <c r="K69" s="99"/>
      <c r="L69" s="99"/>
      <c r="M69" s="99"/>
      <c r="N69" s="99"/>
      <c r="O69" s="99"/>
      <c r="P69" s="101"/>
      <c r="R69" s="102"/>
      <c r="S69" s="102"/>
    </row>
    <row r="70" spans="1:19" s="94" customFormat="1" ht="21.95" customHeight="1">
      <c r="A70" s="99"/>
      <c r="B70" s="99"/>
      <c r="C70" s="99"/>
      <c r="D70" s="100"/>
      <c r="E70" s="101"/>
      <c r="F70" s="93"/>
      <c r="G70" s="101"/>
      <c r="H70" s="99"/>
      <c r="I70" s="99"/>
      <c r="J70" s="99"/>
      <c r="K70" s="99"/>
      <c r="L70" s="99"/>
      <c r="M70" s="99"/>
      <c r="N70" s="99"/>
      <c r="O70" s="99"/>
      <c r="P70" s="101"/>
      <c r="R70" s="102"/>
      <c r="S70" s="102"/>
    </row>
    <row r="71" spans="1:19" s="94" customFormat="1" ht="21.95" customHeight="1">
      <c r="A71" s="99"/>
      <c r="B71" s="99"/>
      <c r="C71" s="99"/>
      <c r="D71" s="100"/>
      <c r="E71" s="101"/>
      <c r="F71" s="93"/>
      <c r="G71" s="101"/>
      <c r="H71" s="99"/>
      <c r="I71" s="99"/>
      <c r="J71" s="99"/>
      <c r="K71" s="99"/>
      <c r="L71" s="99"/>
      <c r="M71" s="99"/>
      <c r="N71" s="99"/>
      <c r="O71" s="99"/>
      <c r="P71" s="101"/>
      <c r="R71" s="102"/>
      <c r="S71" s="102"/>
    </row>
    <row r="72" spans="1:19" s="94" customFormat="1" ht="21.95" customHeight="1">
      <c r="A72" s="99"/>
      <c r="B72" s="99"/>
      <c r="C72" s="99"/>
      <c r="D72" s="100"/>
      <c r="E72" s="101"/>
      <c r="F72" s="93"/>
      <c r="G72" s="101"/>
      <c r="H72" s="99"/>
      <c r="I72" s="99"/>
      <c r="J72" s="99"/>
      <c r="K72" s="99"/>
      <c r="L72" s="99"/>
      <c r="M72" s="99"/>
      <c r="N72" s="99"/>
      <c r="O72" s="99"/>
      <c r="P72" s="101"/>
      <c r="R72" s="102"/>
      <c r="S72" s="102"/>
    </row>
    <row r="73" spans="1:19" s="94" customFormat="1" ht="21.95" customHeight="1">
      <c r="A73" s="99"/>
      <c r="B73" s="99"/>
      <c r="C73" s="99"/>
      <c r="D73" s="100"/>
      <c r="E73" s="101"/>
      <c r="F73" s="93"/>
      <c r="G73" s="101"/>
      <c r="H73" s="99"/>
      <c r="I73" s="99"/>
      <c r="J73" s="99"/>
      <c r="K73" s="99"/>
      <c r="L73" s="99"/>
      <c r="M73" s="99"/>
      <c r="N73" s="99"/>
      <c r="O73" s="99"/>
      <c r="P73" s="101"/>
      <c r="R73" s="102"/>
      <c r="S73" s="102"/>
    </row>
    <row r="74" spans="1:19" s="94" customFormat="1" ht="21.95" customHeight="1">
      <c r="A74" s="99"/>
      <c r="B74" s="99"/>
      <c r="C74" s="99"/>
      <c r="D74" s="100"/>
      <c r="E74" s="101"/>
      <c r="F74" s="93"/>
      <c r="G74" s="101"/>
      <c r="H74" s="99"/>
      <c r="I74" s="99"/>
      <c r="J74" s="99"/>
      <c r="K74" s="99"/>
      <c r="L74" s="99"/>
      <c r="M74" s="99"/>
      <c r="N74" s="99"/>
      <c r="O74" s="99"/>
      <c r="P74" s="101"/>
      <c r="R74" s="102"/>
      <c r="S74" s="102"/>
    </row>
    <row r="75" spans="1:19" s="94" customFormat="1" ht="21.95" customHeight="1">
      <c r="A75" s="99"/>
      <c r="B75" s="99"/>
      <c r="C75" s="99"/>
      <c r="D75" s="100"/>
      <c r="E75" s="101"/>
      <c r="F75" s="93"/>
      <c r="G75" s="101"/>
      <c r="H75" s="99"/>
      <c r="I75" s="99"/>
      <c r="J75" s="99"/>
      <c r="K75" s="99"/>
      <c r="L75" s="99"/>
      <c r="M75" s="99"/>
      <c r="N75" s="99"/>
      <c r="O75" s="99"/>
      <c r="P75" s="101"/>
      <c r="R75" s="102"/>
      <c r="S75" s="102"/>
    </row>
    <row r="76" spans="1:19" s="94" customFormat="1" ht="21.95" customHeight="1">
      <c r="A76" s="99"/>
      <c r="B76" s="99"/>
      <c r="C76" s="99"/>
      <c r="D76" s="100"/>
      <c r="E76" s="101"/>
      <c r="F76" s="93"/>
      <c r="G76" s="101"/>
      <c r="H76" s="99"/>
      <c r="I76" s="99"/>
      <c r="J76" s="99"/>
      <c r="K76" s="99"/>
      <c r="L76" s="99"/>
      <c r="M76" s="99"/>
      <c r="N76" s="99"/>
      <c r="O76" s="99"/>
      <c r="P76" s="101"/>
      <c r="R76" s="102"/>
      <c r="S76" s="102"/>
    </row>
    <row r="77" spans="1:19" s="94" customFormat="1" ht="21.95" customHeight="1">
      <c r="A77" s="99"/>
      <c r="B77" s="99"/>
      <c r="C77" s="99"/>
      <c r="D77" s="100"/>
      <c r="E77" s="101"/>
      <c r="F77" s="93"/>
      <c r="G77" s="101"/>
      <c r="H77" s="99"/>
      <c r="I77" s="99"/>
      <c r="J77" s="99"/>
      <c r="K77" s="99"/>
      <c r="L77" s="99"/>
      <c r="M77" s="99"/>
      <c r="N77" s="99"/>
      <c r="O77" s="99"/>
      <c r="P77" s="101"/>
      <c r="R77" s="102"/>
      <c r="S77" s="102"/>
    </row>
    <row r="78" spans="1:19" s="94" customFormat="1" ht="21.95" customHeight="1">
      <c r="A78" s="99"/>
      <c r="B78" s="99"/>
      <c r="C78" s="99"/>
      <c r="D78" s="100"/>
      <c r="E78" s="101"/>
      <c r="F78" s="93"/>
      <c r="G78" s="101"/>
      <c r="H78" s="99"/>
      <c r="I78" s="99"/>
      <c r="J78" s="99"/>
      <c r="K78" s="99"/>
      <c r="L78" s="99"/>
      <c r="M78" s="99"/>
      <c r="N78" s="99"/>
      <c r="O78" s="99"/>
      <c r="P78" s="101"/>
      <c r="R78" s="102"/>
      <c r="S78" s="102"/>
    </row>
    <row r="79" spans="1:19" s="94" customFormat="1" ht="21.95" customHeight="1">
      <c r="A79" s="99"/>
      <c r="B79" s="99"/>
      <c r="C79" s="99"/>
      <c r="D79" s="100"/>
      <c r="E79" s="101"/>
      <c r="F79" s="93"/>
      <c r="G79" s="101"/>
      <c r="H79" s="99"/>
      <c r="I79" s="99"/>
      <c r="J79" s="99"/>
      <c r="K79" s="99"/>
      <c r="L79" s="99"/>
      <c r="M79" s="99"/>
      <c r="N79" s="99"/>
      <c r="O79" s="99"/>
      <c r="P79" s="101"/>
      <c r="R79" s="102"/>
      <c r="S79" s="102"/>
    </row>
    <row r="80" spans="1:19" s="94" customFormat="1" ht="21.95" customHeight="1">
      <c r="A80" s="99"/>
      <c r="B80" s="99"/>
      <c r="C80" s="99"/>
      <c r="D80" s="100"/>
      <c r="E80" s="101"/>
      <c r="F80" s="93"/>
      <c r="G80" s="101"/>
      <c r="H80" s="99"/>
      <c r="I80" s="99"/>
      <c r="J80" s="99"/>
      <c r="K80" s="99"/>
      <c r="L80" s="99"/>
      <c r="M80" s="99"/>
      <c r="N80" s="99"/>
      <c r="O80" s="99"/>
      <c r="P80" s="101"/>
      <c r="R80" s="102"/>
      <c r="S80" s="102"/>
    </row>
    <row r="81" spans="1:19" s="94" customFormat="1" ht="21.95" customHeight="1">
      <c r="A81" s="99"/>
      <c r="B81" s="99"/>
      <c r="C81" s="99"/>
      <c r="D81" s="100"/>
      <c r="E81" s="101"/>
      <c r="F81" s="93"/>
      <c r="G81" s="101"/>
      <c r="H81" s="99"/>
      <c r="I81" s="99"/>
      <c r="J81" s="99"/>
      <c r="K81" s="99"/>
      <c r="L81" s="99"/>
      <c r="M81" s="99"/>
      <c r="N81" s="99"/>
      <c r="O81" s="99"/>
      <c r="P81" s="101"/>
      <c r="R81" s="102"/>
      <c r="S81" s="102"/>
    </row>
    <row r="82" spans="1:19" s="94" customFormat="1" ht="21.95" customHeight="1">
      <c r="A82" s="99"/>
      <c r="B82" s="99"/>
      <c r="C82" s="99"/>
      <c r="D82" s="100"/>
      <c r="E82" s="101"/>
      <c r="F82" s="93"/>
      <c r="G82" s="101"/>
      <c r="H82" s="99"/>
      <c r="I82" s="99"/>
      <c r="J82" s="99"/>
      <c r="K82" s="99"/>
      <c r="L82" s="99"/>
      <c r="M82" s="99"/>
      <c r="N82" s="99"/>
      <c r="O82" s="99"/>
      <c r="P82" s="101"/>
      <c r="R82" s="102"/>
      <c r="S82" s="102"/>
    </row>
    <row r="83" spans="1:19" s="94" customFormat="1" ht="21.95" customHeight="1">
      <c r="A83" s="99"/>
      <c r="B83" s="99"/>
      <c r="C83" s="99"/>
      <c r="D83" s="100"/>
      <c r="E83" s="101"/>
      <c r="F83" s="93"/>
      <c r="G83" s="101"/>
      <c r="H83" s="99"/>
      <c r="I83" s="99"/>
      <c r="J83" s="99"/>
      <c r="K83" s="99"/>
      <c r="L83" s="99"/>
      <c r="M83" s="99"/>
      <c r="N83" s="99"/>
      <c r="O83" s="99"/>
      <c r="P83" s="101"/>
      <c r="R83" s="102"/>
      <c r="S83" s="102"/>
    </row>
    <row r="84" spans="1:19" s="94" customFormat="1" ht="21.95" customHeight="1">
      <c r="A84" s="99"/>
      <c r="B84" s="99"/>
      <c r="C84" s="99"/>
      <c r="D84" s="100"/>
      <c r="E84" s="101"/>
      <c r="F84" s="93"/>
      <c r="G84" s="101"/>
      <c r="H84" s="99"/>
      <c r="I84" s="99"/>
      <c r="J84" s="99"/>
      <c r="K84" s="99"/>
      <c r="L84" s="99"/>
      <c r="M84" s="99"/>
      <c r="N84" s="99"/>
      <c r="O84" s="99"/>
      <c r="P84" s="101"/>
      <c r="R84" s="102"/>
      <c r="S84" s="102"/>
    </row>
    <row r="85" spans="1:19" s="94" customFormat="1" ht="21.95" customHeight="1">
      <c r="A85" s="99"/>
      <c r="B85" s="99"/>
      <c r="C85" s="99"/>
      <c r="D85" s="100"/>
      <c r="E85" s="101"/>
      <c r="F85" s="93"/>
      <c r="G85" s="101"/>
      <c r="H85" s="99"/>
      <c r="I85" s="99"/>
      <c r="J85" s="99"/>
      <c r="K85" s="99"/>
      <c r="L85" s="99"/>
      <c r="M85" s="99"/>
      <c r="N85" s="99"/>
      <c r="O85" s="99"/>
      <c r="P85" s="101"/>
      <c r="R85" s="102"/>
      <c r="S85" s="102"/>
    </row>
    <row r="86" spans="1:19" s="94" customFormat="1" ht="21.95" customHeight="1">
      <c r="A86" s="99"/>
      <c r="B86" s="99"/>
      <c r="C86" s="99"/>
      <c r="D86" s="100"/>
      <c r="E86" s="101"/>
      <c r="F86" s="93"/>
      <c r="G86" s="101"/>
      <c r="H86" s="99"/>
      <c r="I86" s="99"/>
      <c r="J86" s="99"/>
      <c r="K86" s="99"/>
      <c r="L86" s="99"/>
      <c r="M86" s="99"/>
      <c r="N86" s="99"/>
      <c r="O86" s="99"/>
      <c r="P86" s="101"/>
      <c r="R86" s="102"/>
      <c r="S86" s="102"/>
    </row>
    <row r="87" spans="1:19" s="94" customFormat="1" ht="21.95" customHeight="1">
      <c r="A87" s="99"/>
      <c r="B87" s="99"/>
      <c r="C87" s="99"/>
      <c r="D87" s="100"/>
      <c r="E87" s="101"/>
      <c r="F87" s="93"/>
      <c r="G87" s="101"/>
      <c r="H87" s="99"/>
      <c r="I87" s="99"/>
      <c r="J87" s="99"/>
      <c r="K87" s="99"/>
      <c r="L87" s="99"/>
      <c r="M87" s="99"/>
      <c r="N87" s="99"/>
      <c r="O87" s="99"/>
      <c r="P87" s="101"/>
      <c r="R87" s="102"/>
      <c r="S87" s="102"/>
    </row>
    <row r="88" spans="1:19" s="94" customFormat="1" ht="21.95" customHeight="1">
      <c r="A88" s="99"/>
      <c r="B88" s="99"/>
      <c r="C88" s="99"/>
      <c r="D88" s="100"/>
      <c r="E88" s="101"/>
      <c r="F88" s="93"/>
      <c r="G88" s="101"/>
      <c r="H88" s="99"/>
      <c r="I88" s="99"/>
      <c r="J88" s="99"/>
      <c r="K88" s="99"/>
      <c r="L88" s="99"/>
      <c r="M88" s="99"/>
      <c r="N88" s="99"/>
      <c r="O88" s="99"/>
      <c r="P88" s="101"/>
      <c r="R88" s="102"/>
      <c r="S88" s="102"/>
    </row>
    <row r="89" spans="1:19" s="94" customFormat="1" ht="21.95" customHeight="1">
      <c r="A89" s="99"/>
      <c r="B89" s="99"/>
      <c r="C89" s="99"/>
      <c r="D89" s="100"/>
      <c r="E89" s="101"/>
      <c r="F89" s="93"/>
      <c r="G89" s="101"/>
      <c r="H89" s="99"/>
      <c r="I89" s="99"/>
      <c r="J89" s="99"/>
      <c r="K89" s="99"/>
      <c r="L89" s="99"/>
      <c r="M89" s="99"/>
      <c r="N89" s="99"/>
      <c r="O89" s="99"/>
      <c r="P89" s="101"/>
      <c r="R89" s="102"/>
      <c r="S89" s="102"/>
    </row>
    <row r="90" spans="1:19" s="94" customFormat="1" ht="21.95" customHeight="1">
      <c r="A90" s="99"/>
      <c r="B90" s="99"/>
      <c r="C90" s="99"/>
      <c r="D90" s="100"/>
      <c r="E90" s="101"/>
      <c r="F90" s="93"/>
      <c r="G90" s="101"/>
      <c r="H90" s="99"/>
      <c r="I90" s="99"/>
      <c r="J90" s="99"/>
      <c r="K90" s="99"/>
      <c r="L90" s="99"/>
      <c r="M90" s="99"/>
      <c r="N90" s="99"/>
      <c r="O90" s="99"/>
      <c r="P90" s="101"/>
      <c r="R90" s="102"/>
      <c r="S90" s="102"/>
    </row>
    <row r="91" spans="1:19" s="94" customFormat="1" ht="21.95" customHeight="1">
      <c r="A91" s="99"/>
      <c r="B91" s="99"/>
      <c r="C91" s="99"/>
      <c r="D91" s="100"/>
      <c r="E91" s="101"/>
      <c r="F91" s="93"/>
      <c r="G91" s="101"/>
      <c r="H91" s="99"/>
      <c r="I91" s="99"/>
      <c r="J91" s="99"/>
      <c r="K91" s="99"/>
      <c r="L91" s="99"/>
      <c r="M91" s="99"/>
      <c r="N91" s="99"/>
      <c r="O91" s="99"/>
      <c r="P91" s="101"/>
      <c r="R91" s="102"/>
      <c r="S91" s="102"/>
    </row>
    <row r="92" spans="1:19" s="94" customFormat="1" ht="21.95" customHeight="1">
      <c r="A92" s="99"/>
      <c r="B92" s="99"/>
      <c r="C92" s="99"/>
      <c r="D92" s="100"/>
      <c r="E92" s="101"/>
      <c r="F92" s="93"/>
      <c r="G92" s="101"/>
      <c r="H92" s="99"/>
      <c r="I92" s="99"/>
      <c r="J92" s="99"/>
      <c r="K92" s="99"/>
      <c r="L92" s="99"/>
      <c r="M92" s="99"/>
      <c r="N92" s="99"/>
      <c r="O92" s="99"/>
      <c r="P92" s="101"/>
      <c r="R92" s="102"/>
      <c r="S92" s="102"/>
    </row>
    <row r="93" spans="1:19" s="94" customFormat="1" ht="21.95" customHeight="1">
      <c r="A93" s="99"/>
      <c r="B93" s="99"/>
      <c r="C93" s="99"/>
      <c r="D93" s="100"/>
      <c r="E93" s="101"/>
      <c r="F93" s="93"/>
      <c r="G93" s="101"/>
      <c r="H93" s="99"/>
      <c r="I93" s="99"/>
      <c r="J93" s="99"/>
      <c r="K93" s="99"/>
      <c r="L93" s="99"/>
      <c r="M93" s="99"/>
      <c r="N93" s="99"/>
      <c r="O93" s="99"/>
      <c r="P93" s="101"/>
      <c r="R93" s="102"/>
      <c r="S93" s="102"/>
    </row>
    <row r="94" spans="1:19" s="94" customFormat="1" ht="21.95" customHeight="1">
      <c r="A94" s="99"/>
      <c r="B94" s="99"/>
      <c r="C94" s="99"/>
      <c r="D94" s="100"/>
      <c r="E94" s="101"/>
      <c r="F94" s="93"/>
      <c r="G94" s="101"/>
      <c r="H94" s="99"/>
      <c r="I94" s="99"/>
      <c r="J94" s="99"/>
      <c r="K94" s="99"/>
      <c r="L94" s="99"/>
      <c r="M94" s="99"/>
      <c r="N94" s="99"/>
      <c r="O94" s="99"/>
      <c r="P94" s="101"/>
      <c r="R94" s="102"/>
      <c r="S94" s="102"/>
    </row>
    <row r="95" spans="1:19" s="94" customFormat="1" ht="21.95" customHeight="1">
      <c r="A95" s="99"/>
      <c r="B95" s="99"/>
      <c r="C95" s="99"/>
      <c r="D95" s="100"/>
      <c r="E95" s="101"/>
      <c r="F95" s="93"/>
      <c r="G95" s="101"/>
      <c r="H95" s="99"/>
      <c r="I95" s="99"/>
      <c r="J95" s="99"/>
      <c r="K95" s="99"/>
      <c r="L95" s="99"/>
      <c r="M95" s="99"/>
      <c r="N95" s="99"/>
      <c r="O95" s="99"/>
      <c r="P95" s="101"/>
      <c r="R95" s="102"/>
      <c r="S95" s="102"/>
    </row>
    <row r="96" spans="1:19" s="94" customFormat="1" ht="21.95" customHeight="1">
      <c r="A96" s="99"/>
      <c r="B96" s="99"/>
      <c r="C96" s="99"/>
      <c r="D96" s="100"/>
      <c r="E96" s="101"/>
      <c r="F96" s="93"/>
      <c r="G96" s="101"/>
      <c r="H96" s="99"/>
      <c r="I96" s="99"/>
      <c r="J96" s="99"/>
      <c r="K96" s="99"/>
      <c r="L96" s="99"/>
      <c r="M96" s="99"/>
      <c r="N96" s="99"/>
      <c r="O96" s="99"/>
      <c r="P96" s="101"/>
      <c r="R96" s="102"/>
      <c r="S96" s="102"/>
    </row>
    <row r="97" spans="1:19" s="94" customFormat="1" ht="21.95" customHeight="1">
      <c r="A97" s="99"/>
      <c r="B97" s="99"/>
      <c r="C97" s="99"/>
      <c r="D97" s="100"/>
      <c r="E97" s="101"/>
      <c r="F97" s="93"/>
      <c r="G97" s="101"/>
      <c r="H97" s="99"/>
      <c r="I97" s="99"/>
      <c r="J97" s="99"/>
      <c r="K97" s="99"/>
      <c r="L97" s="99"/>
      <c r="M97" s="99"/>
      <c r="N97" s="99"/>
      <c r="O97" s="99"/>
      <c r="P97" s="101"/>
      <c r="R97" s="102"/>
      <c r="S97" s="102"/>
    </row>
    <row r="98" spans="1:19" s="94" customFormat="1" ht="21.95" customHeight="1">
      <c r="A98" s="99"/>
      <c r="B98" s="99"/>
      <c r="C98" s="99"/>
      <c r="D98" s="100"/>
      <c r="E98" s="101"/>
      <c r="F98" s="93"/>
      <c r="G98" s="101"/>
      <c r="H98" s="99"/>
      <c r="I98" s="99"/>
      <c r="J98" s="99"/>
      <c r="K98" s="99"/>
      <c r="L98" s="99"/>
      <c r="M98" s="99"/>
      <c r="N98" s="99"/>
      <c r="O98" s="99"/>
      <c r="P98" s="101"/>
      <c r="R98" s="102"/>
      <c r="S98" s="102"/>
    </row>
    <row r="99" spans="1:19" s="94" customFormat="1" ht="21.95" customHeight="1">
      <c r="A99" s="99"/>
      <c r="B99" s="99"/>
      <c r="C99" s="99"/>
      <c r="D99" s="100"/>
      <c r="E99" s="101"/>
      <c r="F99" s="93"/>
      <c r="G99" s="101"/>
      <c r="H99" s="99"/>
      <c r="I99" s="99"/>
      <c r="J99" s="99"/>
      <c r="K99" s="99"/>
      <c r="L99" s="99"/>
      <c r="M99" s="99"/>
      <c r="N99" s="99"/>
      <c r="O99" s="99"/>
      <c r="P99" s="101"/>
      <c r="R99" s="102"/>
      <c r="S99" s="102"/>
    </row>
    <row r="100" spans="1:19" s="94" customFormat="1" ht="21.95" customHeight="1">
      <c r="A100" s="99"/>
      <c r="B100" s="99"/>
      <c r="C100" s="99"/>
      <c r="D100" s="100"/>
      <c r="E100" s="101"/>
      <c r="F100" s="93"/>
      <c r="G100" s="101"/>
      <c r="H100" s="99"/>
      <c r="I100" s="99"/>
      <c r="J100" s="99"/>
      <c r="K100" s="99"/>
      <c r="L100" s="99"/>
      <c r="M100" s="99"/>
      <c r="N100" s="99"/>
      <c r="O100" s="99"/>
      <c r="P100" s="101"/>
      <c r="R100" s="102"/>
      <c r="S100" s="102"/>
    </row>
    <row r="101" spans="1:19" s="94" customFormat="1" ht="21.95" customHeight="1">
      <c r="A101" s="99"/>
      <c r="B101" s="99"/>
      <c r="C101" s="99"/>
      <c r="D101" s="100"/>
      <c r="E101" s="101"/>
      <c r="F101" s="93"/>
      <c r="G101" s="101"/>
      <c r="H101" s="99"/>
      <c r="I101" s="99"/>
      <c r="J101" s="99"/>
      <c r="K101" s="99"/>
      <c r="L101" s="99"/>
      <c r="M101" s="99"/>
      <c r="N101" s="99"/>
      <c r="O101" s="99"/>
      <c r="P101" s="101"/>
      <c r="R101" s="102"/>
      <c r="S101" s="102"/>
    </row>
    <row r="102" spans="1:19" s="94" customFormat="1" ht="21.95" customHeight="1">
      <c r="A102" s="99"/>
      <c r="B102" s="99"/>
      <c r="C102" s="99"/>
      <c r="D102" s="100"/>
      <c r="E102" s="101"/>
      <c r="F102" s="93"/>
      <c r="G102" s="101"/>
      <c r="H102" s="99"/>
      <c r="I102" s="99"/>
      <c r="J102" s="99"/>
      <c r="K102" s="99"/>
      <c r="L102" s="99"/>
      <c r="M102" s="99"/>
      <c r="N102" s="99"/>
      <c r="O102" s="99"/>
      <c r="P102" s="101"/>
      <c r="R102" s="102"/>
      <c r="S102" s="102"/>
    </row>
    <row r="103" spans="1:19" s="94" customFormat="1" ht="21.95" customHeight="1">
      <c r="A103" s="99"/>
      <c r="B103" s="99"/>
      <c r="C103" s="99"/>
      <c r="D103" s="100"/>
      <c r="E103" s="101"/>
      <c r="F103" s="93"/>
      <c r="G103" s="101"/>
      <c r="H103" s="99"/>
      <c r="I103" s="99"/>
      <c r="J103" s="99"/>
      <c r="K103" s="99"/>
      <c r="L103" s="99"/>
      <c r="M103" s="99"/>
      <c r="N103" s="99"/>
      <c r="O103" s="99"/>
      <c r="P103" s="101"/>
      <c r="R103" s="102"/>
      <c r="S103" s="102"/>
    </row>
    <row r="104" spans="1:19" s="94" customFormat="1" ht="21.95" customHeight="1">
      <c r="A104" s="99"/>
      <c r="B104" s="99"/>
      <c r="C104" s="99"/>
      <c r="D104" s="100"/>
      <c r="E104" s="101"/>
      <c r="F104" s="93"/>
      <c r="G104" s="101"/>
      <c r="H104" s="99"/>
      <c r="I104" s="99"/>
      <c r="J104" s="99"/>
      <c r="K104" s="99"/>
      <c r="L104" s="99"/>
      <c r="M104" s="99"/>
      <c r="N104" s="99"/>
      <c r="O104" s="99"/>
      <c r="P104" s="101"/>
      <c r="R104" s="102"/>
      <c r="S104" s="102"/>
    </row>
    <row r="105" spans="1:19" s="94" customFormat="1" ht="21.95" customHeight="1">
      <c r="A105" s="99"/>
      <c r="B105" s="99"/>
      <c r="C105" s="99"/>
      <c r="D105" s="100"/>
      <c r="E105" s="101"/>
      <c r="F105" s="93"/>
      <c r="G105" s="101"/>
      <c r="H105" s="99"/>
      <c r="I105" s="99"/>
      <c r="J105" s="99"/>
      <c r="K105" s="99"/>
      <c r="L105" s="99"/>
      <c r="M105" s="99"/>
      <c r="N105" s="99"/>
      <c r="O105" s="99"/>
      <c r="P105" s="101"/>
      <c r="R105" s="102"/>
      <c r="S105" s="102"/>
    </row>
    <row r="106" spans="1:19" s="94" customFormat="1" ht="21.95" customHeight="1">
      <c r="A106" s="99"/>
      <c r="B106" s="99"/>
      <c r="C106" s="99"/>
      <c r="D106" s="100"/>
      <c r="E106" s="101"/>
      <c r="F106" s="93"/>
      <c r="G106" s="101"/>
      <c r="H106" s="99"/>
      <c r="I106" s="99"/>
      <c r="J106" s="99"/>
      <c r="K106" s="99"/>
      <c r="L106" s="99"/>
      <c r="M106" s="99"/>
      <c r="N106" s="99"/>
      <c r="O106" s="99"/>
      <c r="P106" s="101"/>
      <c r="R106" s="102"/>
      <c r="S106" s="102"/>
    </row>
    <row r="107" spans="1:19" s="94" customFormat="1" ht="21.95" customHeight="1">
      <c r="A107" s="99"/>
      <c r="B107" s="99"/>
      <c r="C107" s="99"/>
      <c r="D107" s="100"/>
      <c r="E107" s="101"/>
      <c r="F107" s="93"/>
      <c r="G107" s="101"/>
      <c r="H107" s="99"/>
      <c r="I107" s="99"/>
      <c r="J107" s="99"/>
      <c r="K107" s="99"/>
      <c r="L107" s="99"/>
      <c r="M107" s="99"/>
      <c r="N107" s="99"/>
      <c r="O107" s="99"/>
      <c r="P107" s="101"/>
      <c r="R107" s="102"/>
      <c r="S107" s="102"/>
    </row>
    <row r="108" spans="1:19" s="94" customFormat="1" ht="21.95" customHeight="1">
      <c r="A108" s="99"/>
      <c r="B108" s="99"/>
      <c r="C108" s="99"/>
      <c r="D108" s="100"/>
      <c r="E108" s="101"/>
      <c r="F108" s="93"/>
      <c r="G108" s="101"/>
      <c r="H108" s="99"/>
      <c r="I108" s="99"/>
      <c r="J108" s="99"/>
      <c r="K108" s="99"/>
      <c r="L108" s="99"/>
      <c r="M108" s="99"/>
      <c r="N108" s="99"/>
      <c r="O108" s="99"/>
      <c r="P108" s="101"/>
      <c r="R108" s="102"/>
      <c r="S108" s="102"/>
    </row>
    <row r="109" spans="1:19" s="94" customFormat="1" ht="21.95" customHeight="1">
      <c r="A109" s="99"/>
      <c r="B109" s="99"/>
      <c r="C109" s="99"/>
      <c r="D109" s="100"/>
      <c r="E109" s="101"/>
      <c r="F109" s="93"/>
      <c r="G109" s="101"/>
      <c r="H109" s="99"/>
      <c r="I109" s="99"/>
      <c r="J109" s="99"/>
      <c r="K109" s="99"/>
      <c r="L109" s="99"/>
      <c r="M109" s="99"/>
      <c r="N109" s="99"/>
      <c r="O109" s="99"/>
      <c r="P109" s="101"/>
      <c r="R109" s="102"/>
      <c r="S109" s="102"/>
    </row>
    <row r="110" spans="1:19" s="94" customFormat="1" ht="21.95" customHeight="1">
      <c r="A110" s="99"/>
      <c r="B110" s="99"/>
      <c r="C110" s="99"/>
      <c r="D110" s="100"/>
      <c r="E110" s="101"/>
      <c r="F110" s="93"/>
      <c r="G110" s="101"/>
      <c r="H110" s="99"/>
      <c r="I110" s="99"/>
      <c r="J110" s="99"/>
      <c r="K110" s="99"/>
      <c r="L110" s="99"/>
      <c r="M110" s="99"/>
      <c r="N110" s="99"/>
      <c r="O110" s="99"/>
      <c r="P110" s="101"/>
      <c r="R110" s="102"/>
      <c r="S110" s="102"/>
    </row>
    <row r="111" spans="1:19" s="94" customFormat="1" ht="21.95" customHeight="1">
      <c r="A111" s="99"/>
      <c r="B111" s="99"/>
      <c r="C111" s="99"/>
      <c r="D111" s="100"/>
      <c r="E111" s="101"/>
      <c r="F111" s="93"/>
      <c r="G111" s="101"/>
      <c r="H111" s="99"/>
      <c r="I111" s="99"/>
      <c r="J111" s="99"/>
      <c r="K111" s="99"/>
      <c r="L111" s="99"/>
      <c r="M111" s="99"/>
      <c r="N111" s="99"/>
      <c r="O111" s="99"/>
      <c r="P111" s="101"/>
      <c r="R111" s="102"/>
      <c r="S111" s="102"/>
    </row>
    <row r="112" spans="1:19" s="94" customFormat="1" ht="21.95" customHeight="1">
      <c r="A112" s="99"/>
      <c r="B112" s="99"/>
      <c r="C112" s="99"/>
      <c r="D112" s="100"/>
      <c r="E112" s="101"/>
      <c r="F112" s="93"/>
      <c r="G112" s="101"/>
      <c r="H112" s="99"/>
      <c r="I112" s="99"/>
      <c r="J112" s="99"/>
      <c r="K112" s="99"/>
      <c r="L112" s="99"/>
      <c r="M112" s="99"/>
      <c r="N112" s="99"/>
      <c r="O112" s="99"/>
      <c r="P112" s="101"/>
      <c r="R112" s="102"/>
      <c r="S112" s="102"/>
    </row>
    <row r="113" spans="1:19" s="94" customFormat="1" ht="21.95" customHeight="1">
      <c r="A113" s="99"/>
      <c r="B113" s="99"/>
      <c r="C113" s="99"/>
      <c r="D113" s="100"/>
      <c r="E113" s="101"/>
      <c r="F113" s="93"/>
      <c r="G113" s="101"/>
      <c r="H113" s="99"/>
      <c r="I113" s="99"/>
      <c r="J113" s="99"/>
      <c r="K113" s="99"/>
      <c r="L113" s="99"/>
      <c r="M113" s="99"/>
      <c r="N113" s="99"/>
      <c r="O113" s="99"/>
      <c r="P113" s="101"/>
      <c r="R113" s="102"/>
      <c r="S113" s="102"/>
    </row>
    <row r="114" spans="1:19" s="94" customFormat="1" ht="21.95" customHeight="1">
      <c r="A114" s="99"/>
      <c r="B114" s="99"/>
      <c r="C114" s="99"/>
      <c r="D114" s="100"/>
      <c r="E114" s="101"/>
      <c r="F114" s="93"/>
      <c r="G114" s="101"/>
      <c r="H114" s="99"/>
      <c r="I114" s="99"/>
      <c r="J114" s="99"/>
      <c r="K114" s="99"/>
      <c r="L114" s="99"/>
      <c r="M114" s="99"/>
      <c r="N114" s="99"/>
      <c r="O114" s="99"/>
      <c r="P114" s="101"/>
      <c r="R114" s="102"/>
      <c r="S114" s="102"/>
    </row>
    <row r="115" spans="1:19" s="94" customFormat="1" ht="21.95" customHeight="1">
      <c r="A115" s="99"/>
      <c r="B115" s="99"/>
      <c r="C115" s="99"/>
      <c r="D115" s="100"/>
      <c r="E115" s="101"/>
      <c r="F115" s="93"/>
      <c r="G115" s="101"/>
      <c r="H115" s="99"/>
      <c r="I115" s="99"/>
      <c r="J115" s="99"/>
      <c r="K115" s="99"/>
      <c r="L115" s="99"/>
      <c r="M115" s="99"/>
      <c r="N115" s="99"/>
      <c r="O115" s="99"/>
      <c r="P115" s="101"/>
      <c r="R115" s="102"/>
      <c r="S115" s="102"/>
    </row>
    <row r="116" spans="1:19" s="94" customFormat="1" ht="21.95" customHeight="1">
      <c r="A116" s="99"/>
      <c r="B116" s="99"/>
      <c r="C116" s="99"/>
      <c r="D116" s="100"/>
      <c r="E116" s="101"/>
      <c r="F116" s="93"/>
      <c r="G116" s="101"/>
      <c r="H116" s="99"/>
      <c r="I116" s="99"/>
      <c r="J116" s="99"/>
      <c r="K116" s="99"/>
      <c r="L116" s="99"/>
      <c r="M116" s="99"/>
      <c r="N116" s="99"/>
      <c r="O116" s="99"/>
      <c r="P116" s="101"/>
      <c r="R116" s="102"/>
      <c r="S116" s="102"/>
    </row>
    <row r="117" spans="1:19" s="94" customFormat="1" ht="21.95" customHeight="1">
      <c r="A117" s="99"/>
      <c r="B117" s="99"/>
      <c r="C117" s="99"/>
      <c r="D117" s="100"/>
      <c r="E117" s="101"/>
      <c r="F117" s="93"/>
      <c r="G117" s="101"/>
      <c r="H117" s="99"/>
      <c r="I117" s="99"/>
      <c r="J117" s="99"/>
      <c r="K117" s="99"/>
      <c r="L117" s="99"/>
      <c r="M117" s="99"/>
      <c r="N117" s="99"/>
      <c r="O117" s="99"/>
      <c r="P117" s="101"/>
      <c r="R117" s="102"/>
      <c r="S117" s="102"/>
    </row>
    <row r="118" spans="1:19" s="94" customFormat="1" ht="21.95" customHeight="1">
      <c r="A118" s="99"/>
      <c r="B118" s="99"/>
      <c r="C118" s="99"/>
      <c r="D118" s="100"/>
      <c r="E118" s="101"/>
      <c r="F118" s="93"/>
      <c r="G118" s="101"/>
      <c r="H118" s="99"/>
      <c r="I118" s="99"/>
      <c r="J118" s="99"/>
      <c r="K118" s="99"/>
      <c r="L118" s="99"/>
      <c r="M118" s="99"/>
      <c r="N118" s="99"/>
      <c r="O118" s="99"/>
      <c r="P118" s="101"/>
      <c r="R118" s="102"/>
      <c r="S118" s="102"/>
    </row>
    <row r="119" spans="1:19" s="94" customFormat="1" ht="21.95" customHeight="1">
      <c r="A119" s="99"/>
      <c r="B119" s="99"/>
      <c r="C119" s="99"/>
      <c r="D119" s="100"/>
      <c r="E119" s="101"/>
      <c r="F119" s="93"/>
      <c r="G119" s="101"/>
      <c r="H119" s="99"/>
      <c r="I119" s="99"/>
      <c r="J119" s="99"/>
      <c r="K119" s="99"/>
      <c r="L119" s="99"/>
      <c r="M119" s="99"/>
      <c r="N119" s="99"/>
      <c r="O119" s="99"/>
      <c r="P119" s="101"/>
      <c r="R119" s="102"/>
      <c r="S119" s="102"/>
    </row>
    <row r="120" spans="1:19" s="94" customFormat="1" ht="21.95" customHeight="1">
      <c r="A120" s="99"/>
      <c r="B120" s="99"/>
      <c r="C120" s="99"/>
      <c r="D120" s="100"/>
      <c r="E120" s="101"/>
      <c r="F120" s="93"/>
      <c r="G120" s="101"/>
      <c r="H120" s="99"/>
      <c r="I120" s="99"/>
      <c r="J120" s="99"/>
      <c r="K120" s="99"/>
      <c r="L120" s="99"/>
      <c r="M120" s="99"/>
      <c r="N120" s="99"/>
      <c r="O120" s="99"/>
      <c r="P120" s="101"/>
      <c r="R120" s="102"/>
      <c r="S120" s="102"/>
    </row>
    <row r="121" spans="1:19" s="94" customFormat="1" ht="21.95" customHeight="1">
      <c r="A121" s="99"/>
      <c r="B121" s="99"/>
      <c r="C121" s="99"/>
      <c r="D121" s="100"/>
      <c r="E121" s="101"/>
      <c r="F121" s="93"/>
      <c r="G121" s="101"/>
      <c r="H121" s="99"/>
      <c r="I121" s="99"/>
      <c r="J121" s="99"/>
      <c r="K121" s="99"/>
      <c r="L121" s="99"/>
      <c r="M121" s="99"/>
      <c r="N121" s="99"/>
      <c r="O121" s="99"/>
      <c r="P121" s="101"/>
      <c r="R121" s="102"/>
      <c r="S121" s="102"/>
    </row>
    <row r="122" spans="1:19" s="94" customFormat="1" ht="21.95" customHeight="1">
      <c r="A122" s="99"/>
      <c r="B122" s="99"/>
      <c r="C122" s="99"/>
      <c r="D122" s="100"/>
      <c r="E122" s="101"/>
      <c r="F122" s="93"/>
      <c r="G122" s="101"/>
      <c r="H122" s="99"/>
      <c r="I122" s="99"/>
      <c r="J122" s="99"/>
      <c r="K122" s="99"/>
      <c r="L122" s="99"/>
      <c r="M122" s="99"/>
      <c r="N122" s="99"/>
      <c r="O122" s="99"/>
      <c r="P122" s="101"/>
      <c r="R122" s="102"/>
      <c r="S122" s="102"/>
    </row>
    <row r="123" spans="1:19" s="94" customFormat="1" ht="21.95" customHeight="1">
      <c r="A123" s="99"/>
      <c r="B123" s="99"/>
      <c r="C123" s="99"/>
      <c r="D123" s="100"/>
      <c r="E123" s="101"/>
      <c r="F123" s="93"/>
      <c r="G123" s="101"/>
      <c r="H123" s="99"/>
      <c r="I123" s="99"/>
      <c r="J123" s="99"/>
      <c r="K123" s="99"/>
      <c r="L123" s="99"/>
      <c r="M123" s="99"/>
      <c r="N123" s="99"/>
      <c r="O123" s="99"/>
      <c r="P123" s="101"/>
      <c r="R123" s="102"/>
      <c r="S123" s="102"/>
    </row>
    <row r="124" spans="1:19" s="94" customFormat="1" ht="21.95" customHeight="1">
      <c r="A124" s="99"/>
      <c r="B124" s="99"/>
      <c r="C124" s="99"/>
      <c r="D124" s="100"/>
      <c r="E124" s="101"/>
      <c r="F124" s="93"/>
      <c r="G124" s="101"/>
      <c r="H124" s="99"/>
      <c r="I124" s="99"/>
      <c r="J124" s="99"/>
      <c r="K124" s="99"/>
      <c r="L124" s="99"/>
      <c r="M124" s="99"/>
      <c r="N124" s="99"/>
      <c r="O124" s="99"/>
      <c r="P124" s="101"/>
      <c r="R124" s="102"/>
      <c r="S124" s="102"/>
    </row>
    <row r="125" spans="1:19" s="94" customFormat="1" ht="21.95" customHeight="1">
      <c r="A125" s="99"/>
      <c r="B125" s="99"/>
      <c r="C125" s="99"/>
      <c r="D125" s="100"/>
      <c r="E125" s="101"/>
      <c r="F125" s="93"/>
      <c r="G125" s="101"/>
      <c r="H125" s="99"/>
      <c r="I125" s="99"/>
      <c r="J125" s="99"/>
      <c r="K125" s="99"/>
      <c r="L125" s="99"/>
      <c r="M125" s="99"/>
      <c r="N125" s="99"/>
      <c r="O125" s="99"/>
      <c r="P125" s="101"/>
      <c r="R125" s="102"/>
      <c r="S125" s="102"/>
    </row>
    <row r="126" spans="1:19" s="94" customFormat="1" ht="21.95" customHeight="1">
      <c r="A126" s="99"/>
      <c r="B126" s="99"/>
      <c r="C126" s="99"/>
      <c r="D126" s="100"/>
      <c r="E126" s="101"/>
      <c r="F126" s="93"/>
      <c r="G126" s="101"/>
      <c r="H126" s="99"/>
      <c r="I126" s="99"/>
      <c r="J126" s="99"/>
      <c r="K126" s="99"/>
      <c r="L126" s="99"/>
      <c r="M126" s="99"/>
      <c r="N126" s="99"/>
      <c r="O126" s="99"/>
      <c r="P126" s="101"/>
      <c r="R126" s="102"/>
      <c r="S126" s="102"/>
    </row>
    <row r="127" spans="1:19" s="94" customFormat="1" ht="21.95" customHeight="1">
      <c r="A127" s="99"/>
      <c r="B127" s="99"/>
      <c r="C127" s="99"/>
      <c r="D127" s="100"/>
      <c r="E127" s="101"/>
      <c r="F127" s="93"/>
      <c r="G127" s="101"/>
      <c r="H127" s="99"/>
      <c r="I127" s="99"/>
      <c r="J127" s="99"/>
      <c r="K127" s="99"/>
      <c r="L127" s="99"/>
      <c r="M127" s="99"/>
      <c r="N127" s="99"/>
      <c r="O127" s="99"/>
      <c r="P127" s="101"/>
      <c r="R127" s="102"/>
      <c r="S127" s="102"/>
    </row>
    <row r="128" spans="1:19" s="94" customFormat="1" ht="21.95" customHeight="1">
      <c r="A128" s="99"/>
      <c r="B128" s="99"/>
      <c r="C128" s="99"/>
      <c r="D128" s="100"/>
      <c r="E128" s="101"/>
      <c r="F128" s="93"/>
      <c r="G128" s="101"/>
      <c r="H128" s="99"/>
      <c r="I128" s="99"/>
      <c r="J128" s="99"/>
      <c r="K128" s="99"/>
      <c r="L128" s="99"/>
      <c r="M128" s="99"/>
      <c r="N128" s="99"/>
      <c r="O128" s="99"/>
      <c r="P128" s="101"/>
      <c r="R128" s="102"/>
      <c r="S128" s="102"/>
    </row>
    <row r="129" spans="1:19" s="94" customFormat="1" ht="21.95" customHeight="1">
      <c r="A129" s="99"/>
      <c r="B129" s="99"/>
      <c r="C129" s="99"/>
      <c r="D129" s="100"/>
      <c r="E129" s="101"/>
      <c r="F129" s="93"/>
      <c r="G129" s="101"/>
      <c r="H129" s="99"/>
      <c r="I129" s="99"/>
      <c r="J129" s="99"/>
      <c r="K129" s="99"/>
      <c r="L129" s="99"/>
      <c r="M129" s="99"/>
      <c r="N129" s="99"/>
      <c r="O129" s="99"/>
      <c r="P129" s="101"/>
      <c r="R129" s="102"/>
      <c r="S129" s="102"/>
    </row>
    <row r="130" spans="1:19" s="94" customFormat="1" ht="21.95" customHeight="1">
      <c r="A130" s="99"/>
      <c r="B130" s="99"/>
      <c r="C130" s="99"/>
      <c r="D130" s="100"/>
      <c r="E130" s="101"/>
      <c r="F130" s="93"/>
      <c r="G130" s="101"/>
      <c r="H130" s="99"/>
      <c r="I130" s="99"/>
      <c r="J130" s="99"/>
      <c r="K130" s="99"/>
      <c r="L130" s="99"/>
      <c r="M130" s="99"/>
      <c r="N130" s="99"/>
      <c r="O130" s="99"/>
      <c r="P130" s="101"/>
      <c r="R130" s="102"/>
      <c r="S130" s="102"/>
    </row>
    <row r="131" spans="1:19" s="94" customFormat="1" ht="21.95" customHeight="1">
      <c r="A131" s="99"/>
      <c r="B131" s="99"/>
      <c r="C131" s="99"/>
      <c r="D131" s="100"/>
      <c r="E131" s="101"/>
      <c r="F131" s="93"/>
      <c r="G131" s="101"/>
      <c r="H131" s="99"/>
      <c r="I131" s="99"/>
      <c r="J131" s="99"/>
      <c r="K131" s="99"/>
      <c r="L131" s="99"/>
      <c r="M131" s="99"/>
      <c r="N131" s="99"/>
      <c r="O131" s="99"/>
      <c r="P131" s="101"/>
      <c r="R131" s="102"/>
      <c r="S131" s="102"/>
    </row>
    <row r="132" spans="1:19" s="94" customFormat="1" ht="21.95" customHeight="1">
      <c r="A132" s="99"/>
      <c r="B132" s="99"/>
      <c r="C132" s="99"/>
      <c r="D132" s="100"/>
      <c r="E132" s="101"/>
      <c r="F132" s="93"/>
      <c r="G132" s="101"/>
      <c r="H132" s="99"/>
      <c r="I132" s="99"/>
      <c r="J132" s="99"/>
      <c r="K132" s="99"/>
      <c r="L132" s="99"/>
      <c r="M132" s="99"/>
      <c r="N132" s="99"/>
      <c r="O132" s="99"/>
      <c r="P132" s="101"/>
      <c r="R132" s="102"/>
      <c r="S132" s="102"/>
    </row>
    <row r="133" spans="1:19" s="94" customFormat="1" ht="21.95" customHeight="1">
      <c r="A133" s="99"/>
      <c r="B133" s="99"/>
      <c r="C133" s="99"/>
      <c r="D133" s="100"/>
      <c r="E133" s="101"/>
      <c r="F133" s="93"/>
      <c r="G133" s="101"/>
      <c r="H133" s="99"/>
      <c r="I133" s="99"/>
      <c r="J133" s="99"/>
      <c r="K133" s="99"/>
      <c r="L133" s="99"/>
      <c r="M133" s="99"/>
      <c r="N133" s="99"/>
      <c r="O133" s="99"/>
      <c r="P133" s="101"/>
      <c r="R133" s="102"/>
      <c r="S133" s="102"/>
    </row>
    <row r="134" spans="1:19" s="94" customFormat="1" ht="21.95" customHeight="1">
      <c r="A134" s="99"/>
      <c r="B134" s="99"/>
      <c r="C134" s="99"/>
      <c r="D134" s="100"/>
      <c r="E134" s="101"/>
      <c r="F134" s="93"/>
      <c r="G134" s="101"/>
      <c r="H134" s="99"/>
      <c r="I134" s="99"/>
      <c r="J134" s="99"/>
      <c r="K134" s="99"/>
      <c r="L134" s="99"/>
      <c r="M134" s="99"/>
      <c r="N134" s="99"/>
      <c r="O134" s="99"/>
      <c r="P134" s="101"/>
      <c r="R134" s="102"/>
      <c r="S134" s="102"/>
    </row>
    <row r="135" spans="1:19" s="94" customFormat="1" ht="21.95" customHeight="1">
      <c r="A135" s="99"/>
      <c r="B135" s="99"/>
      <c r="C135" s="99"/>
      <c r="D135" s="100"/>
      <c r="E135" s="101"/>
      <c r="F135" s="93"/>
      <c r="G135" s="101"/>
      <c r="H135" s="99"/>
      <c r="I135" s="99"/>
      <c r="J135" s="99"/>
      <c r="K135" s="99"/>
      <c r="L135" s="99"/>
      <c r="M135" s="99"/>
      <c r="N135" s="99"/>
      <c r="O135" s="99"/>
      <c r="P135" s="101"/>
      <c r="R135" s="102"/>
      <c r="S135" s="102"/>
    </row>
    <row r="136" spans="1:19" s="94" customFormat="1" ht="21.95" customHeight="1">
      <c r="A136" s="99"/>
      <c r="B136" s="99"/>
      <c r="C136" s="99"/>
      <c r="D136" s="100"/>
      <c r="E136" s="101"/>
      <c r="F136" s="93"/>
      <c r="G136" s="101"/>
      <c r="H136" s="99"/>
      <c r="I136" s="99"/>
      <c r="J136" s="99"/>
      <c r="K136" s="99"/>
      <c r="L136" s="99"/>
      <c r="M136" s="99"/>
      <c r="N136" s="99"/>
      <c r="O136" s="99"/>
      <c r="P136" s="101"/>
      <c r="R136" s="102"/>
      <c r="S136" s="102"/>
    </row>
    <row r="137" spans="1:19" s="94" customFormat="1" ht="21.95" customHeight="1">
      <c r="A137" s="99"/>
      <c r="B137" s="99"/>
      <c r="C137" s="99"/>
      <c r="D137" s="100"/>
      <c r="E137" s="101"/>
      <c r="F137" s="93"/>
      <c r="G137" s="101"/>
      <c r="H137" s="99"/>
      <c r="I137" s="99"/>
      <c r="J137" s="99"/>
      <c r="K137" s="99"/>
      <c r="L137" s="99"/>
      <c r="M137" s="99"/>
      <c r="N137" s="99"/>
      <c r="O137" s="99"/>
      <c r="P137" s="101"/>
      <c r="R137" s="102"/>
      <c r="S137" s="102"/>
    </row>
    <row r="138" spans="1:19" s="94" customFormat="1" ht="21.95" customHeight="1">
      <c r="A138" s="99"/>
      <c r="B138" s="99"/>
      <c r="C138" s="99"/>
      <c r="D138" s="100"/>
      <c r="E138" s="101"/>
      <c r="F138" s="93"/>
      <c r="G138" s="101"/>
      <c r="H138" s="99"/>
      <c r="I138" s="99"/>
      <c r="J138" s="99"/>
      <c r="K138" s="99"/>
      <c r="L138" s="99"/>
      <c r="M138" s="99"/>
      <c r="N138" s="99"/>
      <c r="O138" s="99"/>
      <c r="P138" s="101"/>
      <c r="R138" s="102"/>
      <c r="S138" s="102"/>
    </row>
    <row r="139" spans="1:19" s="94" customFormat="1" ht="21.95" customHeight="1">
      <c r="A139" s="99"/>
      <c r="B139" s="99"/>
      <c r="C139" s="99"/>
      <c r="D139" s="100"/>
      <c r="E139" s="101"/>
      <c r="F139" s="93"/>
      <c r="G139" s="101"/>
      <c r="H139" s="99"/>
      <c r="I139" s="99"/>
      <c r="J139" s="99"/>
      <c r="K139" s="99"/>
      <c r="L139" s="99"/>
      <c r="M139" s="99"/>
      <c r="N139" s="99"/>
      <c r="O139" s="99"/>
      <c r="P139" s="101"/>
      <c r="R139" s="102"/>
      <c r="S139" s="102"/>
    </row>
    <row r="140" spans="1:19" s="94" customFormat="1" ht="21.95" customHeight="1">
      <c r="A140" s="99"/>
      <c r="B140" s="99"/>
      <c r="C140" s="99"/>
      <c r="D140" s="100"/>
      <c r="E140" s="101"/>
      <c r="F140" s="93"/>
      <c r="G140" s="101"/>
      <c r="H140" s="99"/>
      <c r="I140" s="99"/>
      <c r="J140" s="99"/>
      <c r="K140" s="99"/>
      <c r="L140" s="99"/>
      <c r="M140" s="99"/>
      <c r="N140" s="99"/>
      <c r="O140" s="99"/>
      <c r="P140" s="101"/>
      <c r="R140" s="102"/>
      <c r="S140" s="102"/>
    </row>
    <row r="141" spans="1:19" s="94" customFormat="1" ht="21.95" customHeight="1">
      <c r="A141" s="99"/>
      <c r="B141" s="99"/>
      <c r="C141" s="99"/>
      <c r="D141" s="100"/>
      <c r="E141" s="101"/>
      <c r="F141" s="93"/>
      <c r="G141" s="101"/>
      <c r="H141" s="99"/>
      <c r="I141" s="99"/>
      <c r="J141" s="99"/>
      <c r="K141" s="99"/>
      <c r="L141" s="99"/>
      <c r="M141" s="99"/>
      <c r="N141" s="99"/>
      <c r="O141" s="99"/>
      <c r="P141" s="101"/>
      <c r="R141" s="102"/>
      <c r="S141" s="102"/>
    </row>
    <row r="142" spans="1:19" s="94" customFormat="1" ht="21.95" customHeight="1">
      <c r="A142" s="99"/>
      <c r="B142" s="99"/>
      <c r="C142" s="99"/>
      <c r="D142" s="100"/>
      <c r="E142" s="101"/>
      <c r="F142" s="93"/>
      <c r="G142" s="101"/>
      <c r="H142" s="99"/>
      <c r="I142" s="99"/>
      <c r="J142" s="99"/>
      <c r="K142" s="99"/>
      <c r="L142" s="99"/>
      <c r="M142" s="99"/>
      <c r="N142" s="99"/>
      <c r="O142" s="99"/>
      <c r="P142" s="101"/>
      <c r="R142" s="102"/>
      <c r="S142" s="102"/>
    </row>
    <row r="143" spans="1:19" s="94" customFormat="1" ht="21.95" customHeight="1">
      <c r="A143" s="99"/>
      <c r="B143" s="99"/>
      <c r="C143" s="99"/>
      <c r="D143" s="100"/>
      <c r="E143" s="101"/>
      <c r="F143" s="93"/>
      <c r="G143" s="101"/>
      <c r="H143" s="99"/>
      <c r="I143" s="99"/>
      <c r="J143" s="99"/>
      <c r="K143" s="99"/>
      <c r="L143" s="99"/>
      <c r="M143" s="99"/>
      <c r="N143" s="99"/>
      <c r="O143" s="99"/>
      <c r="P143" s="101"/>
      <c r="R143" s="102"/>
      <c r="S143" s="102"/>
    </row>
    <row r="144" spans="1:19" s="94" customFormat="1" ht="21.95" customHeight="1">
      <c r="A144" s="99"/>
      <c r="B144" s="99"/>
      <c r="C144" s="99"/>
      <c r="D144" s="100"/>
      <c r="E144" s="101"/>
      <c r="F144" s="93"/>
      <c r="G144" s="101"/>
      <c r="H144" s="99"/>
      <c r="I144" s="99"/>
      <c r="J144" s="99"/>
      <c r="K144" s="99"/>
      <c r="L144" s="99"/>
      <c r="M144" s="99"/>
      <c r="N144" s="99"/>
      <c r="O144" s="99"/>
      <c r="P144" s="101"/>
      <c r="R144" s="102"/>
      <c r="S144" s="102"/>
    </row>
    <row r="145" spans="1:19" s="94" customFormat="1" ht="21.95" customHeight="1">
      <c r="A145" s="99"/>
      <c r="B145" s="99"/>
      <c r="C145" s="99"/>
      <c r="D145" s="100"/>
      <c r="E145" s="101"/>
      <c r="F145" s="93"/>
      <c r="G145" s="101"/>
      <c r="H145" s="99"/>
      <c r="I145" s="99"/>
      <c r="J145" s="99"/>
      <c r="K145" s="99"/>
      <c r="L145" s="99"/>
      <c r="M145" s="99"/>
      <c r="N145" s="99"/>
      <c r="O145" s="99"/>
      <c r="P145" s="101"/>
      <c r="R145" s="102"/>
      <c r="S145" s="102"/>
    </row>
    <row r="146" spans="1:19" s="94" customFormat="1" ht="21.95" customHeight="1">
      <c r="A146" s="99"/>
      <c r="B146" s="99"/>
      <c r="C146" s="99"/>
      <c r="D146" s="100"/>
      <c r="E146" s="101"/>
      <c r="F146" s="93"/>
      <c r="G146" s="101"/>
      <c r="H146" s="99"/>
      <c r="I146" s="99"/>
      <c r="J146" s="99"/>
      <c r="K146" s="99"/>
      <c r="L146" s="99"/>
      <c r="M146" s="99"/>
      <c r="N146" s="99"/>
      <c r="O146" s="99"/>
      <c r="P146" s="101"/>
      <c r="R146" s="102"/>
      <c r="S146" s="102"/>
    </row>
    <row r="147" spans="1:19" s="94" customFormat="1" ht="21.95" customHeight="1">
      <c r="A147" s="99"/>
      <c r="B147" s="99"/>
      <c r="C147" s="99"/>
      <c r="D147" s="100"/>
      <c r="E147" s="101"/>
      <c r="F147" s="93"/>
      <c r="G147" s="101"/>
      <c r="H147" s="99"/>
      <c r="I147" s="99"/>
      <c r="J147" s="99"/>
      <c r="K147" s="99"/>
      <c r="L147" s="99"/>
      <c r="M147" s="99"/>
      <c r="N147" s="99"/>
      <c r="O147" s="99"/>
      <c r="P147" s="101"/>
      <c r="R147" s="102"/>
      <c r="S147" s="102"/>
    </row>
    <row r="148" spans="1:19" s="94" customFormat="1" ht="21.95" customHeight="1">
      <c r="A148" s="99"/>
      <c r="B148" s="99"/>
      <c r="C148" s="99"/>
      <c r="D148" s="100"/>
      <c r="E148" s="101"/>
      <c r="F148" s="93"/>
      <c r="G148" s="101"/>
      <c r="H148" s="99"/>
      <c r="I148" s="99"/>
      <c r="J148" s="99"/>
      <c r="K148" s="99"/>
      <c r="L148" s="99"/>
      <c r="M148" s="99"/>
      <c r="N148" s="99"/>
      <c r="O148" s="99"/>
      <c r="P148" s="101"/>
      <c r="R148" s="102"/>
      <c r="S148" s="102"/>
    </row>
    <row r="149" spans="1:19" s="94" customFormat="1" ht="21.95" customHeight="1">
      <c r="A149" s="99"/>
      <c r="B149" s="99"/>
      <c r="C149" s="99"/>
      <c r="D149" s="100"/>
      <c r="E149" s="101"/>
      <c r="F149" s="93"/>
      <c r="G149" s="101"/>
      <c r="H149" s="99"/>
      <c r="I149" s="99"/>
      <c r="J149" s="99"/>
      <c r="K149" s="99"/>
      <c r="L149" s="99"/>
      <c r="M149" s="99"/>
      <c r="N149" s="99"/>
      <c r="O149" s="99"/>
      <c r="P149" s="101"/>
      <c r="R149" s="102"/>
      <c r="S149" s="102"/>
    </row>
    <row r="150" spans="1:19" s="94" customFormat="1" ht="21.95" customHeight="1">
      <c r="A150" s="99"/>
      <c r="B150" s="99"/>
      <c r="C150" s="99"/>
      <c r="D150" s="100"/>
      <c r="E150" s="101"/>
      <c r="F150" s="93"/>
      <c r="G150" s="101"/>
      <c r="H150" s="99"/>
      <c r="I150" s="99"/>
      <c r="J150" s="99"/>
      <c r="K150" s="99"/>
      <c r="L150" s="99"/>
      <c r="M150" s="99"/>
      <c r="N150" s="99"/>
      <c r="O150" s="99"/>
      <c r="P150" s="101"/>
      <c r="R150" s="102"/>
      <c r="S150" s="102"/>
    </row>
    <row r="151" spans="1:19" s="94" customFormat="1" ht="21.95" customHeight="1">
      <c r="A151" s="99"/>
      <c r="B151" s="99"/>
      <c r="C151" s="99"/>
      <c r="D151" s="100"/>
      <c r="E151" s="101"/>
      <c r="F151" s="93"/>
      <c r="G151" s="101"/>
      <c r="H151" s="99"/>
      <c r="I151" s="99"/>
      <c r="J151" s="99"/>
      <c r="K151" s="99"/>
      <c r="L151" s="99"/>
      <c r="M151" s="99"/>
      <c r="N151" s="99"/>
      <c r="O151" s="99"/>
      <c r="P151" s="101"/>
      <c r="R151" s="102"/>
      <c r="S151" s="102"/>
    </row>
    <row r="152" spans="1:19" s="94" customFormat="1" ht="21.95" customHeight="1">
      <c r="A152" s="99"/>
      <c r="B152" s="99"/>
      <c r="C152" s="99"/>
      <c r="D152" s="100"/>
      <c r="E152" s="101"/>
      <c r="F152" s="93"/>
      <c r="G152" s="101"/>
      <c r="H152" s="99"/>
      <c r="I152" s="99"/>
      <c r="J152" s="99"/>
      <c r="K152" s="99"/>
      <c r="L152" s="99"/>
      <c r="M152" s="99"/>
      <c r="N152" s="99"/>
      <c r="O152" s="99"/>
      <c r="P152" s="101"/>
      <c r="R152" s="102"/>
      <c r="S152" s="102"/>
    </row>
    <row r="153" spans="1:19" s="94" customFormat="1" ht="21.95" customHeight="1">
      <c r="A153" s="99"/>
      <c r="B153" s="99"/>
      <c r="C153" s="99"/>
      <c r="D153" s="100"/>
      <c r="E153" s="101"/>
      <c r="F153" s="93"/>
      <c r="G153" s="101"/>
      <c r="H153" s="99"/>
      <c r="I153" s="99"/>
      <c r="J153" s="99"/>
      <c r="K153" s="99"/>
      <c r="L153" s="99"/>
      <c r="M153" s="99"/>
      <c r="N153" s="99"/>
      <c r="O153" s="99"/>
      <c r="P153" s="101"/>
      <c r="R153" s="102"/>
      <c r="S153" s="102"/>
    </row>
    <row r="154" spans="1:19" s="94" customFormat="1" ht="21.95" customHeight="1">
      <c r="A154" s="99"/>
      <c r="B154" s="99"/>
      <c r="C154" s="99"/>
      <c r="D154" s="100"/>
      <c r="E154" s="101"/>
      <c r="F154" s="93"/>
      <c r="G154" s="101"/>
      <c r="H154" s="99"/>
      <c r="I154" s="99"/>
      <c r="J154" s="99"/>
      <c r="K154" s="99"/>
      <c r="L154" s="99"/>
      <c r="M154" s="99"/>
      <c r="N154" s="99"/>
      <c r="O154" s="99"/>
      <c r="P154" s="101"/>
      <c r="R154" s="102"/>
      <c r="S154" s="102"/>
    </row>
    <row r="155" spans="1:19" s="94" customFormat="1" ht="21.95" customHeight="1">
      <c r="A155" s="99"/>
      <c r="B155" s="99"/>
      <c r="C155" s="99"/>
      <c r="D155" s="100"/>
      <c r="E155" s="101"/>
      <c r="F155" s="93"/>
      <c r="G155" s="101"/>
      <c r="H155" s="99"/>
      <c r="I155" s="99"/>
      <c r="J155" s="99"/>
      <c r="K155" s="99"/>
      <c r="L155" s="99"/>
      <c r="M155" s="99"/>
      <c r="N155" s="99"/>
      <c r="O155" s="99"/>
      <c r="P155" s="101"/>
      <c r="R155" s="102"/>
      <c r="S155" s="102"/>
    </row>
    <row r="156" spans="1:19" s="94" customFormat="1" ht="21.95" customHeight="1">
      <c r="A156" s="99"/>
      <c r="B156" s="99"/>
      <c r="C156" s="99"/>
      <c r="D156" s="100"/>
      <c r="E156" s="101"/>
      <c r="F156" s="93"/>
      <c r="G156" s="101"/>
      <c r="H156" s="99"/>
      <c r="I156" s="99"/>
      <c r="J156" s="99"/>
      <c r="K156" s="99"/>
      <c r="L156" s="99"/>
      <c r="M156" s="99"/>
      <c r="N156" s="99"/>
      <c r="O156" s="99"/>
      <c r="P156" s="101"/>
      <c r="R156" s="102"/>
      <c r="S156" s="102"/>
    </row>
    <row r="157" spans="1:19" s="94" customFormat="1" ht="21.95" customHeight="1">
      <c r="A157" s="99"/>
      <c r="B157" s="99"/>
      <c r="C157" s="99"/>
      <c r="D157" s="100"/>
      <c r="E157" s="101"/>
      <c r="F157" s="93"/>
      <c r="G157" s="101"/>
      <c r="H157" s="99"/>
      <c r="I157" s="99"/>
      <c r="J157" s="99"/>
      <c r="K157" s="99"/>
      <c r="L157" s="99"/>
      <c r="M157" s="99"/>
      <c r="N157" s="99"/>
      <c r="O157" s="99"/>
      <c r="P157" s="101"/>
      <c r="R157" s="102"/>
      <c r="S157" s="102"/>
    </row>
    <row r="158" spans="1:19" s="94" customFormat="1" ht="21.95" customHeight="1">
      <c r="A158" s="99"/>
      <c r="B158" s="99"/>
      <c r="C158" s="99"/>
      <c r="D158" s="100"/>
      <c r="E158" s="101"/>
      <c r="F158" s="93"/>
      <c r="G158" s="101"/>
      <c r="H158" s="99"/>
      <c r="I158" s="99"/>
      <c r="J158" s="99"/>
      <c r="K158" s="99"/>
      <c r="L158" s="99"/>
      <c r="M158" s="99"/>
      <c r="N158" s="99"/>
      <c r="O158" s="99"/>
      <c r="P158" s="101"/>
      <c r="R158" s="102"/>
      <c r="S158" s="102"/>
    </row>
    <row r="159" spans="1:19" s="94" customFormat="1" ht="21.95" customHeight="1">
      <c r="A159" s="99"/>
      <c r="B159" s="99"/>
      <c r="C159" s="99"/>
      <c r="D159" s="100"/>
      <c r="E159" s="101"/>
      <c r="F159" s="93"/>
      <c r="G159" s="101"/>
      <c r="H159" s="99"/>
      <c r="I159" s="99"/>
      <c r="J159" s="99"/>
      <c r="K159" s="99"/>
      <c r="L159" s="99"/>
      <c r="M159" s="99"/>
      <c r="N159" s="99"/>
      <c r="O159" s="99"/>
      <c r="P159" s="101"/>
      <c r="R159" s="102"/>
      <c r="S159" s="102"/>
    </row>
    <row r="160" spans="1:19" s="94" customFormat="1" ht="21.95" customHeight="1">
      <c r="A160" s="99"/>
      <c r="B160" s="99"/>
      <c r="C160" s="99"/>
      <c r="D160" s="100"/>
      <c r="E160" s="101"/>
      <c r="F160" s="93"/>
      <c r="G160" s="101"/>
      <c r="H160" s="99"/>
      <c r="I160" s="99"/>
      <c r="J160" s="99"/>
      <c r="K160" s="99"/>
      <c r="L160" s="99"/>
      <c r="M160" s="99"/>
      <c r="N160" s="99"/>
      <c r="O160" s="99"/>
      <c r="P160" s="101"/>
      <c r="R160" s="102"/>
      <c r="S160" s="102"/>
    </row>
    <row r="161" spans="1:19" s="94" customFormat="1" ht="21.95" customHeight="1">
      <c r="A161" s="99"/>
      <c r="B161" s="99"/>
      <c r="C161" s="99"/>
      <c r="D161" s="100"/>
      <c r="E161" s="101"/>
      <c r="F161" s="93"/>
      <c r="G161" s="101"/>
      <c r="H161" s="99"/>
      <c r="I161" s="99"/>
      <c r="J161" s="99"/>
      <c r="K161" s="99"/>
      <c r="L161" s="99"/>
      <c r="M161" s="99"/>
      <c r="N161" s="99"/>
      <c r="O161" s="99"/>
      <c r="P161" s="101"/>
      <c r="R161" s="102"/>
      <c r="S161" s="102"/>
    </row>
    <row r="162" spans="1:19" s="94" customFormat="1" ht="21.95" customHeight="1">
      <c r="A162" s="99"/>
      <c r="B162" s="99"/>
      <c r="C162" s="99"/>
      <c r="D162" s="100"/>
      <c r="E162" s="101"/>
      <c r="F162" s="93"/>
      <c r="G162" s="101"/>
      <c r="H162" s="99"/>
      <c r="I162" s="99"/>
      <c r="J162" s="99"/>
      <c r="K162" s="99"/>
      <c r="L162" s="99"/>
      <c r="M162" s="99"/>
      <c r="N162" s="99"/>
      <c r="O162" s="99"/>
      <c r="P162" s="101"/>
      <c r="R162" s="102"/>
      <c r="S162" s="102"/>
    </row>
    <row r="163" spans="1:19" s="94" customFormat="1" ht="21.95" customHeight="1">
      <c r="A163" s="99"/>
      <c r="B163" s="99"/>
      <c r="C163" s="99"/>
      <c r="D163" s="100"/>
      <c r="E163" s="101"/>
      <c r="F163" s="93"/>
      <c r="G163" s="101"/>
      <c r="H163" s="99"/>
      <c r="I163" s="99"/>
      <c r="J163" s="99"/>
      <c r="K163" s="99"/>
      <c r="L163" s="99"/>
      <c r="M163" s="99"/>
      <c r="N163" s="99"/>
      <c r="O163" s="99"/>
      <c r="P163" s="101"/>
      <c r="R163" s="102"/>
      <c r="S163" s="102"/>
    </row>
    <row r="164" spans="1:19" s="94" customFormat="1" ht="21.95" customHeight="1">
      <c r="A164" s="99"/>
      <c r="B164" s="99"/>
      <c r="C164" s="99"/>
      <c r="D164" s="100"/>
      <c r="E164" s="101"/>
      <c r="F164" s="93"/>
      <c r="G164" s="101"/>
      <c r="H164" s="99"/>
      <c r="I164" s="99"/>
      <c r="J164" s="99"/>
      <c r="K164" s="99"/>
      <c r="L164" s="99"/>
      <c r="M164" s="99"/>
      <c r="N164" s="99"/>
      <c r="O164" s="99"/>
      <c r="P164" s="101"/>
      <c r="R164" s="102"/>
      <c r="S164" s="102"/>
    </row>
    <row r="165" spans="1:19" s="94" customFormat="1" ht="21.95" customHeight="1">
      <c r="A165" s="99"/>
      <c r="B165" s="99"/>
      <c r="C165" s="99"/>
      <c r="D165" s="100"/>
      <c r="E165" s="101"/>
      <c r="F165" s="93"/>
      <c r="G165" s="101"/>
      <c r="H165" s="99"/>
      <c r="I165" s="99"/>
      <c r="J165" s="99"/>
      <c r="K165" s="99"/>
      <c r="L165" s="99"/>
      <c r="M165" s="99"/>
      <c r="N165" s="99"/>
      <c r="O165" s="99"/>
      <c r="P165" s="101"/>
      <c r="R165" s="102"/>
      <c r="S165" s="102"/>
    </row>
    <row r="166" spans="1:19" s="94" customFormat="1" ht="21.95" customHeight="1">
      <c r="A166" s="99"/>
      <c r="B166" s="99"/>
      <c r="C166" s="99"/>
      <c r="D166" s="100"/>
      <c r="E166" s="101"/>
      <c r="F166" s="93"/>
      <c r="G166" s="101"/>
      <c r="H166" s="99"/>
      <c r="I166" s="99"/>
      <c r="J166" s="99"/>
      <c r="K166" s="99"/>
      <c r="L166" s="99"/>
      <c r="M166" s="99"/>
      <c r="N166" s="99"/>
      <c r="O166" s="99"/>
      <c r="P166" s="101"/>
      <c r="R166" s="102"/>
      <c r="S166" s="102"/>
    </row>
    <row r="167" spans="1:19" s="94" customFormat="1" ht="21.95" customHeight="1">
      <c r="A167" s="99"/>
      <c r="B167" s="99"/>
      <c r="C167" s="99"/>
      <c r="D167" s="100"/>
      <c r="E167" s="101"/>
      <c r="F167" s="93"/>
      <c r="G167" s="101"/>
      <c r="H167" s="99"/>
      <c r="I167" s="99"/>
      <c r="J167" s="99"/>
      <c r="K167" s="99"/>
      <c r="L167" s="99"/>
      <c r="M167" s="99"/>
      <c r="N167" s="99"/>
      <c r="O167" s="99"/>
      <c r="P167" s="101"/>
      <c r="R167" s="102"/>
      <c r="S167" s="102"/>
    </row>
    <row r="168" spans="1:19" s="94" customFormat="1" ht="21.95" customHeight="1">
      <c r="A168" s="99"/>
      <c r="B168" s="99"/>
      <c r="C168" s="99"/>
      <c r="D168" s="100"/>
      <c r="E168" s="101"/>
      <c r="F168" s="93"/>
      <c r="G168" s="101"/>
      <c r="H168" s="99"/>
      <c r="I168" s="99"/>
      <c r="J168" s="99"/>
      <c r="K168" s="99"/>
      <c r="L168" s="99"/>
      <c r="M168" s="99"/>
      <c r="N168" s="99"/>
      <c r="O168" s="99"/>
      <c r="P168" s="101"/>
      <c r="R168" s="102"/>
      <c r="S168" s="102"/>
    </row>
    <row r="169" spans="1:19" s="94" customFormat="1" ht="21.95" customHeight="1">
      <c r="A169" s="99"/>
      <c r="B169" s="99"/>
      <c r="C169" s="99"/>
      <c r="D169" s="100"/>
      <c r="E169" s="101"/>
      <c r="F169" s="93"/>
      <c r="G169" s="101"/>
      <c r="H169" s="99"/>
      <c r="I169" s="99"/>
      <c r="J169" s="99"/>
      <c r="K169" s="99"/>
      <c r="L169" s="99"/>
      <c r="M169" s="99"/>
      <c r="N169" s="99"/>
      <c r="O169" s="99"/>
      <c r="P169" s="101"/>
      <c r="R169" s="102"/>
      <c r="S169" s="102"/>
    </row>
    <row r="170" spans="1:19" s="94" customFormat="1" ht="21.95" customHeight="1">
      <c r="A170" s="99"/>
      <c r="B170" s="99"/>
      <c r="C170" s="99"/>
      <c r="D170" s="100"/>
      <c r="E170" s="101"/>
      <c r="F170" s="93"/>
      <c r="G170" s="101"/>
      <c r="H170" s="99"/>
      <c r="I170" s="99"/>
      <c r="J170" s="99"/>
      <c r="K170" s="99"/>
      <c r="L170" s="99"/>
      <c r="M170" s="99"/>
      <c r="N170" s="99"/>
      <c r="O170" s="99"/>
      <c r="P170" s="101"/>
      <c r="R170" s="102"/>
      <c r="S170" s="102"/>
    </row>
    <row r="171" spans="1:19" s="94" customFormat="1" ht="21.95" customHeight="1">
      <c r="A171" s="99"/>
      <c r="B171" s="99"/>
      <c r="C171" s="99"/>
      <c r="D171" s="100"/>
      <c r="E171" s="101"/>
      <c r="F171" s="93"/>
      <c r="G171" s="101"/>
      <c r="H171" s="99"/>
      <c r="I171" s="99"/>
      <c r="J171" s="99"/>
      <c r="K171" s="99"/>
      <c r="L171" s="99"/>
      <c r="M171" s="99"/>
      <c r="N171" s="99"/>
      <c r="O171" s="99"/>
      <c r="P171" s="101"/>
      <c r="R171" s="102"/>
      <c r="S171" s="102"/>
    </row>
    <row r="172" spans="1:19" s="94" customFormat="1" ht="21.95" customHeight="1">
      <c r="A172" s="99"/>
      <c r="B172" s="99"/>
      <c r="C172" s="99"/>
      <c r="D172" s="100"/>
      <c r="E172" s="101"/>
      <c r="F172" s="93"/>
      <c r="G172" s="101"/>
      <c r="H172" s="99"/>
      <c r="I172" s="99"/>
      <c r="J172" s="99"/>
      <c r="K172" s="99"/>
      <c r="L172" s="99"/>
      <c r="M172" s="99"/>
      <c r="N172" s="99"/>
      <c r="O172" s="99"/>
      <c r="P172" s="101"/>
      <c r="R172" s="102"/>
      <c r="S172" s="102"/>
    </row>
    <row r="173" spans="1:19" s="94" customFormat="1" ht="21.95" customHeight="1">
      <c r="A173" s="99"/>
      <c r="B173" s="99"/>
      <c r="C173" s="99"/>
      <c r="D173" s="100"/>
      <c r="E173" s="101"/>
      <c r="F173" s="93"/>
      <c r="G173" s="101"/>
      <c r="H173" s="99"/>
      <c r="I173" s="99"/>
      <c r="J173" s="99"/>
      <c r="K173" s="99"/>
      <c r="L173" s="99"/>
      <c r="M173" s="99"/>
      <c r="N173" s="99"/>
      <c r="O173" s="99"/>
      <c r="P173" s="101"/>
      <c r="R173" s="102"/>
      <c r="S173" s="102"/>
    </row>
    <row r="174" spans="1:19" s="94" customFormat="1" ht="21.95" customHeight="1">
      <c r="A174" s="99"/>
      <c r="B174" s="99"/>
      <c r="C174" s="99"/>
      <c r="D174" s="100"/>
      <c r="E174" s="101"/>
      <c r="F174" s="93"/>
      <c r="G174" s="101"/>
      <c r="H174" s="99"/>
      <c r="I174" s="99"/>
      <c r="J174" s="99"/>
      <c r="K174" s="99"/>
      <c r="L174" s="99"/>
      <c r="M174" s="99"/>
      <c r="N174" s="99"/>
      <c r="O174" s="99"/>
      <c r="P174" s="101"/>
      <c r="R174" s="102"/>
      <c r="S174" s="102"/>
    </row>
    <row r="175" spans="1:19" s="94" customFormat="1" ht="21.95" customHeight="1">
      <c r="A175" s="99"/>
      <c r="B175" s="99"/>
      <c r="C175" s="99"/>
      <c r="D175" s="100"/>
      <c r="E175" s="101"/>
      <c r="F175" s="93"/>
      <c r="G175" s="101"/>
      <c r="H175" s="99"/>
      <c r="I175" s="99"/>
      <c r="J175" s="99"/>
      <c r="K175" s="99"/>
      <c r="L175" s="99"/>
      <c r="M175" s="99"/>
      <c r="N175" s="99"/>
      <c r="O175" s="99"/>
      <c r="P175" s="101"/>
      <c r="R175" s="102"/>
      <c r="S175" s="102"/>
    </row>
    <row r="176" spans="1:19" s="94" customFormat="1" ht="21.95" customHeight="1">
      <c r="A176" s="99"/>
      <c r="B176" s="99"/>
      <c r="C176" s="99"/>
      <c r="D176" s="100"/>
      <c r="E176" s="101"/>
      <c r="F176" s="93"/>
      <c r="G176" s="101"/>
      <c r="H176" s="99"/>
      <c r="I176" s="99"/>
      <c r="J176" s="99"/>
      <c r="K176" s="99"/>
      <c r="L176" s="99"/>
      <c r="M176" s="99"/>
      <c r="N176" s="99"/>
      <c r="O176" s="99"/>
      <c r="P176" s="101"/>
      <c r="R176" s="102"/>
      <c r="S176" s="102"/>
    </row>
    <row r="177" spans="1:19" s="94" customFormat="1" ht="21.95" customHeight="1">
      <c r="A177" s="99"/>
      <c r="B177" s="99"/>
      <c r="C177" s="99"/>
      <c r="D177" s="100"/>
      <c r="E177" s="101"/>
      <c r="F177" s="93"/>
      <c r="G177" s="101"/>
      <c r="H177" s="99"/>
      <c r="I177" s="99"/>
      <c r="J177" s="99"/>
      <c r="K177" s="99"/>
      <c r="L177" s="99"/>
      <c r="M177" s="99"/>
      <c r="N177" s="99"/>
      <c r="O177" s="99"/>
      <c r="P177" s="101"/>
      <c r="R177" s="102"/>
      <c r="S177" s="102"/>
    </row>
    <row r="178" spans="1:19" s="94" customFormat="1" ht="21.95" customHeight="1">
      <c r="A178" s="99"/>
      <c r="B178" s="99"/>
      <c r="C178" s="99"/>
      <c r="D178" s="100"/>
      <c r="E178" s="101"/>
      <c r="F178" s="93"/>
      <c r="G178" s="101"/>
      <c r="H178" s="99"/>
      <c r="I178" s="99"/>
      <c r="J178" s="99"/>
      <c r="K178" s="99"/>
      <c r="L178" s="99"/>
      <c r="M178" s="99"/>
      <c r="N178" s="99"/>
      <c r="O178" s="99"/>
      <c r="P178" s="101"/>
      <c r="R178" s="102"/>
      <c r="S178" s="102"/>
    </row>
    <row r="179" spans="1:19" s="94" customFormat="1" ht="21.95" customHeight="1">
      <c r="A179" s="99"/>
      <c r="B179" s="99"/>
      <c r="C179" s="99"/>
      <c r="D179" s="100"/>
      <c r="E179" s="101"/>
      <c r="F179" s="93"/>
      <c r="G179" s="101"/>
      <c r="H179" s="99"/>
      <c r="I179" s="99"/>
      <c r="J179" s="99"/>
      <c r="K179" s="99"/>
      <c r="L179" s="99"/>
      <c r="M179" s="99"/>
      <c r="N179" s="99"/>
      <c r="O179" s="99"/>
      <c r="P179" s="101"/>
      <c r="R179" s="102"/>
      <c r="S179" s="102"/>
    </row>
    <row r="180" spans="1:19" s="94" customFormat="1" ht="21.95" customHeight="1">
      <c r="A180" s="99"/>
      <c r="B180" s="99"/>
      <c r="C180" s="99"/>
      <c r="D180" s="100"/>
      <c r="E180" s="101"/>
      <c r="F180" s="93"/>
      <c r="G180" s="101"/>
      <c r="H180" s="99"/>
      <c r="I180" s="99"/>
      <c r="J180" s="99"/>
      <c r="K180" s="99"/>
      <c r="L180" s="99"/>
      <c r="M180" s="99"/>
      <c r="N180" s="99"/>
      <c r="O180" s="99"/>
      <c r="P180" s="101"/>
      <c r="R180" s="102"/>
      <c r="S180" s="102"/>
    </row>
    <row r="181" spans="1:19" s="94" customFormat="1" ht="21.95" customHeight="1">
      <c r="A181" s="99"/>
      <c r="B181" s="99"/>
      <c r="C181" s="99"/>
      <c r="D181" s="100"/>
      <c r="E181" s="101"/>
      <c r="F181" s="93"/>
      <c r="G181" s="101"/>
      <c r="H181" s="99"/>
      <c r="I181" s="99"/>
      <c r="J181" s="99"/>
      <c r="K181" s="99"/>
      <c r="L181" s="99"/>
      <c r="M181" s="99"/>
      <c r="N181" s="99"/>
      <c r="O181" s="99"/>
      <c r="P181" s="101"/>
      <c r="R181" s="102"/>
      <c r="S181" s="102"/>
    </row>
    <row r="182" spans="1:19" s="94" customFormat="1" ht="21.95" customHeight="1">
      <c r="A182" s="99"/>
      <c r="B182" s="99"/>
      <c r="C182" s="99"/>
      <c r="D182" s="100"/>
      <c r="E182" s="101"/>
      <c r="F182" s="93"/>
      <c r="G182" s="101"/>
      <c r="H182" s="99"/>
      <c r="I182" s="99"/>
      <c r="J182" s="99"/>
      <c r="K182" s="99"/>
      <c r="L182" s="99"/>
      <c r="M182" s="99"/>
      <c r="N182" s="99"/>
      <c r="O182" s="99"/>
      <c r="P182" s="101"/>
      <c r="R182" s="102"/>
      <c r="S182" s="102"/>
    </row>
    <row r="183" spans="1:19" s="94" customFormat="1" ht="21.95" customHeight="1">
      <c r="A183" s="99"/>
      <c r="B183" s="99"/>
      <c r="C183" s="99"/>
      <c r="D183" s="100"/>
      <c r="E183" s="101"/>
      <c r="F183" s="93"/>
      <c r="G183" s="101"/>
      <c r="H183" s="99"/>
      <c r="I183" s="99"/>
      <c r="J183" s="99"/>
      <c r="K183" s="99"/>
      <c r="L183" s="99"/>
      <c r="M183" s="99"/>
      <c r="N183" s="99"/>
      <c r="O183" s="99"/>
      <c r="P183" s="101"/>
      <c r="R183" s="102"/>
      <c r="S183" s="102"/>
    </row>
    <row r="184" spans="1:19" s="94" customFormat="1" ht="21.95" customHeight="1">
      <c r="A184" s="99"/>
      <c r="B184" s="99"/>
      <c r="C184" s="99"/>
      <c r="D184" s="100"/>
      <c r="E184" s="101"/>
      <c r="F184" s="93"/>
      <c r="G184" s="101"/>
      <c r="H184" s="99"/>
      <c r="I184" s="99"/>
      <c r="J184" s="99"/>
      <c r="K184" s="99"/>
      <c r="L184" s="99"/>
      <c r="M184" s="99"/>
      <c r="N184" s="99"/>
      <c r="O184" s="99"/>
      <c r="P184" s="101"/>
      <c r="R184" s="102"/>
      <c r="S184" s="102"/>
    </row>
    <row r="185" spans="1:19" ht="21.95" customHeight="1">
      <c r="A185" s="103"/>
      <c r="B185" s="103"/>
      <c r="C185" s="103"/>
      <c r="D185" s="104"/>
      <c r="H185" s="103"/>
      <c r="I185" s="103"/>
      <c r="J185" s="103"/>
      <c r="K185" s="103"/>
      <c r="L185" s="103"/>
      <c r="M185" s="103"/>
      <c r="N185" s="103"/>
      <c r="O185" s="103"/>
      <c r="R185" s="92"/>
      <c r="S185" s="92"/>
    </row>
    <row r="186" spans="1:19" ht="21.95" customHeight="1">
      <c r="A186" s="103"/>
      <c r="B186" s="103"/>
      <c r="C186" s="103"/>
      <c r="D186" s="104"/>
      <c r="H186" s="103"/>
      <c r="I186" s="103"/>
      <c r="J186" s="103"/>
      <c r="K186" s="103"/>
      <c r="L186" s="103"/>
      <c r="M186" s="103"/>
      <c r="N186" s="103"/>
      <c r="O186" s="103"/>
      <c r="R186" s="92"/>
      <c r="S186" s="92"/>
    </row>
    <row r="187" spans="1:19" ht="21.95" customHeight="1">
      <c r="A187" s="103"/>
      <c r="B187" s="103"/>
      <c r="C187" s="103"/>
      <c r="D187" s="104"/>
      <c r="H187" s="103"/>
      <c r="I187" s="103"/>
      <c r="J187" s="103"/>
      <c r="K187" s="103"/>
      <c r="L187" s="103"/>
      <c r="M187" s="103"/>
      <c r="N187" s="103"/>
      <c r="O187" s="103"/>
      <c r="R187" s="92"/>
      <c r="S187" s="92"/>
    </row>
    <row r="188" spans="1:19" ht="21.95" customHeight="1">
      <c r="A188" s="103"/>
      <c r="B188" s="103"/>
      <c r="C188" s="103"/>
      <c r="D188" s="104"/>
      <c r="H188" s="103"/>
      <c r="I188" s="103"/>
      <c r="J188" s="103"/>
      <c r="K188" s="103"/>
      <c r="L188" s="103"/>
      <c r="M188" s="103"/>
      <c r="N188" s="103"/>
      <c r="O188" s="103"/>
      <c r="R188" s="92"/>
      <c r="S188" s="92"/>
    </row>
    <row r="189" spans="1:19" ht="21.95" customHeight="1">
      <c r="A189" s="103"/>
      <c r="B189" s="103"/>
      <c r="C189" s="103"/>
      <c r="D189" s="104"/>
      <c r="H189" s="103"/>
      <c r="I189" s="103"/>
      <c r="J189" s="103"/>
      <c r="K189" s="103"/>
      <c r="L189" s="103"/>
      <c r="M189" s="103"/>
      <c r="N189" s="103"/>
      <c r="O189" s="103"/>
      <c r="R189" s="92"/>
      <c r="S189" s="92"/>
    </row>
    <row r="190" spans="1:19" ht="21.95" customHeight="1">
      <c r="A190" s="103"/>
      <c r="B190" s="103"/>
      <c r="C190" s="103"/>
      <c r="D190" s="104"/>
      <c r="H190" s="103"/>
      <c r="I190" s="103"/>
      <c r="J190" s="103"/>
      <c r="K190" s="103"/>
      <c r="L190" s="103"/>
      <c r="M190" s="103"/>
      <c r="N190" s="103"/>
      <c r="O190" s="103"/>
      <c r="R190" s="92"/>
      <c r="S190" s="92"/>
    </row>
    <row r="191" spans="1:19" ht="21.95" customHeight="1">
      <c r="A191" s="103"/>
      <c r="B191" s="103"/>
      <c r="C191" s="103"/>
      <c r="D191" s="104"/>
      <c r="H191" s="103"/>
      <c r="I191" s="103"/>
      <c r="J191" s="103"/>
      <c r="K191" s="103"/>
      <c r="L191" s="103"/>
      <c r="M191" s="103"/>
      <c r="N191" s="103"/>
      <c r="O191" s="103"/>
      <c r="R191" s="92"/>
      <c r="S191" s="92"/>
    </row>
    <row r="192" spans="1:19" ht="21.95" customHeight="1">
      <c r="A192" s="103"/>
      <c r="B192" s="103"/>
      <c r="C192" s="103"/>
      <c r="D192" s="104"/>
      <c r="H192" s="103"/>
      <c r="I192" s="103"/>
      <c r="J192" s="103"/>
      <c r="K192" s="103"/>
      <c r="L192" s="103"/>
      <c r="M192" s="103"/>
      <c r="N192" s="103"/>
      <c r="O192" s="103"/>
      <c r="R192" s="92"/>
      <c r="S192" s="92"/>
    </row>
    <row r="193" spans="1:19" ht="21.95" customHeight="1">
      <c r="A193" s="103"/>
      <c r="B193" s="103"/>
      <c r="C193" s="103"/>
      <c r="D193" s="104"/>
      <c r="H193" s="103"/>
      <c r="I193" s="103"/>
      <c r="J193" s="103"/>
      <c r="K193" s="103"/>
      <c r="L193" s="103"/>
      <c r="M193" s="103"/>
      <c r="N193" s="103"/>
      <c r="O193" s="103"/>
      <c r="R193" s="92"/>
      <c r="S193" s="92"/>
    </row>
    <row r="194" spans="1:19" ht="21.95" customHeight="1">
      <c r="A194" s="103"/>
      <c r="B194" s="103"/>
      <c r="C194" s="103"/>
      <c r="D194" s="104"/>
      <c r="H194" s="103"/>
      <c r="I194" s="103"/>
      <c r="J194" s="103"/>
      <c r="K194" s="103"/>
      <c r="L194" s="103"/>
      <c r="M194" s="103"/>
      <c r="N194" s="103"/>
      <c r="O194" s="103"/>
      <c r="R194" s="92"/>
      <c r="S194" s="92"/>
    </row>
    <row r="195" spans="1:19" ht="21.95" customHeight="1">
      <c r="A195" s="103"/>
      <c r="B195" s="103"/>
      <c r="C195" s="103"/>
      <c r="D195" s="104"/>
      <c r="H195" s="103"/>
      <c r="I195" s="103"/>
      <c r="J195" s="103"/>
      <c r="K195" s="103"/>
      <c r="L195" s="103"/>
      <c r="M195" s="103"/>
      <c r="N195" s="103"/>
      <c r="O195" s="103"/>
      <c r="R195" s="92"/>
      <c r="S195" s="92"/>
    </row>
    <row r="196" spans="1:19" ht="21.95" customHeight="1">
      <c r="A196" s="103"/>
      <c r="B196" s="103"/>
      <c r="C196" s="103"/>
      <c r="D196" s="104"/>
      <c r="H196" s="103"/>
      <c r="I196" s="103"/>
      <c r="J196" s="103"/>
      <c r="K196" s="103"/>
      <c r="L196" s="103"/>
      <c r="M196" s="103"/>
      <c r="N196" s="103"/>
      <c r="O196" s="103"/>
      <c r="R196" s="92"/>
      <c r="S196" s="92"/>
    </row>
    <row r="197" spans="1:19" ht="21.95" customHeight="1">
      <c r="A197" s="103"/>
      <c r="B197" s="103"/>
      <c r="C197" s="103"/>
      <c r="D197" s="104"/>
      <c r="H197" s="103"/>
      <c r="I197" s="103"/>
      <c r="J197" s="103"/>
      <c r="K197" s="103"/>
      <c r="L197" s="103"/>
      <c r="M197" s="103"/>
      <c r="N197" s="103"/>
      <c r="O197" s="103"/>
      <c r="R197" s="92"/>
      <c r="S197" s="92"/>
    </row>
    <row r="198" spans="1:19" ht="21.95" customHeight="1">
      <c r="A198" s="103"/>
      <c r="B198" s="103"/>
      <c r="C198" s="103"/>
      <c r="D198" s="104"/>
      <c r="H198" s="103"/>
      <c r="I198" s="103"/>
      <c r="J198" s="103"/>
      <c r="K198" s="103"/>
      <c r="L198" s="103"/>
      <c r="M198" s="103"/>
      <c r="N198" s="103"/>
      <c r="O198" s="103"/>
      <c r="R198" s="92"/>
      <c r="S198" s="92"/>
    </row>
    <row r="199" spans="1:19" ht="21.95" customHeight="1">
      <c r="A199" s="103"/>
      <c r="B199" s="103"/>
      <c r="C199" s="103"/>
      <c r="D199" s="104"/>
      <c r="H199" s="103"/>
      <c r="I199" s="103"/>
      <c r="J199" s="103"/>
      <c r="K199" s="103"/>
      <c r="L199" s="103"/>
      <c r="M199" s="103"/>
      <c r="N199" s="103"/>
      <c r="O199" s="103"/>
      <c r="R199" s="92"/>
      <c r="S199" s="92"/>
    </row>
    <row r="200" spans="1:19" ht="21.95" customHeight="1">
      <c r="A200" s="103"/>
      <c r="B200" s="103"/>
      <c r="C200" s="103"/>
      <c r="D200" s="104"/>
      <c r="H200" s="103"/>
      <c r="I200" s="103"/>
      <c r="J200" s="103"/>
      <c r="K200" s="103"/>
      <c r="L200" s="103"/>
      <c r="M200" s="103"/>
      <c r="N200" s="103"/>
      <c r="O200" s="103"/>
      <c r="R200" s="92"/>
      <c r="S200" s="92"/>
    </row>
    <row r="201" spans="1:19" ht="21.95" customHeight="1">
      <c r="A201" s="103"/>
      <c r="B201" s="103"/>
      <c r="C201" s="103"/>
      <c r="D201" s="104"/>
      <c r="H201" s="103"/>
      <c r="I201" s="103"/>
      <c r="J201" s="103"/>
      <c r="K201" s="103"/>
      <c r="L201" s="103"/>
      <c r="M201" s="103"/>
      <c r="N201" s="103"/>
      <c r="O201" s="103"/>
      <c r="R201" s="92"/>
      <c r="S201" s="92"/>
    </row>
    <row r="202" spans="1:19" ht="21.95" customHeight="1">
      <c r="A202" s="103"/>
      <c r="B202" s="103"/>
      <c r="C202" s="103"/>
      <c r="D202" s="104"/>
      <c r="H202" s="103"/>
      <c r="I202" s="103"/>
      <c r="J202" s="103"/>
      <c r="K202" s="103"/>
      <c r="L202" s="103"/>
      <c r="M202" s="103"/>
      <c r="N202" s="103"/>
      <c r="O202" s="103"/>
      <c r="R202" s="92"/>
      <c r="S202" s="92"/>
    </row>
    <row r="203" spans="1:19" ht="21.95" customHeight="1">
      <c r="A203" s="103"/>
      <c r="B203" s="103"/>
      <c r="C203" s="103"/>
      <c r="D203" s="104"/>
      <c r="H203" s="103"/>
      <c r="I203" s="103"/>
      <c r="J203" s="103"/>
      <c r="K203" s="103"/>
      <c r="L203" s="103"/>
      <c r="M203" s="103"/>
      <c r="N203" s="103"/>
      <c r="O203" s="103"/>
      <c r="R203" s="92"/>
      <c r="S203" s="92"/>
    </row>
    <row r="204" spans="1:19" ht="21.95" customHeight="1">
      <c r="A204" s="103"/>
      <c r="B204" s="103"/>
      <c r="C204" s="103"/>
      <c r="D204" s="104"/>
      <c r="H204" s="103"/>
      <c r="I204" s="103"/>
      <c r="J204" s="103"/>
      <c r="K204" s="103"/>
      <c r="L204" s="103"/>
      <c r="M204" s="103"/>
      <c r="N204" s="103"/>
      <c r="O204" s="103"/>
      <c r="R204" s="92"/>
      <c r="S204" s="92"/>
    </row>
    <row r="205" spans="1:19" ht="21.95" customHeight="1">
      <c r="A205" s="103"/>
      <c r="B205" s="103"/>
      <c r="C205" s="103"/>
      <c r="D205" s="104"/>
      <c r="H205" s="103"/>
      <c r="I205" s="103"/>
      <c r="J205" s="103"/>
      <c r="K205" s="103"/>
      <c r="L205" s="103"/>
      <c r="M205" s="103"/>
      <c r="N205" s="103"/>
      <c r="O205" s="103"/>
      <c r="R205" s="92"/>
      <c r="S205" s="92"/>
    </row>
    <row r="206" spans="1:19" ht="21.95" customHeight="1">
      <c r="A206" s="103"/>
      <c r="B206" s="103"/>
      <c r="C206" s="103"/>
      <c r="D206" s="104"/>
      <c r="H206" s="103"/>
      <c r="I206" s="103"/>
      <c r="J206" s="103"/>
      <c r="K206" s="103"/>
      <c r="L206" s="103"/>
      <c r="M206" s="103"/>
      <c r="N206" s="103"/>
      <c r="O206" s="103"/>
      <c r="R206" s="92"/>
      <c r="S206" s="92"/>
    </row>
    <row r="207" spans="1:19" ht="21.95" customHeight="1">
      <c r="A207" s="103"/>
      <c r="B207" s="103"/>
      <c r="C207" s="103"/>
      <c r="D207" s="104"/>
      <c r="H207" s="103"/>
      <c r="I207" s="103"/>
      <c r="J207" s="103"/>
      <c r="K207" s="103"/>
      <c r="L207" s="103"/>
      <c r="M207" s="103"/>
      <c r="N207" s="103"/>
      <c r="O207" s="103"/>
      <c r="R207" s="92"/>
      <c r="S207" s="92"/>
    </row>
    <row r="208" spans="1:19" ht="21.95" customHeight="1">
      <c r="A208" s="103"/>
      <c r="B208" s="103"/>
      <c r="C208" s="103"/>
      <c r="D208" s="104"/>
      <c r="H208" s="103"/>
      <c r="I208" s="103"/>
      <c r="J208" s="103"/>
      <c r="K208" s="103"/>
      <c r="L208" s="103"/>
      <c r="M208" s="103"/>
      <c r="N208" s="103"/>
      <c r="O208" s="103"/>
      <c r="R208" s="92"/>
      <c r="S208" s="92"/>
    </row>
    <row r="209" spans="1:19" ht="21.95" customHeight="1">
      <c r="A209" s="103"/>
      <c r="B209" s="103"/>
      <c r="C209" s="103"/>
      <c r="D209" s="104"/>
      <c r="H209" s="103"/>
      <c r="I209" s="103"/>
      <c r="J209" s="103"/>
      <c r="K209" s="103"/>
      <c r="L209" s="103"/>
      <c r="M209" s="103"/>
      <c r="N209" s="103"/>
      <c r="O209" s="103"/>
      <c r="R209" s="92"/>
      <c r="S209" s="92"/>
    </row>
    <row r="210" spans="1:19" ht="21.95" customHeight="1">
      <c r="A210" s="103"/>
      <c r="B210" s="103"/>
      <c r="C210" s="103"/>
      <c r="D210" s="104"/>
      <c r="H210" s="103"/>
      <c r="I210" s="103"/>
      <c r="J210" s="103"/>
      <c r="K210" s="103"/>
      <c r="L210" s="103"/>
      <c r="M210" s="103"/>
      <c r="N210" s="103"/>
      <c r="O210" s="103"/>
      <c r="R210" s="92"/>
      <c r="S210" s="92"/>
    </row>
    <row r="211" spans="1:19" ht="21.95" customHeight="1">
      <c r="A211" s="103"/>
      <c r="B211" s="103"/>
      <c r="C211" s="103"/>
      <c r="D211" s="104"/>
      <c r="H211" s="103"/>
      <c r="I211" s="103"/>
      <c r="J211" s="103"/>
      <c r="K211" s="103"/>
      <c r="L211" s="103"/>
      <c r="M211" s="103"/>
      <c r="N211" s="103"/>
      <c r="O211" s="103"/>
      <c r="R211" s="92"/>
      <c r="S211" s="92"/>
    </row>
    <row r="212" spans="1:19" ht="21.95" customHeight="1">
      <c r="A212" s="103"/>
      <c r="B212" s="103"/>
      <c r="C212" s="103"/>
      <c r="D212" s="104"/>
      <c r="H212" s="103"/>
      <c r="I212" s="103"/>
      <c r="J212" s="103"/>
      <c r="K212" s="103"/>
      <c r="L212" s="103"/>
      <c r="M212" s="103"/>
      <c r="N212" s="103"/>
      <c r="O212" s="103"/>
      <c r="R212" s="92"/>
      <c r="S212" s="92"/>
    </row>
    <row r="213" spans="1:19" ht="21.95" customHeight="1">
      <c r="A213" s="103"/>
      <c r="B213" s="103"/>
      <c r="C213" s="103"/>
      <c r="D213" s="104"/>
      <c r="H213" s="103"/>
      <c r="I213" s="103"/>
      <c r="J213" s="103"/>
      <c r="K213" s="103"/>
      <c r="L213" s="103"/>
      <c r="M213" s="103"/>
      <c r="N213" s="103"/>
      <c r="O213" s="103"/>
      <c r="R213" s="92"/>
      <c r="S213" s="92"/>
    </row>
    <row r="214" spans="1:19" ht="21.95" customHeight="1">
      <c r="A214" s="103"/>
      <c r="B214" s="103"/>
      <c r="C214" s="103"/>
      <c r="D214" s="104"/>
      <c r="H214" s="103"/>
      <c r="I214" s="103"/>
      <c r="J214" s="103"/>
      <c r="K214" s="103"/>
      <c r="L214" s="103"/>
      <c r="M214" s="103"/>
      <c r="N214" s="103"/>
      <c r="O214" s="103"/>
      <c r="R214" s="92"/>
      <c r="S214" s="92"/>
    </row>
    <row r="215" spans="1:19" ht="21.95" customHeight="1">
      <c r="A215" s="103"/>
      <c r="B215" s="103"/>
      <c r="C215" s="103"/>
      <c r="D215" s="104"/>
      <c r="H215" s="103"/>
      <c r="I215" s="103"/>
      <c r="J215" s="103"/>
      <c r="K215" s="103"/>
      <c r="L215" s="103"/>
      <c r="M215" s="103"/>
      <c r="N215" s="103"/>
      <c r="O215" s="103"/>
      <c r="R215" s="92"/>
      <c r="S215" s="92"/>
    </row>
    <row r="216" spans="1:19" ht="21.95" customHeight="1">
      <c r="A216" s="103"/>
      <c r="B216" s="103"/>
      <c r="C216" s="103"/>
      <c r="D216" s="104"/>
      <c r="H216" s="103"/>
      <c r="I216" s="103"/>
      <c r="J216" s="103"/>
      <c r="K216" s="103"/>
      <c r="L216" s="103"/>
      <c r="M216" s="103"/>
      <c r="N216" s="103"/>
      <c r="O216" s="103"/>
      <c r="R216" s="92"/>
      <c r="S216" s="92"/>
    </row>
    <row r="217" spans="1:19" ht="21.95" customHeight="1">
      <c r="A217" s="103"/>
      <c r="B217" s="103"/>
      <c r="C217" s="103"/>
      <c r="D217" s="104"/>
      <c r="H217" s="103"/>
      <c r="I217" s="103"/>
      <c r="J217" s="103"/>
      <c r="K217" s="103"/>
      <c r="L217" s="103"/>
      <c r="M217" s="103"/>
      <c r="N217" s="103"/>
      <c r="O217" s="103"/>
      <c r="R217" s="92"/>
      <c r="S217" s="92"/>
    </row>
    <row r="218" spans="1:19" ht="21.95" customHeight="1">
      <c r="A218" s="103"/>
      <c r="B218" s="103"/>
      <c r="C218" s="103"/>
      <c r="D218" s="104"/>
      <c r="H218" s="103"/>
      <c r="I218" s="103"/>
      <c r="J218" s="103"/>
      <c r="K218" s="103"/>
      <c r="L218" s="103"/>
      <c r="M218" s="103"/>
      <c r="N218" s="103"/>
      <c r="O218" s="103"/>
      <c r="R218" s="92"/>
      <c r="S218" s="92"/>
    </row>
    <row r="219" spans="1:19" ht="21.95" customHeight="1">
      <c r="A219" s="103"/>
      <c r="B219" s="103"/>
      <c r="C219" s="103"/>
      <c r="D219" s="104"/>
      <c r="H219" s="103"/>
      <c r="I219" s="103"/>
      <c r="J219" s="103"/>
      <c r="K219" s="103"/>
      <c r="L219" s="103"/>
      <c r="M219" s="103"/>
      <c r="N219" s="103"/>
      <c r="O219" s="103"/>
      <c r="R219" s="92"/>
      <c r="S219" s="92"/>
    </row>
    <row r="220" spans="1:19" ht="21.95" customHeight="1">
      <c r="A220" s="103"/>
      <c r="B220" s="103"/>
      <c r="C220" s="103"/>
      <c r="D220" s="104"/>
      <c r="H220" s="103"/>
      <c r="I220" s="103"/>
      <c r="J220" s="103"/>
      <c r="K220" s="103"/>
      <c r="L220" s="103"/>
      <c r="M220" s="103"/>
      <c r="N220" s="103"/>
      <c r="O220" s="103"/>
      <c r="R220" s="92"/>
      <c r="S220" s="92"/>
    </row>
    <row r="221" spans="1:19" ht="21.95" customHeight="1">
      <c r="A221" s="103"/>
      <c r="B221" s="103"/>
      <c r="C221" s="103"/>
      <c r="D221" s="104"/>
      <c r="H221" s="103"/>
      <c r="I221" s="103"/>
      <c r="J221" s="103"/>
      <c r="K221" s="103"/>
      <c r="L221" s="103"/>
      <c r="M221" s="103"/>
      <c r="N221" s="103"/>
      <c r="O221" s="103"/>
      <c r="R221" s="92"/>
      <c r="S221" s="92"/>
    </row>
    <row r="222" spans="1:19" ht="21.95" customHeight="1">
      <c r="A222" s="103"/>
      <c r="B222" s="103"/>
      <c r="C222" s="103"/>
      <c r="D222" s="104"/>
      <c r="H222" s="103"/>
      <c r="I222" s="103"/>
      <c r="J222" s="103"/>
      <c r="K222" s="103"/>
      <c r="L222" s="103"/>
      <c r="M222" s="103"/>
      <c r="N222" s="103"/>
      <c r="O222" s="103"/>
      <c r="R222" s="92"/>
      <c r="S222" s="92"/>
    </row>
    <row r="223" spans="1:19" ht="21.95" customHeight="1">
      <c r="A223" s="103"/>
      <c r="B223" s="103"/>
      <c r="C223" s="103"/>
      <c r="D223" s="104"/>
      <c r="H223" s="103"/>
      <c r="I223" s="103"/>
      <c r="J223" s="103"/>
      <c r="K223" s="103"/>
      <c r="L223" s="103"/>
      <c r="M223" s="103"/>
      <c r="N223" s="103"/>
      <c r="O223" s="103"/>
      <c r="R223" s="92"/>
      <c r="S223" s="92"/>
    </row>
    <row r="224" spans="1:19" ht="21.95" customHeight="1">
      <c r="A224" s="103"/>
      <c r="B224" s="103"/>
      <c r="C224" s="103"/>
      <c r="D224" s="104"/>
      <c r="H224" s="103"/>
      <c r="I224" s="103"/>
      <c r="J224" s="103"/>
      <c r="K224" s="103"/>
      <c r="L224" s="103"/>
      <c r="M224" s="103"/>
      <c r="N224" s="103"/>
      <c r="O224" s="103"/>
      <c r="R224" s="92"/>
      <c r="S224" s="92"/>
    </row>
    <row r="225" spans="1:19" ht="21.95" customHeight="1">
      <c r="A225" s="103"/>
      <c r="B225" s="103"/>
      <c r="C225" s="103"/>
      <c r="D225" s="104"/>
      <c r="H225" s="103"/>
      <c r="I225" s="103"/>
      <c r="J225" s="103"/>
      <c r="K225" s="103"/>
      <c r="L225" s="103"/>
      <c r="M225" s="103"/>
      <c r="N225" s="103"/>
      <c r="O225" s="103"/>
      <c r="R225" s="92"/>
      <c r="S225" s="92"/>
    </row>
    <row r="226" spans="1:19" ht="21.95" customHeight="1">
      <c r="A226" s="103"/>
      <c r="B226" s="103"/>
      <c r="C226" s="103"/>
      <c r="D226" s="104"/>
      <c r="H226" s="103"/>
      <c r="I226" s="103"/>
      <c r="J226" s="103"/>
      <c r="K226" s="103"/>
      <c r="L226" s="103"/>
      <c r="M226" s="103"/>
      <c r="N226" s="103"/>
      <c r="O226" s="103"/>
      <c r="R226" s="92"/>
      <c r="S226" s="92"/>
    </row>
    <row r="227" spans="1:19" ht="21.95" customHeight="1">
      <c r="A227" s="103"/>
      <c r="B227" s="103"/>
      <c r="C227" s="103"/>
      <c r="D227" s="104"/>
      <c r="H227" s="103"/>
      <c r="I227" s="103"/>
      <c r="J227" s="103"/>
      <c r="K227" s="103"/>
      <c r="L227" s="103"/>
      <c r="M227" s="103"/>
      <c r="N227" s="103"/>
      <c r="O227" s="103"/>
      <c r="R227" s="92"/>
      <c r="S227" s="92"/>
    </row>
    <row r="228" spans="1:19" ht="21.95" customHeight="1">
      <c r="A228" s="103"/>
      <c r="B228" s="103"/>
      <c r="C228" s="103"/>
      <c r="D228" s="104"/>
      <c r="H228" s="103"/>
      <c r="I228" s="103"/>
      <c r="J228" s="103"/>
      <c r="K228" s="103"/>
      <c r="L228" s="103"/>
      <c r="M228" s="103"/>
      <c r="N228" s="103"/>
      <c r="O228" s="103"/>
      <c r="R228" s="92"/>
      <c r="S228" s="92"/>
    </row>
    <row r="229" spans="1:19" ht="21.95" customHeight="1">
      <c r="A229" s="103"/>
      <c r="B229" s="103"/>
      <c r="C229" s="103"/>
      <c r="D229" s="104"/>
      <c r="H229" s="103"/>
      <c r="I229" s="103"/>
      <c r="J229" s="103"/>
      <c r="K229" s="103"/>
      <c r="L229" s="103"/>
      <c r="M229" s="103"/>
      <c r="N229" s="103"/>
      <c r="O229" s="103"/>
      <c r="R229" s="92"/>
      <c r="S229" s="92"/>
    </row>
    <row r="230" spans="1:19" ht="21.95" customHeight="1">
      <c r="A230" s="103"/>
      <c r="B230" s="103"/>
      <c r="C230" s="103"/>
      <c r="D230" s="104"/>
      <c r="H230" s="103"/>
      <c r="I230" s="103"/>
      <c r="J230" s="103"/>
      <c r="K230" s="103"/>
      <c r="L230" s="103"/>
      <c r="M230" s="103"/>
      <c r="N230" s="103"/>
      <c r="O230" s="103"/>
      <c r="R230" s="92"/>
      <c r="S230" s="92"/>
    </row>
    <row r="231" spans="1:19" ht="21.95" customHeight="1">
      <c r="A231" s="103"/>
      <c r="B231" s="103"/>
      <c r="C231" s="103"/>
      <c r="D231" s="104"/>
      <c r="H231" s="103"/>
      <c r="I231" s="103"/>
      <c r="J231" s="103"/>
      <c r="K231" s="103"/>
      <c r="L231" s="103"/>
      <c r="M231" s="103"/>
      <c r="N231" s="103"/>
      <c r="O231" s="103"/>
      <c r="R231" s="92"/>
      <c r="S231" s="92"/>
    </row>
    <row r="232" spans="1:19" ht="21.95" customHeight="1">
      <c r="A232" s="103"/>
      <c r="B232" s="103"/>
      <c r="C232" s="103"/>
      <c r="D232" s="104"/>
      <c r="H232" s="103"/>
      <c r="I232" s="103"/>
      <c r="J232" s="103"/>
      <c r="K232" s="103"/>
      <c r="L232" s="103"/>
      <c r="M232" s="103"/>
      <c r="N232" s="103"/>
      <c r="O232" s="103"/>
      <c r="R232" s="92"/>
      <c r="S232" s="92"/>
    </row>
    <row r="233" spans="1:19" ht="21.95" customHeight="1">
      <c r="A233" s="103"/>
      <c r="B233" s="103"/>
      <c r="C233" s="103"/>
      <c r="D233" s="104"/>
      <c r="H233" s="103"/>
      <c r="I233" s="103"/>
      <c r="J233" s="103"/>
      <c r="K233" s="103"/>
      <c r="L233" s="103"/>
      <c r="M233" s="103"/>
      <c r="N233" s="103"/>
      <c r="O233" s="103"/>
      <c r="R233" s="92"/>
      <c r="S233" s="92"/>
    </row>
    <row r="234" spans="1:19" ht="21.95" customHeight="1">
      <c r="A234" s="103"/>
      <c r="B234" s="103"/>
      <c r="C234" s="103"/>
      <c r="D234" s="104"/>
      <c r="H234" s="103"/>
      <c r="I234" s="103"/>
      <c r="J234" s="103"/>
      <c r="K234" s="103"/>
      <c r="L234" s="103"/>
      <c r="M234" s="103"/>
      <c r="N234" s="103"/>
      <c r="O234" s="103"/>
      <c r="R234" s="92"/>
      <c r="S234" s="92"/>
    </row>
    <row r="235" spans="1:19" ht="21.95" customHeight="1">
      <c r="A235" s="103"/>
      <c r="B235" s="103"/>
      <c r="C235" s="103"/>
      <c r="D235" s="104"/>
      <c r="H235" s="103"/>
      <c r="I235" s="103"/>
      <c r="J235" s="103"/>
      <c r="K235" s="103"/>
      <c r="L235" s="103"/>
      <c r="M235" s="103"/>
      <c r="N235" s="103"/>
      <c r="O235" s="103"/>
      <c r="R235" s="92"/>
      <c r="S235" s="92"/>
    </row>
    <row r="236" spans="1:19" ht="21.95" customHeight="1">
      <c r="A236" s="103"/>
      <c r="B236" s="103"/>
      <c r="C236" s="103"/>
      <c r="D236" s="104"/>
      <c r="H236" s="103"/>
      <c r="I236" s="103"/>
      <c r="J236" s="103"/>
      <c r="K236" s="103"/>
      <c r="L236" s="103"/>
      <c r="M236" s="103"/>
      <c r="N236" s="103"/>
      <c r="O236" s="103"/>
      <c r="R236" s="92"/>
      <c r="S236" s="92"/>
    </row>
    <row r="237" spans="1:19" ht="21.95" customHeight="1">
      <c r="A237" s="103"/>
      <c r="B237" s="103"/>
      <c r="C237" s="103"/>
      <c r="D237" s="104"/>
      <c r="H237" s="103"/>
      <c r="I237" s="103"/>
      <c r="J237" s="103"/>
      <c r="K237" s="103"/>
      <c r="L237" s="103"/>
      <c r="M237" s="103"/>
      <c r="N237" s="103"/>
      <c r="O237" s="103"/>
      <c r="R237" s="92"/>
      <c r="S237" s="92"/>
    </row>
    <row r="238" spans="1:19" ht="21.95" customHeight="1">
      <c r="A238" s="103"/>
      <c r="B238" s="103"/>
      <c r="C238" s="103"/>
      <c r="D238" s="104"/>
      <c r="H238" s="103"/>
      <c r="I238" s="103"/>
      <c r="J238" s="103"/>
      <c r="K238" s="103"/>
      <c r="L238" s="103"/>
      <c r="M238" s="103"/>
      <c r="N238" s="103"/>
      <c r="O238" s="103"/>
      <c r="R238" s="92"/>
      <c r="S238" s="92"/>
    </row>
    <row r="239" spans="1:19" ht="21.95" customHeight="1">
      <c r="A239" s="103"/>
      <c r="B239" s="103"/>
      <c r="C239" s="103"/>
      <c r="D239" s="104"/>
      <c r="H239" s="103"/>
      <c r="I239" s="103"/>
      <c r="J239" s="103"/>
      <c r="K239" s="103"/>
      <c r="L239" s="103"/>
      <c r="M239" s="103"/>
      <c r="N239" s="103"/>
      <c r="O239" s="103"/>
      <c r="R239" s="92"/>
      <c r="S239" s="92"/>
    </row>
    <row r="240" spans="1:19" ht="21.95" customHeight="1">
      <c r="A240" s="103"/>
      <c r="B240" s="103"/>
      <c r="C240" s="103"/>
      <c r="D240" s="104"/>
      <c r="H240" s="103"/>
      <c r="I240" s="103"/>
      <c r="J240" s="103"/>
      <c r="K240" s="103"/>
      <c r="L240" s="103"/>
      <c r="M240" s="103"/>
      <c r="N240" s="103"/>
      <c r="O240" s="103"/>
      <c r="R240" s="92"/>
      <c r="S240" s="92"/>
    </row>
    <row r="241" spans="1:19" ht="21.95" customHeight="1">
      <c r="A241" s="103"/>
      <c r="B241" s="103"/>
      <c r="C241" s="103"/>
      <c r="D241" s="104"/>
      <c r="H241" s="103"/>
      <c r="I241" s="103"/>
      <c r="J241" s="103"/>
      <c r="K241" s="103"/>
      <c r="L241" s="103"/>
      <c r="M241" s="103"/>
      <c r="N241" s="103"/>
      <c r="O241" s="103"/>
      <c r="R241" s="92"/>
      <c r="S241" s="92"/>
    </row>
    <row r="242" spans="1:19" ht="21.95" customHeight="1">
      <c r="A242" s="103"/>
      <c r="B242" s="103"/>
      <c r="C242" s="103"/>
      <c r="D242" s="104"/>
      <c r="H242" s="103"/>
      <c r="I242" s="103"/>
      <c r="J242" s="103"/>
      <c r="K242" s="103"/>
      <c r="L242" s="103"/>
      <c r="M242" s="103"/>
      <c r="N242" s="103"/>
      <c r="O242" s="103"/>
      <c r="R242" s="92"/>
      <c r="S242" s="92"/>
    </row>
    <row r="243" spans="1:19" ht="21.95" customHeight="1">
      <c r="A243" s="103"/>
      <c r="B243" s="103"/>
      <c r="C243" s="103"/>
      <c r="D243" s="104"/>
      <c r="H243" s="103"/>
      <c r="I243" s="103"/>
      <c r="J243" s="103"/>
      <c r="K243" s="103"/>
      <c r="L243" s="103"/>
      <c r="M243" s="103"/>
      <c r="N243" s="103"/>
      <c r="O243" s="103"/>
      <c r="R243" s="92"/>
      <c r="S243" s="92"/>
    </row>
    <row r="244" spans="1:19" ht="21.95" customHeight="1">
      <c r="A244" s="103"/>
      <c r="B244" s="103"/>
      <c r="C244" s="103"/>
      <c r="D244" s="104"/>
      <c r="H244" s="103"/>
      <c r="I244" s="103"/>
      <c r="J244" s="103"/>
      <c r="K244" s="103"/>
      <c r="L244" s="103"/>
      <c r="M244" s="103"/>
      <c r="N244" s="103"/>
      <c r="O244" s="103"/>
      <c r="R244" s="92"/>
      <c r="S244" s="92"/>
    </row>
    <row r="245" spans="1:19" ht="21.95" customHeight="1">
      <c r="A245" s="103"/>
      <c r="B245" s="103"/>
      <c r="C245" s="103"/>
      <c r="D245" s="104"/>
      <c r="H245" s="103"/>
      <c r="I245" s="103"/>
      <c r="J245" s="103"/>
      <c r="K245" s="103"/>
      <c r="L245" s="103"/>
      <c r="M245" s="103"/>
      <c r="N245" s="103"/>
      <c r="O245" s="103"/>
      <c r="R245" s="92"/>
      <c r="S245" s="92"/>
    </row>
    <row r="246" spans="1:19" ht="21.95" customHeight="1">
      <c r="A246" s="103"/>
      <c r="B246" s="103"/>
      <c r="C246" s="103"/>
      <c r="D246" s="104"/>
      <c r="H246" s="103"/>
      <c r="I246" s="103"/>
      <c r="J246" s="103"/>
      <c r="K246" s="103"/>
      <c r="L246" s="103"/>
      <c r="M246" s="103"/>
      <c r="N246" s="103"/>
      <c r="O246" s="103"/>
      <c r="R246" s="92"/>
      <c r="S246" s="92"/>
    </row>
    <row r="247" spans="1:19" ht="21.95" customHeight="1">
      <c r="A247" s="103"/>
      <c r="B247" s="103"/>
      <c r="C247" s="103"/>
      <c r="D247" s="104"/>
      <c r="H247" s="103"/>
      <c r="I247" s="103"/>
      <c r="J247" s="103"/>
      <c r="K247" s="103"/>
      <c r="L247" s="103"/>
      <c r="M247" s="103"/>
      <c r="N247" s="103"/>
      <c r="O247" s="103"/>
      <c r="R247" s="92"/>
      <c r="S247" s="92"/>
    </row>
    <row r="248" spans="1:19" ht="21.95" customHeight="1">
      <c r="A248" s="103"/>
      <c r="B248" s="103"/>
      <c r="C248" s="103"/>
      <c r="D248" s="104"/>
      <c r="H248" s="103"/>
      <c r="I248" s="103"/>
      <c r="J248" s="103"/>
      <c r="K248" s="103"/>
      <c r="L248" s="103"/>
      <c r="M248" s="103"/>
      <c r="N248" s="103"/>
      <c r="O248" s="103"/>
      <c r="R248" s="92"/>
      <c r="S248" s="92"/>
    </row>
    <row r="249" spans="1:19" ht="21.95" customHeight="1">
      <c r="A249" s="103"/>
      <c r="B249" s="103"/>
      <c r="C249" s="103"/>
      <c r="D249" s="104"/>
      <c r="H249" s="103"/>
      <c r="I249" s="103"/>
      <c r="J249" s="103"/>
      <c r="K249" s="103"/>
      <c r="L249" s="103"/>
      <c r="M249" s="103"/>
      <c r="N249" s="103"/>
      <c r="O249" s="103"/>
      <c r="R249" s="92"/>
      <c r="S249" s="92"/>
    </row>
    <row r="250" spans="1:19" ht="21.95" customHeight="1">
      <c r="A250" s="103"/>
      <c r="B250" s="103"/>
      <c r="C250" s="103"/>
      <c r="D250" s="104"/>
      <c r="H250" s="103"/>
      <c r="I250" s="103"/>
      <c r="J250" s="103"/>
      <c r="K250" s="103"/>
      <c r="L250" s="103"/>
      <c r="M250" s="103"/>
      <c r="N250" s="103"/>
      <c r="O250" s="103"/>
      <c r="R250" s="92"/>
      <c r="S250" s="92"/>
    </row>
    <row r="251" spans="1:19" ht="21.95" customHeight="1">
      <c r="A251" s="103"/>
      <c r="B251" s="103"/>
      <c r="C251" s="103"/>
      <c r="D251" s="104"/>
      <c r="H251" s="103"/>
      <c r="I251" s="103"/>
      <c r="J251" s="103"/>
      <c r="K251" s="103"/>
      <c r="L251" s="103"/>
      <c r="M251" s="103"/>
      <c r="N251" s="103"/>
      <c r="O251" s="103"/>
      <c r="R251" s="92"/>
      <c r="S251" s="92"/>
    </row>
    <row r="252" spans="1:19" ht="21.95" customHeight="1">
      <c r="A252" s="103"/>
      <c r="B252" s="103"/>
      <c r="C252" s="103"/>
      <c r="D252" s="104"/>
      <c r="H252" s="103"/>
      <c r="I252" s="103"/>
      <c r="J252" s="103"/>
      <c r="K252" s="103"/>
      <c r="L252" s="103"/>
      <c r="M252" s="103"/>
      <c r="N252" s="103"/>
      <c r="O252" s="103"/>
      <c r="R252" s="92"/>
      <c r="S252" s="92"/>
    </row>
    <row r="253" spans="1:19" ht="21.95" customHeight="1">
      <c r="A253" s="103"/>
      <c r="B253" s="103"/>
      <c r="C253" s="103"/>
      <c r="D253" s="104"/>
      <c r="H253" s="103"/>
      <c r="I253" s="103"/>
      <c r="J253" s="103"/>
      <c r="K253" s="103"/>
      <c r="L253" s="103"/>
      <c r="M253" s="103"/>
      <c r="N253" s="103"/>
      <c r="O253" s="103"/>
      <c r="R253" s="92"/>
      <c r="S253" s="92"/>
    </row>
    <row r="254" spans="1:19" ht="21.95" customHeight="1">
      <c r="A254" s="103"/>
      <c r="B254" s="103"/>
      <c r="C254" s="103"/>
      <c r="D254" s="104"/>
      <c r="H254" s="103"/>
      <c r="I254" s="103"/>
      <c r="J254" s="103"/>
      <c r="K254" s="103"/>
      <c r="L254" s="103"/>
      <c r="M254" s="103"/>
      <c r="N254" s="103"/>
      <c r="O254" s="103"/>
      <c r="R254" s="92"/>
      <c r="S254" s="92"/>
    </row>
    <row r="255" spans="1:19" ht="21.95" customHeight="1">
      <c r="A255" s="103"/>
      <c r="B255" s="103"/>
      <c r="C255" s="103"/>
      <c r="D255" s="104"/>
      <c r="H255" s="103"/>
      <c r="I255" s="103"/>
      <c r="J255" s="103"/>
      <c r="K255" s="103"/>
      <c r="L255" s="103"/>
      <c r="M255" s="103"/>
      <c r="N255" s="103"/>
      <c r="O255" s="103"/>
      <c r="R255" s="92"/>
      <c r="S255" s="92"/>
    </row>
    <row r="256" spans="1:19" ht="21.95" customHeight="1">
      <c r="A256" s="103"/>
      <c r="B256" s="103"/>
      <c r="C256" s="103"/>
      <c r="D256" s="104"/>
      <c r="H256" s="103"/>
      <c r="I256" s="103"/>
      <c r="J256" s="103"/>
      <c r="K256" s="103"/>
      <c r="L256" s="103"/>
      <c r="M256" s="103"/>
      <c r="N256" s="103"/>
      <c r="O256" s="103"/>
      <c r="R256" s="92"/>
      <c r="S256" s="92"/>
    </row>
    <row r="257" spans="1:19" ht="21.95" customHeight="1">
      <c r="A257" s="103"/>
      <c r="B257" s="103"/>
      <c r="C257" s="103"/>
      <c r="D257" s="104"/>
      <c r="H257" s="103"/>
      <c r="I257" s="103"/>
      <c r="J257" s="103"/>
      <c r="K257" s="103"/>
      <c r="L257" s="103"/>
      <c r="M257" s="103"/>
      <c r="N257" s="103"/>
      <c r="O257" s="103"/>
      <c r="R257" s="92"/>
      <c r="S257" s="92"/>
    </row>
    <row r="258" spans="1:19" ht="21.95" customHeight="1">
      <c r="A258" s="103"/>
      <c r="B258" s="103"/>
      <c r="C258" s="103"/>
      <c r="D258" s="104"/>
      <c r="H258" s="103"/>
      <c r="I258" s="103"/>
      <c r="J258" s="103"/>
      <c r="K258" s="103"/>
      <c r="L258" s="103"/>
      <c r="M258" s="103"/>
      <c r="N258" s="103"/>
      <c r="O258" s="103"/>
      <c r="R258" s="92"/>
      <c r="S258" s="92"/>
    </row>
    <row r="259" spans="1:19" ht="21.95" customHeight="1">
      <c r="A259" s="103"/>
      <c r="B259" s="103"/>
      <c r="C259" s="103"/>
      <c r="D259" s="104"/>
      <c r="H259" s="103"/>
      <c r="I259" s="103"/>
      <c r="J259" s="103"/>
      <c r="K259" s="103"/>
      <c r="L259" s="103"/>
      <c r="M259" s="103"/>
      <c r="N259" s="103"/>
      <c r="O259" s="103"/>
      <c r="R259" s="92"/>
      <c r="S259" s="92"/>
    </row>
    <row r="260" spans="1:19" ht="21.95" customHeight="1">
      <c r="A260" s="103"/>
      <c r="B260" s="103"/>
      <c r="C260" s="103"/>
      <c r="D260" s="104"/>
      <c r="H260" s="103"/>
      <c r="I260" s="103"/>
      <c r="J260" s="103"/>
      <c r="K260" s="103"/>
      <c r="L260" s="103"/>
      <c r="M260" s="103"/>
      <c r="N260" s="103"/>
      <c r="O260" s="103"/>
      <c r="R260" s="92"/>
      <c r="S260" s="92"/>
    </row>
    <row r="261" spans="1:19" ht="21.95" customHeight="1">
      <c r="A261" s="103"/>
      <c r="B261" s="103"/>
      <c r="C261" s="103"/>
      <c r="D261" s="104"/>
      <c r="H261" s="103"/>
      <c r="I261" s="103"/>
      <c r="J261" s="103"/>
      <c r="K261" s="103"/>
      <c r="L261" s="103"/>
      <c r="M261" s="103"/>
      <c r="N261" s="103"/>
      <c r="O261" s="103"/>
      <c r="R261" s="92"/>
      <c r="S261" s="92"/>
    </row>
    <row r="262" spans="1:19" ht="21.95" customHeight="1">
      <c r="A262" s="103"/>
      <c r="B262" s="103"/>
      <c r="C262" s="103"/>
      <c r="D262" s="104"/>
      <c r="H262" s="103"/>
      <c r="I262" s="103"/>
      <c r="J262" s="103"/>
      <c r="K262" s="103"/>
      <c r="L262" s="103"/>
      <c r="M262" s="103"/>
      <c r="N262" s="103"/>
      <c r="O262" s="103"/>
      <c r="R262" s="92"/>
      <c r="S262" s="92"/>
    </row>
    <row r="263" spans="1:19" ht="21.95" customHeight="1">
      <c r="A263" s="103"/>
      <c r="B263" s="103"/>
      <c r="C263" s="103"/>
      <c r="D263" s="104"/>
      <c r="H263" s="103"/>
      <c r="I263" s="103"/>
      <c r="J263" s="103"/>
      <c r="K263" s="103"/>
      <c r="L263" s="103"/>
      <c r="M263" s="103"/>
      <c r="N263" s="103"/>
      <c r="O263" s="103"/>
      <c r="R263" s="92"/>
      <c r="S263" s="92"/>
    </row>
    <row r="264" spans="1:19" ht="21.95" customHeight="1">
      <c r="A264" s="103"/>
      <c r="B264" s="103"/>
      <c r="C264" s="103"/>
      <c r="D264" s="104"/>
      <c r="H264" s="103"/>
      <c r="I264" s="103"/>
      <c r="J264" s="103"/>
      <c r="K264" s="103"/>
      <c r="L264" s="103"/>
      <c r="M264" s="103"/>
      <c r="N264" s="103"/>
      <c r="O264" s="103"/>
      <c r="R264" s="92"/>
      <c r="S264" s="92"/>
    </row>
    <row r="265" spans="1:19" ht="21.95" customHeight="1">
      <c r="A265" s="103"/>
      <c r="B265" s="103"/>
      <c r="C265" s="103"/>
      <c r="D265" s="104"/>
      <c r="H265" s="103"/>
      <c r="I265" s="103"/>
      <c r="J265" s="103"/>
      <c r="K265" s="103"/>
      <c r="L265" s="103"/>
      <c r="M265" s="103"/>
      <c r="N265" s="103"/>
      <c r="O265" s="103"/>
      <c r="R265" s="92"/>
      <c r="S265" s="92"/>
    </row>
    <row r="266" spans="1:19" ht="21.95" customHeight="1">
      <c r="A266" s="103"/>
      <c r="B266" s="103"/>
      <c r="C266" s="103"/>
      <c r="D266" s="104"/>
      <c r="H266" s="103"/>
      <c r="I266" s="103"/>
      <c r="J266" s="103"/>
      <c r="K266" s="103"/>
      <c r="L266" s="103"/>
      <c r="M266" s="103"/>
      <c r="N266" s="103"/>
      <c r="O266" s="103"/>
      <c r="R266" s="92"/>
      <c r="S266" s="92"/>
    </row>
    <row r="267" spans="1:19" ht="21.95" customHeight="1">
      <c r="A267" s="103"/>
      <c r="B267" s="103"/>
      <c r="C267" s="103"/>
      <c r="D267" s="104"/>
      <c r="H267" s="103"/>
      <c r="I267" s="103"/>
      <c r="J267" s="103"/>
      <c r="K267" s="103"/>
      <c r="L267" s="103"/>
      <c r="M267" s="103"/>
      <c r="N267" s="103"/>
      <c r="O267" s="103"/>
      <c r="R267" s="92"/>
      <c r="S267" s="92"/>
    </row>
    <row r="268" spans="1:19" ht="21.95" customHeight="1">
      <c r="A268" s="103"/>
      <c r="B268" s="103"/>
      <c r="C268" s="103"/>
      <c r="D268" s="104"/>
      <c r="H268" s="103"/>
      <c r="I268" s="103"/>
      <c r="J268" s="103"/>
      <c r="K268" s="103"/>
      <c r="L268" s="103"/>
      <c r="M268" s="103"/>
      <c r="N268" s="103"/>
      <c r="O268" s="103"/>
      <c r="R268" s="92"/>
      <c r="S268" s="92"/>
    </row>
    <row r="269" spans="1:19" ht="21.95" customHeight="1">
      <c r="A269" s="103"/>
      <c r="B269" s="103"/>
      <c r="C269" s="103"/>
      <c r="D269" s="104"/>
      <c r="H269" s="103"/>
      <c r="I269" s="103"/>
      <c r="J269" s="103"/>
      <c r="K269" s="103"/>
      <c r="L269" s="103"/>
      <c r="M269" s="103"/>
      <c r="N269" s="103"/>
      <c r="O269" s="103"/>
      <c r="R269" s="92"/>
      <c r="S269" s="92"/>
    </row>
    <row r="270" spans="1:19" ht="21.95" customHeight="1">
      <c r="A270" s="103"/>
      <c r="B270" s="103"/>
      <c r="C270" s="103"/>
      <c r="D270" s="104"/>
      <c r="H270" s="103"/>
      <c r="I270" s="103"/>
      <c r="J270" s="103"/>
      <c r="K270" s="103"/>
      <c r="L270" s="103"/>
      <c r="M270" s="103"/>
      <c r="N270" s="103"/>
      <c r="O270" s="103"/>
      <c r="R270" s="92"/>
      <c r="S270" s="92"/>
    </row>
    <row r="271" spans="1:19" ht="21.95" customHeight="1">
      <c r="A271" s="103"/>
      <c r="B271" s="103"/>
      <c r="C271" s="103"/>
      <c r="D271" s="104"/>
      <c r="H271" s="103"/>
      <c r="I271" s="103"/>
      <c r="J271" s="103"/>
      <c r="K271" s="103"/>
      <c r="L271" s="103"/>
      <c r="M271" s="103"/>
      <c r="N271" s="103"/>
      <c r="O271" s="103"/>
      <c r="R271" s="92"/>
      <c r="S271" s="92"/>
    </row>
    <row r="272" spans="1:19" ht="21.95" customHeight="1">
      <c r="A272" s="103"/>
      <c r="B272" s="103"/>
      <c r="C272" s="103"/>
      <c r="D272" s="104"/>
      <c r="H272" s="103"/>
      <c r="I272" s="103"/>
      <c r="J272" s="103"/>
      <c r="K272" s="103"/>
      <c r="L272" s="103"/>
      <c r="M272" s="103"/>
      <c r="N272" s="103"/>
      <c r="O272" s="103"/>
      <c r="R272" s="92"/>
      <c r="S272" s="92"/>
    </row>
    <row r="273" spans="1:19" ht="21.95" customHeight="1">
      <c r="A273" s="103"/>
      <c r="B273" s="103"/>
      <c r="C273" s="103"/>
      <c r="D273" s="104"/>
      <c r="H273" s="103"/>
      <c r="I273" s="103"/>
      <c r="J273" s="103"/>
      <c r="K273" s="103"/>
      <c r="L273" s="103"/>
      <c r="M273" s="103"/>
      <c r="N273" s="103"/>
      <c r="O273" s="103"/>
      <c r="R273" s="92"/>
      <c r="S273" s="92"/>
    </row>
    <row r="274" spans="1:19" ht="21.95" customHeight="1">
      <c r="A274" s="103"/>
      <c r="B274" s="103"/>
      <c r="C274" s="103"/>
      <c r="D274" s="104"/>
      <c r="H274" s="103"/>
      <c r="I274" s="103"/>
      <c r="J274" s="103"/>
      <c r="K274" s="103"/>
      <c r="L274" s="103"/>
      <c r="M274" s="103"/>
      <c r="N274" s="103"/>
      <c r="O274" s="103"/>
      <c r="R274" s="92"/>
      <c r="S274" s="92"/>
    </row>
    <row r="275" spans="1:19" ht="21.95" customHeight="1">
      <c r="A275" s="103"/>
      <c r="B275" s="103"/>
      <c r="C275" s="103"/>
      <c r="D275" s="104"/>
      <c r="H275" s="103"/>
      <c r="I275" s="103"/>
      <c r="J275" s="103"/>
      <c r="K275" s="103"/>
      <c r="L275" s="103"/>
      <c r="M275" s="103"/>
      <c r="N275" s="103"/>
      <c r="O275" s="103"/>
      <c r="R275" s="92"/>
      <c r="S275" s="92"/>
    </row>
    <row r="276" spans="1:19" ht="21.95" customHeight="1">
      <c r="A276" s="103"/>
      <c r="B276" s="103"/>
      <c r="C276" s="103"/>
      <c r="D276" s="104"/>
      <c r="H276" s="103"/>
      <c r="I276" s="103"/>
      <c r="J276" s="103"/>
      <c r="K276" s="103"/>
      <c r="L276" s="103"/>
      <c r="M276" s="103"/>
      <c r="N276" s="103"/>
      <c r="O276" s="103"/>
      <c r="R276" s="92"/>
      <c r="S276" s="92"/>
    </row>
    <row r="277" spans="1:19" ht="21.95" customHeight="1">
      <c r="A277" s="103"/>
      <c r="B277" s="103"/>
      <c r="C277" s="103"/>
      <c r="D277" s="104"/>
      <c r="H277" s="103"/>
      <c r="I277" s="103"/>
      <c r="J277" s="103"/>
      <c r="K277" s="103"/>
      <c r="L277" s="103"/>
      <c r="M277" s="103"/>
      <c r="N277" s="103"/>
      <c r="O277" s="103"/>
      <c r="R277" s="92"/>
      <c r="S277" s="92"/>
    </row>
    <row r="278" spans="1:19" ht="21.95" customHeight="1">
      <c r="A278" s="103"/>
      <c r="B278" s="103"/>
      <c r="C278" s="103"/>
      <c r="D278" s="104"/>
      <c r="H278" s="103"/>
      <c r="I278" s="103"/>
      <c r="J278" s="103"/>
      <c r="K278" s="103"/>
      <c r="L278" s="103"/>
      <c r="M278" s="103"/>
      <c r="N278" s="103"/>
      <c r="O278" s="103"/>
      <c r="R278" s="92"/>
      <c r="S278" s="92"/>
    </row>
    <row r="279" spans="1:19" ht="21.95" customHeight="1">
      <c r="A279" s="103"/>
      <c r="B279" s="103"/>
      <c r="C279" s="103"/>
      <c r="D279" s="104"/>
      <c r="H279" s="103"/>
      <c r="I279" s="103"/>
      <c r="J279" s="103"/>
      <c r="K279" s="103"/>
      <c r="L279" s="103"/>
      <c r="M279" s="103"/>
      <c r="N279" s="103"/>
      <c r="O279" s="103"/>
      <c r="R279" s="92"/>
      <c r="S279" s="92"/>
    </row>
    <row r="280" spans="1:19" ht="21.95" customHeight="1">
      <c r="A280" s="103"/>
      <c r="B280" s="103"/>
      <c r="C280" s="103"/>
      <c r="D280" s="104"/>
      <c r="H280" s="103"/>
      <c r="I280" s="103"/>
      <c r="J280" s="103"/>
      <c r="K280" s="103"/>
      <c r="L280" s="103"/>
      <c r="M280" s="103"/>
      <c r="N280" s="103"/>
      <c r="O280" s="103"/>
      <c r="R280" s="92"/>
      <c r="S280" s="92"/>
    </row>
    <row r="281" spans="1:19" ht="21.95" customHeight="1">
      <c r="A281" s="103"/>
      <c r="B281" s="103"/>
      <c r="C281" s="103"/>
      <c r="D281" s="104"/>
      <c r="H281" s="103"/>
      <c r="I281" s="103"/>
      <c r="J281" s="103"/>
      <c r="K281" s="103"/>
      <c r="L281" s="103"/>
      <c r="M281" s="103"/>
      <c r="N281" s="103"/>
      <c r="O281" s="103"/>
      <c r="R281" s="92"/>
      <c r="S281" s="92"/>
    </row>
    <row r="282" spans="1:19" ht="21.95" customHeight="1">
      <c r="A282" s="103"/>
      <c r="B282" s="103"/>
      <c r="C282" s="103"/>
      <c r="D282" s="104"/>
      <c r="H282" s="103"/>
      <c r="I282" s="103"/>
      <c r="J282" s="103"/>
      <c r="K282" s="103"/>
      <c r="L282" s="103"/>
      <c r="M282" s="103"/>
      <c r="N282" s="103"/>
      <c r="O282" s="103"/>
      <c r="R282" s="92"/>
      <c r="S282" s="92"/>
    </row>
    <row r="283" spans="1:19" ht="21.95" customHeight="1">
      <c r="A283" s="103"/>
      <c r="B283" s="103"/>
      <c r="C283" s="103"/>
      <c r="D283" s="104"/>
      <c r="H283" s="103"/>
      <c r="I283" s="103"/>
      <c r="J283" s="103"/>
      <c r="K283" s="103"/>
      <c r="L283" s="103"/>
      <c r="M283" s="103"/>
      <c r="N283" s="103"/>
      <c r="O283" s="103"/>
      <c r="R283" s="92"/>
      <c r="S283" s="92"/>
    </row>
    <row r="284" spans="1:19" ht="21.95" customHeight="1">
      <c r="A284" s="103"/>
      <c r="B284" s="103"/>
      <c r="C284" s="103"/>
      <c r="D284" s="104"/>
      <c r="H284" s="103"/>
      <c r="I284" s="103"/>
      <c r="J284" s="103"/>
      <c r="K284" s="103"/>
      <c r="L284" s="103"/>
      <c r="M284" s="103"/>
      <c r="N284" s="103"/>
      <c r="O284" s="103"/>
      <c r="R284" s="92"/>
      <c r="S284" s="92"/>
    </row>
    <row r="285" spans="1:19" ht="21.95" customHeight="1">
      <c r="A285" s="103"/>
      <c r="B285" s="103"/>
      <c r="C285" s="103"/>
      <c r="D285" s="104"/>
      <c r="H285" s="103"/>
      <c r="I285" s="103"/>
      <c r="J285" s="103"/>
      <c r="K285" s="103"/>
      <c r="L285" s="103"/>
      <c r="M285" s="103"/>
      <c r="N285" s="103"/>
      <c r="O285" s="103"/>
      <c r="R285" s="92"/>
      <c r="S285" s="92"/>
    </row>
    <row r="286" spans="1:19" ht="21.95" customHeight="1">
      <c r="A286" s="103"/>
      <c r="B286" s="103"/>
      <c r="C286" s="103"/>
      <c r="D286" s="104"/>
      <c r="H286" s="103"/>
      <c r="I286" s="103"/>
      <c r="J286" s="103"/>
      <c r="K286" s="103"/>
      <c r="L286" s="103"/>
      <c r="M286" s="103"/>
      <c r="N286" s="103"/>
      <c r="O286" s="103"/>
      <c r="R286" s="92"/>
      <c r="S286" s="92"/>
    </row>
    <row r="287" spans="1:19" ht="21.95" customHeight="1">
      <c r="A287" s="103"/>
      <c r="B287" s="103"/>
      <c r="C287" s="103"/>
      <c r="D287" s="104"/>
      <c r="H287" s="103"/>
      <c r="I287" s="103"/>
      <c r="J287" s="103"/>
      <c r="K287" s="103"/>
      <c r="L287" s="103"/>
      <c r="M287" s="103"/>
      <c r="N287" s="103"/>
      <c r="O287" s="103"/>
      <c r="R287" s="92"/>
      <c r="S287" s="92"/>
    </row>
    <row r="288" spans="1:19" ht="21.95" customHeight="1">
      <c r="A288" s="103"/>
      <c r="B288" s="103"/>
      <c r="C288" s="103"/>
      <c r="D288" s="104"/>
      <c r="H288" s="103"/>
      <c r="I288" s="103"/>
      <c r="J288" s="103"/>
      <c r="K288" s="103"/>
      <c r="L288" s="103"/>
      <c r="M288" s="103"/>
      <c r="N288" s="103"/>
      <c r="O288" s="103"/>
      <c r="R288" s="92"/>
      <c r="S288" s="92"/>
    </row>
    <row r="289" spans="1:19" ht="21.95" customHeight="1">
      <c r="A289" s="103"/>
      <c r="B289" s="103"/>
      <c r="C289" s="103"/>
      <c r="D289" s="104"/>
      <c r="H289" s="103"/>
      <c r="I289" s="103"/>
      <c r="J289" s="103"/>
      <c r="K289" s="103"/>
      <c r="L289" s="103"/>
      <c r="M289" s="103"/>
      <c r="N289" s="103"/>
      <c r="O289" s="103"/>
      <c r="R289" s="92"/>
      <c r="S289" s="92"/>
    </row>
    <row r="290" spans="1:19" ht="21.95" customHeight="1">
      <c r="A290" s="103"/>
      <c r="B290" s="103"/>
      <c r="C290" s="103"/>
      <c r="D290" s="104"/>
      <c r="H290" s="103"/>
      <c r="I290" s="103"/>
      <c r="J290" s="103"/>
      <c r="K290" s="103"/>
      <c r="L290" s="103"/>
      <c r="M290" s="103"/>
      <c r="N290" s="103"/>
      <c r="O290" s="103"/>
      <c r="R290" s="92"/>
      <c r="S290" s="92"/>
    </row>
    <row r="291" spans="1:19" ht="21.95" customHeight="1">
      <c r="A291" s="103"/>
      <c r="B291" s="103"/>
      <c r="C291" s="103"/>
      <c r="D291" s="104"/>
      <c r="H291" s="103"/>
      <c r="I291" s="103"/>
      <c r="J291" s="103"/>
      <c r="K291" s="103"/>
      <c r="L291" s="103"/>
      <c r="M291" s="103"/>
      <c r="N291" s="103"/>
      <c r="O291" s="103"/>
      <c r="R291" s="92"/>
      <c r="S291" s="92"/>
    </row>
    <row r="292" spans="1:19" ht="21.95" customHeight="1">
      <c r="A292" s="103"/>
      <c r="B292" s="103"/>
      <c r="C292" s="103"/>
      <c r="D292" s="104"/>
      <c r="H292" s="103"/>
      <c r="I292" s="103"/>
      <c r="J292" s="103"/>
      <c r="K292" s="103"/>
      <c r="L292" s="103"/>
      <c r="M292" s="103"/>
      <c r="N292" s="103"/>
      <c r="O292" s="103"/>
      <c r="R292" s="92"/>
      <c r="S292" s="92"/>
    </row>
    <row r="293" spans="1:19" ht="21.95" customHeight="1">
      <c r="A293" s="103"/>
      <c r="B293" s="103"/>
      <c r="C293" s="103"/>
      <c r="D293" s="104"/>
      <c r="H293" s="103"/>
      <c r="I293" s="103"/>
      <c r="J293" s="103"/>
      <c r="K293" s="103"/>
      <c r="L293" s="103"/>
      <c r="M293" s="103"/>
      <c r="N293" s="103"/>
      <c r="O293" s="103"/>
      <c r="R293" s="92"/>
      <c r="S293" s="92"/>
    </row>
    <row r="294" spans="1:19" ht="21.95" customHeight="1">
      <c r="A294" s="103"/>
      <c r="B294" s="103"/>
      <c r="C294" s="103"/>
      <c r="D294" s="104"/>
      <c r="H294" s="103"/>
      <c r="I294" s="103"/>
      <c r="J294" s="103"/>
      <c r="K294" s="103"/>
      <c r="L294" s="103"/>
      <c r="M294" s="103"/>
      <c r="N294" s="103"/>
      <c r="O294" s="103"/>
      <c r="R294" s="92"/>
      <c r="S294" s="92"/>
    </row>
    <row r="295" spans="1:19" ht="21.95" customHeight="1">
      <c r="A295" s="103"/>
      <c r="B295" s="103"/>
      <c r="C295" s="103"/>
      <c r="D295" s="104"/>
      <c r="H295" s="103"/>
      <c r="I295" s="103"/>
      <c r="J295" s="103"/>
      <c r="K295" s="103"/>
      <c r="L295" s="103"/>
      <c r="M295" s="103"/>
      <c r="N295" s="103"/>
      <c r="O295" s="103"/>
      <c r="R295" s="92"/>
      <c r="S295" s="92"/>
    </row>
    <row r="296" spans="1:19" ht="21.95" customHeight="1">
      <c r="A296" s="103"/>
      <c r="B296" s="103"/>
      <c r="C296" s="103"/>
      <c r="D296" s="104"/>
      <c r="H296" s="103"/>
      <c r="I296" s="103"/>
      <c r="J296" s="103"/>
      <c r="K296" s="103"/>
      <c r="L296" s="103"/>
      <c r="M296" s="103"/>
      <c r="N296" s="103"/>
      <c r="O296" s="103"/>
      <c r="R296" s="92"/>
      <c r="S296" s="92"/>
    </row>
    <row r="297" spans="1:19" ht="21.95" customHeight="1">
      <c r="A297" s="103"/>
      <c r="B297" s="103"/>
      <c r="C297" s="103"/>
      <c r="D297" s="104"/>
      <c r="H297" s="103"/>
      <c r="I297" s="103"/>
      <c r="J297" s="103"/>
      <c r="K297" s="103"/>
      <c r="L297" s="103"/>
      <c r="M297" s="103"/>
      <c r="N297" s="103"/>
      <c r="O297" s="103"/>
      <c r="R297" s="92"/>
      <c r="S297" s="92"/>
    </row>
    <row r="298" spans="1:19" ht="21.95" customHeight="1">
      <c r="A298" s="103"/>
      <c r="B298" s="103"/>
      <c r="C298" s="103"/>
      <c r="D298" s="104"/>
      <c r="H298" s="103"/>
      <c r="I298" s="103"/>
      <c r="J298" s="103"/>
      <c r="K298" s="103"/>
      <c r="L298" s="103"/>
      <c r="M298" s="103"/>
      <c r="N298" s="103"/>
      <c r="O298" s="103"/>
      <c r="R298" s="92"/>
      <c r="S298" s="92"/>
    </row>
    <row r="299" spans="1:19" ht="21.95" customHeight="1">
      <c r="A299" s="103"/>
      <c r="B299" s="103"/>
      <c r="C299" s="103"/>
      <c r="D299" s="104"/>
      <c r="H299" s="103"/>
      <c r="I299" s="103"/>
      <c r="J299" s="103"/>
      <c r="K299" s="103"/>
      <c r="L299" s="103"/>
      <c r="M299" s="103"/>
      <c r="N299" s="103"/>
      <c r="O299" s="103"/>
      <c r="R299" s="92"/>
      <c r="S299" s="92"/>
    </row>
  </sheetData>
  <sheetProtection formatColumns="0" formatRows="0"/>
  <mergeCells count="8">
    <mergeCell ref="B1:P1"/>
    <mergeCell ref="B2:P2"/>
    <mergeCell ref="G3:H3"/>
    <mergeCell ref="I3:J3"/>
    <mergeCell ref="P3:P4"/>
    <mergeCell ref="B3:B4"/>
    <mergeCell ref="C3:C4"/>
    <mergeCell ref="D3:D4"/>
  </mergeCells>
  <phoneticPr fontId="2" type="noConversion"/>
  <pageMargins left="0.74803149606299213" right="0.47244094488188981" top="0.39370078740157483" bottom="0.39370078740157483" header="0" footer="0"/>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M52"/>
  <sheetViews>
    <sheetView showZeros="0" tabSelected="1" view="pageBreakPreview" zoomScale="115" zoomScaleSheetLayoutView="115" workbookViewId="0">
      <selection activeCell="F11" sqref="F11"/>
    </sheetView>
  </sheetViews>
  <sheetFormatPr defaultRowHeight="16.5"/>
  <cols>
    <col min="1" max="1" width="9.6640625" style="205" customWidth="1"/>
    <col min="2" max="2" width="17.88671875" style="205" customWidth="1"/>
    <col min="3" max="3" width="9.6640625" style="205" customWidth="1"/>
    <col min="4" max="4" width="17.88671875" style="205" customWidth="1"/>
    <col min="5" max="5" width="9.6640625" style="205" customWidth="1"/>
    <col min="6" max="6" width="17.88671875" style="205" customWidth="1"/>
    <col min="7" max="7" width="9.6640625" style="205" customWidth="1"/>
    <col min="8" max="8" width="17.88671875" style="205" customWidth="1"/>
    <col min="9" max="9" width="19.77734375" style="205" customWidth="1"/>
    <col min="10" max="16384" width="8.88671875" style="205"/>
  </cols>
  <sheetData>
    <row r="4" spans="1:13" s="203" customFormat="1" ht="41.25">
      <c r="A4" s="525" t="str">
        <f>설치장소!$B$1</f>
        <v>과천청소년수련관 체육관 노후조명 개선공사</v>
      </c>
      <c r="B4" s="525"/>
      <c r="C4" s="525"/>
      <c r="D4" s="525"/>
      <c r="E4" s="525"/>
      <c r="F4" s="525"/>
      <c r="G4" s="525"/>
      <c r="H4" s="525"/>
      <c r="I4" s="202"/>
      <c r="J4" s="202"/>
      <c r="K4" s="202"/>
      <c r="L4" s="202"/>
      <c r="M4" s="202"/>
    </row>
    <row r="5" spans="1:13" ht="7.5" customHeight="1">
      <c r="A5" s="204"/>
      <c r="B5" s="204"/>
      <c r="C5" s="204"/>
      <c r="D5" s="204"/>
      <c r="E5" s="204"/>
      <c r="F5" s="204"/>
      <c r="G5" s="204"/>
      <c r="H5" s="204"/>
    </row>
    <row r="6" spans="1:13" s="207" customFormat="1" ht="26.25">
      <c r="A6" s="526"/>
      <c r="B6" s="526"/>
      <c r="C6" s="526"/>
      <c r="D6" s="526"/>
      <c r="E6" s="526"/>
      <c r="F6" s="526"/>
      <c r="G6" s="526"/>
      <c r="H6" s="526"/>
      <c r="I6" s="206"/>
      <c r="J6" s="206"/>
      <c r="K6" s="206"/>
      <c r="L6" s="206"/>
      <c r="M6" s="206"/>
    </row>
    <row r="14" spans="1:13" ht="22.5">
      <c r="A14" s="524" t="s">
        <v>351</v>
      </c>
      <c r="B14" s="524"/>
      <c r="C14" s="524"/>
      <c r="D14" s="524"/>
      <c r="E14" s="524"/>
      <c r="F14" s="524"/>
      <c r="G14" s="524"/>
      <c r="H14" s="524"/>
    </row>
    <row r="16" spans="1:13" s="207" customFormat="1" ht="26.25">
      <c r="A16" s="208"/>
      <c r="B16" s="208"/>
      <c r="C16" s="208"/>
      <c r="D16" s="208"/>
      <c r="E16" s="208"/>
      <c r="F16" s="208"/>
      <c r="G16" s="208"/>
      <c r="H16" s="208"/>
      <c r="I16" s="206"/>
      <c r="J16" s="206"/>
      <c r="K16" s="206"/>
      <c r="L16" s="206"/>
      <c r="M16" s="206"/>
    </row>
    <row r="22" spans="1:13">
      <c r="F22" s="209"/>
    </row>
    <row r="23" spans="1:13" ht="33.75" customHeight="1">
      <c r="A23" s="531"/>
      <c r="B23" s="532"/>
      <c r="C23" s="532"/>
      <c r="D23" s="532"/>
      <c r="E23" s="532"/>
      <c r="F23" s="532"/>
      <c r="G23" s="532"/>
      <c r="H23" s="532"/>
    </row>
    <row r="27" spans="1:13" s="210" customFormat="1"/>
    <row r="28" spans="1:13" s="210" customFormat="1" ht="13.5" customHeight="1"/>
    <row r="29" spans="1:13" s="210" customFormat="1" ht="33.75" customHeight="1">
      <c r="A29" s="527" t="s">
        <v>48</v>
      </c>
      <c r="B29" s="527"/>
      <c r="C29" s="527"/>
      <c r="D29" s="527"/>
      <c r="E29" s="527"/>
      <c r="F29" s="527"/>
      <c r="G29" s="527"/>
      <c r="H29" s="527"/>
      <c r="I29" s="211"/>
      <c r="J29" s="211"/>
      <c r="K29" s="211"/>
      <c r="L29" s="211"/>
      <c r="M29" s="211"/>
    </row>
    <row r="30" spans="1:13" s="210" customFormat="1" ht="14.25" customHeight="1"/>
    <row r="31" spans="1:13" s="212" customFormat="1" ht="12" customHeight="1">
      <c r="A31" s="528" t="s">
        <v>343</v>
      </c>
      <c r="B31" s="528"/>
      <c r="C31" s="528" t="s">
        <v>58</v>
      </c>
      <c r="D31" s="528"/>
      <c r="E31" s="528" t="s">
        <v>49</v>
      </c>
      <c r="F31" s="528"/>
      <c r="G31" s="528" t="s">
        <v>50</v>
      </c>
      <c r="H31" s="528"/>
    </row>
    <row r="32" spans="1:13" s="212" customFormat="1" ht="12" customHeight="1">
      <c r="A32" s="529"/>
      <c r="B32" s="529"/>
      <c r="C32" s="529"/>
      <c r="D32" s="529"/>
      <c r="E32" s="529"/>
      <c r="F32" s="529"/>
      <c r="G32" s="529"/>
      <c r="H32" s="529"/>
    </row>
    <row r="33" spans="1:8" s="212" customFormat="1" ht="12" customHeight="1">
      <c r="A33" s="529"/>
      <c r="B33" s="529"/>
      <c r="C33" s="529"/>
      <c r="D33" s="529"/>
      <c r="E33" s="529"/>
      <c r="F33" s="529"/>
      <c r="G33" s="529"/>
      <c r="H33" s="529"/>
    </row>
    <row r="34" spans="1:8" s="212" customFormat="1" ht="12" customHeight="1">
      <c r="A34" s="530"/>
      <c r="B34" s="530"/>
      <c r="C34" s="530"/>
      <c r="D34" s="530"/>
      <c r="E34" s="530"/>
      <c r="F34" s="530"/>
      <c r="G34" s="530"/>
      <c r="H34" s="530"/>
    </row>
    <row r="35" spans="1:8" s="212" customFormat="1" ht="14.25" customHeight="1">
      <c r="A35" s="213"/>
      <c r="B35" s="214"/>
      <c r="C35" s="214"/>
      <c r="D35" s="214"/>
      <c r="E35" s="214"/>
      <c r="F35" s="214"/>
      <c r="G35" s="214"/>
      <c r="H35" s="215"/>
    </row>
    <row r="36" spans="1:8" s="212" customFormat="1" ht="14.25" customHeight="1">
      <c r="A36" s="216"/>
      <c r="B36" s="217"/>
      <c r="C36" s="217"/>
      <c r="D36" s="217"/>
      <c r="E36" s="217"/>
      <c r="F36" s="217"/>
      <c r="G36" s="217"/>
      <c r="H36" s="218"/>
    </row>
    <row r="37" spans="1:8" s="212" customFormat="1" ht="14.25" customHeight="1">
      <c r="A37" s="249" t="s">
        <v>350</v>
      </c>
      <c r="B37" s="219"/>
      <c r="C37" s="219"/>
      <c r="D37" s="219"/>
      <c r="E37" s="219"/>
      <c r="F37" s="219"/>
      <c r="G37" s="219"/>
      <c r="H37" s="220"/>
    </row>
    <row r="38" spans="1:8" s="212" customFormat="1" ht="14.25" customHeight="1">
      <c r="A38" s="221"/>
      <c r="B38" s="219"/>
      <c r="C38" s="219"/>
      <c r="D38" s="219"/>
      <c r="E38" s="219"/>
      <c r="F38" s="219"/>
      <c r="G38" s="219"/>
      <c r="H38" s="220"/>
    </row>
    <row r="39" spans="1:8" s="212" customFormat="1" ht="36.75" customHeight="1">
      <c r="A39" s="533" t="str">
        <f>설치장소!$B$1</f>
        <v>과천청소년수련관 체육관 노후조명 개선공사</v>
      </c>
      <c r="B39" s="534"/>
      <c r="C39" s="534"/>
      <c r="D39" s="534"/>
      <c r="E39" s="534"/>
      <c r="F39" s="534"/>
      <c r="G39" s="534"/>
      <c r="H39" s="535"/>
    </row>
    <row r="40" spans="1:8" s="212" customFormat="1" ht="21.75" customHeight="1">
      <c r="A40" s="221"/>
      <c r="B40" s="219"/>
      <c r="C40" s="219"/>
      <c r="D40" s="219"/>
      <c r="E40" s="219"/>
      <c r="F40" s="219"/>
      <c r="G40" s="219"/>
      <c r="H40" s="220"/>
    </row>
    <row r="41" spans="1:8" s="223" customFormat="1" ht="21" customHeight="1">
      <c r="A41" s="221"/>
      <c r="B41" s="250" t="s">
        <v>51</v>
      </c>
      <c r="C41" s="463" t="s">
        <v>277</v>
      </c>
      <c r="D41" s="250"/>
      <c r="E41" s="251"/>
      <c r="F41" s="251"/>
      <c r="G41" s="219"/>
      <c r="H41" s="220"/>
    </row>
    <row r="42" spans="1:8" s="223" customFormat="1" ht="12" customHeight="1">
      <c r="A42" s="221"/>
      <c r="B42" s="251"/>
      <c r="C42" s="464"/>
      <c r="D42" s="251"/>
      <c r="E42" s="251"/>
      <c r="F42" s="251"/>
      <c r="G42" s="219"/>
      <c r="H42" s="220"/>
    </row>
    <row r="43" spans="1:8" s="223" customFormat="1" ht="21" customHeight="1">
      <c r="A43" s="221"/>
      <c r="B43" s="250" t="s">
        <v>52</v>
      </c>
      <c r="C43" s="463" t="s">
        <v>276</v>
      </c>
      <c r="D43" s="250"/>
      <c r="E43" s="251"/>
      <c r="F43" s="251"/>
      <c r="G43" s="219"/>
      <c r="H43" s="220"/>
    </row>
    <row r="44" spans="1:8" s="223" customFormat="1" ht="14.25" customHeight="1">
      <c r="A44" s="221"/>
      <c r="B44" s="251"/>
      <c r="C44" s="251"/>
      <c r="D44" s="251"/>
      <c r="E44" s="251"/>
      <c r="F44" s="251"/>
      <c r="G44" s="219"/>
      <c r="H44" s="220"/>
    </row>
    <row r="45" spans="1:8" s="223" customFormat="1" ht="14.25" customHeight="1">
      <c r="A45" s="221"/>
      <c r="B45" s="251"/>
      <c r="C45" s="251"/>
      <c r="D45" s="251"/>
      <c r="E45" s="251"/>
      <c r="F45" s="251"/>
      <c r="G45" s="219"/>
      <c r="H45" s="220"/>
    </row>
    <row r="46" spans="1:8" s="226" customFormat="1" ht="20.25" customHeight="1">
      <c r="A46" s="224"/>
      <c r="B46" s="536"/>
      <c r="C46" s="536"/>
      <c r="D46" s="536"/>
      <c r="E46" s="536"/>
      <c r="F46" s="252"/>
      <c r="G46" s="222"/>
      <c r="H46" s="225"/>
    </row>
    <row r="47" spans="1:8" s="226" customFormat="1" ht="20.25" customHeight="1">
      <c r="A47" s="224"/>
      <c r="B47" s="536">
        <f>원가계산서!G27</f>
        <v>0</v>
      </c>
      <c r="C47" s="536"/>
      <c r="D47" s="536"/>
      <c r="E47" s="536"/>
      <c r="F47" s="252">
        <f t="shared" ref="F47" si="0">B47</f>
        <v>0</v>
      </c>
      <c r="G47" s="222"/>
      <c r="H47" s="225"/>
    </row>
    <row r="48" spans="1:8" s="226" customFormat="1" ht="20.25" customHeight="1">
      <c r="A48" s="224"/>
      <c r="B48" s="540">
        <f>원가계산서!G28</f>
        <v>0</v>
      </c>
      <c r="C48" s="540"/>
      <c r="D48" s="540"/>
      <c r="E48" s="540"/>
      <c r="F48" s="252">
        <f t="shared" ref="F48" si="1">B48</f>
        <v>0</v>
      </c>
      <c r="G48" s="222"/>
      <c r="H48" s="225"/>
    </row>
    <row r="49" spans="1:8" s="226" customFormat="1" ht="20.25" customHeight="1">
      <c r="A49" s="224"/>
      <c r="B49" s="538"/>
      <c r="C49" s="538"/>
      <c r="D49" s="538"/>
      <c r="E49" s="538"/>
      <c r="F49" s="252"/>
      <c r="G49" s="222"/>
      <c r="H49" s="225"/>
    </row>
    <row r="50" spans="1:8" s="226" customFormat="1" ht="20.25" customHeight="1">
      <c r="A50" s="224"/>
      <c r="B50" s="539"/>
      <c r="C50" s="539"/>
      <c r="D50" s="539"/>
      <c r="E50" s="539"/>
      <c r="F50" s="252"/>
      <c r="G50" s="222"/>
      <c r="H50" s="225"/>
    </row>
    <row r="51" spans="1:8" s="226" customFormat="1" ht="20.25" customHeight="1">
      <c r="A51" s="224"/>
      <c r="B51" s="341"/>
      <c r="C51" s="341"/>
      <c r="D51" s="341"/>
      <c r="E51" s="341"/>
      <c r="F51" s="252"/>
      <c r="G51" s="222"/>
      <c r="H51" s="225"/>
    </row>
    <row r="52" spans="1:8" s="226" customFormat="1" ht="20.25" customHeight="1">
      <c r="A52" s="290"/>
      <c r="B52" s="537"/>
      <c r="C52" s="537"/>
      <c r="D52" s="537"/>
      <c r="E52" s="537"/>
      <c r="F52" s="291"/>
      <c r="G52" s="292"/>
      <c r="H52" s="293"/>
    </row>
  </sheetData>
  <protectedRanges>
    <protectedRange sqref="B46:F46" name="범위1"/>
    <protectedRange sqref="B47:F52" name="범위1_1"/>
  </protectedRanges>
  <mergeCells count="20">
    <mergeCell ref="A39:H39"/>
    <mergeCell ref="B46:E46"/>
    <mergeCell ref="B52:E52"/>
    <mergeCell ref="B47:E47"/>
    <mergeCell ref="B49:E49"/>
    <mergeCell ref="B50:E50"/>
    <mergeCell ref="B48:E48"/>
    <mergeCell ref="A14:H14"/>
    <mergeCell ref="A4:H4"/>
    <mergeCell ref="A6:H6"/>
    <mergeCell ref="A29:H29"/>
    <mergeCell ref="A31:A34"/>
    <mergeCell ref="F31:F34"/>
    <mergeCell ref="A23:H23"/>
    <mergeCell ref="D31:D34"/>
    <mergeCell ref="G31:G34"/>
    <mergeCell ref="C31:C34"/>
    <mergeCell ref="H31:H34"/>
    <mergeCell ref="E31:E34"/>
    <mergeCell ref="B31:B34"/>
  </mergeCells>
  <phoneticPr fontId="2" type="noConversion"/>
  <pageMargins left="0.99"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80" zoomScaleSheetLayoutView="80" workbookViewId="0">
      <selection activeCell="G16" sqref="G16"/>
    </sheetView>
  </sheetViews>
  <sheetFormatPr defaultRowHeight="15"/>
  <cols>
    <col min="1" max="12" width="8.88671875" style="14"/>
    <col min="13" max="13" width="7.33203125" style="14" customWidth="1"/>
    <col min="14" max="16384" width="8.88671875" style="14"/>
  </cols>
  <sheetData>
    <row r="1" spans="1:13" ht="24.95" customHeight="1"/>
    <row r="2" spans="1:13" ht="24.95" customHeight="1"/>
    <row r="3" spans="1:13" ht="24.95" customHeight="1"/>
    <row r="4" spans="1:13" ht="24.95" customHeight="1"/>
    <row r="5" spans="1:13" s="12" customFormat="1" ht="50.1" customHeight="1">
      <c r="A5" s="541" t="s">
        <v>47</v>
      </c>
      <c r="B5" s="541"/>
      <c r="C5" s="541"/>
      <c r="D5" s="541"/>
      <c r="E5" s="541"/>
      <c r="F5" s="541"/>
      <c r="G5" s="541"/>
      <c r="H5" s="541"/>
      <c r="I5" s="541"/>
      <c r="J5" s="541"/>
      <c r="K5" s="541"/>
      <c r="L5" s="541"/>
      <c r="M5" s="541"/>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ht="24.95" customHeight="1"/>
    <row r="18" ht="24.95" customHeight="1"/>
  </sheetData>
  <mergeCells count="1">
    <mergeCell ref="A5:M5"/>
  </mergeCells>
  <phoneticPr fontId="2" type="noConversion"/>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90" zoomScaleSheetLayoutView="90" workbookViewId="0">
      <selection activeCell="Z12" sqref="Z12"/>
    </sheetView>
  </sheetViews>
  <sheetFormatPr defaultRowHeight="24.95" customHeight="1"/>
  <cols>
    <col min="1" max="1" width="4.88671875" style="178" customWidth="1"/>
    <col min="2" max="2" width="5.77734375" style="178" customWidth="1"/>
    <col min="3" max="4" width="8.88671875" style="178"/>
    <col min="5" max="5" width="5.77734375" style="178" customWidth="1"/>
    <col min="6" max="6" width="8.88671875" style="178"/>
    <col min="7" max="7" width="4.6640625" style="178" customWidth="1"/>
    <col min="8" max="8" width="6.77734375" style="178" customWidth="1"/>
    <col min="9" max="9" width="2.44140625" style="178" customWidth="1"/>
    <col min="10" max="10" width="4" style="178" customWidth="1"/>
    <col min="11" max="11" width="4.33203125" style="178" customWidth="1"/>
    <col min="12" max="12" width="2.44140625" style="178" customWidth="1"/>
    <col min="13" max="13" width="4.33203125" style="178" customWidth="1"/>
    <col min="14" max="14" width="2.44140625" style="178" customWidth="1"/>
    <col min="15" max="15" width="4.33203125" style="178" customWidth="1"/>
    <col min="16" max="16" width="2.88671875" style="178" customWidth="1"/>
    <col min="17" max="17" width="6.21875" style="178" customWidth="1"/>
    <col min="18" max="18" width="3.44140625" style="178" customWidth="1"/>
    <col min="19" max="19" width="4.5546875" style="178" customWidth="1"/>
    <col min="20" max="20" width="4.6640625" style="178" customWidth="1"/>
    <col min="21" max="21" width="4.33203125" style="178" customWidth="1"/>
    <col min="22" max="22" width="5.77734375" style="178" customWidth="1"/>
    <col min="23" max="23" width="3.33203125" style="178" customWidth="1"/>
    <col min="24" max="16384" width="8.88671875" style="178"/>
  </cols>
  <sheetData/>
  <phoneticPr fontId="2" type="noConversion"/>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4"/>
  <sheetViews>
    <sheetView workbookViewId="0">
      <selection activeCell="B16" sqref="B16"/>
    </sheetView>
  </sheetViews>
  <sheetFormatPr defaultRowHeight="26.25" customHeight="1"/>
  <cols>
    <col min="1" max="1" width="6.33203125" style="276" customWidth="1"/>
    <col min="2" max="2" width="56.33203125" style="276" customWidth="1"/>
    <col min="3" max="3" width="9" style="281" customWidth="1"/>
    <col min="4" max="4" width="9" style="276" customWidth="1"/>
    <col min="5" max="16384" width="8.88671875" style="276"/>
  </cols>
  <sheetData>
    <row r="1" spans="1:2" ht="26.25" customHeight="1">
      <c r="A1" s="276" t="s">
        <v>123</v>
      </c>
      <c r="B1" s="276" t="s">
        <v>284</v>
      </c>
    </row>
    <row r="2" spans="1:2" ht="26.25" customHeight="1">
      <c r="B2" s="276" t="s">
        <v>198</v>
      </c>
    </row>
    <row r="3" spans="1:2" ht="26.25" customHeight="1">
      <c r="A3" s="277">
        <v>1</v>
      </c>
      <c r="B3" s="284" t="s">
        <v>332</v>
      </c>
    </row>
    <row r="4" spans="1:2" ht="26.25" customHeight="1">
      <c r="A4" s="277"/>
      <c r="B4" s="284"/>
    </row>
    <row r="5" spans="1:2" ht="26.25" customHeight="1">
      <c r="A5" s="277"/>
      <c r="B5" s="284"/>
    </row>
    <row r="6" spans="1:2" ht="26.25" customHeight="1">
      <c r="A6" s="277"/>
      <c r="B6" s="284"/>
    </row>
    <row r="7" spans="1:2" ht="26.25" customHeight="1">
      <c r="A7" s="277"/>
      <c r="B7" s="284"/>
    </row>
    <row r="8" spans="1:2" ht="26.25" customHeight="1">
      <c r="A8" s="277"/>
      <c r="B8" s="284"/>
    </row>
    <row r="9" spans="1:2" ht="26.25" customHeight="1">
      <c r="A9" s="277"/>
      <c r="B9" s="284"/>
    </row>
    <row r="10" spans="1:2" ht="26.25" customHeight="1">
      <c r="A10" s="277"/>
      <c r="B10" s="448"/>
    </row>
    <row r="11" spans="1:2" ht="26.25" customHeight="1">
      <c r="A11" s="277"/>
      <c r="B11" s="448"/>
    </row>
    <row r="12" spans="1:2" ht="26.25" customHeight="1">
      <c r="A12" s="277"/>
      <c r="B12" s="284"/>
    </row>
    <row r="13" spans="1:2" ht="26.25" customHeight="1">
      <c r="A13" s="277"/>
      <c r="B13" s="284"/>
    </row>
    <row r="14" spans="1:2" ht="26.25" customHeight="1">
      <c r="A14" s="277"/>
      <c r="B14" s="284"/>
    </row>
    <row r="15" spans="1:2" ht="26.25" customHeight="1">
      <c r="A15" s="277"/>
      <c r="B15" s="284"/>
    </row>
    <row r="16" spans="1:2" ht="26.25" customHeight="1">
      <c r="A16" s="277"/>
      <c r="B16" s="284"/>
    </row>
    <row r="17" spans="1:3" ht="26.25" customHeight="1">
      <c r="A17" s="277"/>
      <c r="B17" s="284"/>
    </row>
    <row r="18" spans="1:3" ht="26.25" customHeight="1">
      <c r="A18" s="277"/>
      <c r="B18" s="284"/>
    </row>
    <row r="19" spans="1:3" ht="26.25" customHeight="1">
      <c r="A19" s="277"/>
      <c r="B19" s="284"/>
    </row>
    <row r="20" spans="1:3" ht="26.25" customHeight="1">
      <c r="A20" s="277"/>
      <c r="B20" s="284"/>
    </row>
    <row r="21" spans="1:3" ht="26.25" customHeight="1">
      <c r="A21" s="277"/>
      <c r="B21" s="284"/>
      <c r="C21" s="284"/>
    </row>
    <row r="22" spans="1:3" ht="26.25" customHeight="1">
      <c r="A22" s="277"/>
      <c r="B22" s="284"/>
      <c r="C22" s="284"/>
    </row>
    <row r="23" spans="1:3" ht="26.25" customHeight="1">
      <c r="A23" s="277"/>
      <c r="B23" s="284"/>
      <c r="C23" s="284"/>
    </row>
    <row r="24" spans="1:3" ht="26.25" customHeight="1">
      <c r="A24" s="277"/>
      <c r="B24" s="284"/>
      <c r="C24" s="284"/>
    </row>
    <row r="25" spans="1:3" ht="26.25" customHeight="1">
      <c r="A25" s="277"/>
      <c r="B25" s="284"/>
      <c r="C25" s="284"/>
    </row>
    <row r="26" spans="1:3" ht="26.25" customHeight="1">
      <c r="A26" s="277"/>
      <c r="B26" s="284"/>
      <c r="C26" s="284"/>
    </row>
    <row r="27" spans="1:3" ht="26.25" customHeight="1">
      <c r="A27" s="277"/>
      <c r="B27" s="284"/>
      <c r="C27" s="284"/>
    </row>
    <row r="28" spans="1:3" ht="26.25" customHeight="1">
      <c r="A28" s="277"/>
      <c r="B28" s="284"/>
      <c r="C28" s="284"/>
    </row>
    <row r="29" spans="1:3" ht="26.25" customHeight="1">
      <c r="A29" s="277"/>
      <c r="B29" s="284"/>
      <c r="C29" s="284"/>
    </row>
    <row r="30" spans="1:3" ht="26.25" customHeight="1">
      <c r="A30" s="277"/>
      <c r="B30" s="284"/>
      <c r="C30" s="284"/>
    </row>
    <row r="31" spans="1:3" ht="26.25" customHeight="1">
      <c r="A31" s="277"/>
      <c r="B31" s="284"/>
      <c r="C31" s="284"/>
    </row>
    <row r="32" spans="1:3" ht="26.25" customHeight="1">
      <c r="A32" s="277"/>
      <c r="B32" s="284"/>
      <c r="C32" s="284"/>
    </row>
    <row r="33" spans="1:3" ht="26.25" customHeight="1">
      <c r="A33" s="277"/>
      <c r="B33" s="284"/>
      <c r="C33" s="284"/>
    </row>
    <row r="34" spans="1:3" ht="26.25" customHeight="1">
      <c r="A34" s="277"/>
      <c r="B34" s="284"/>
      <c r="C34" s="284"/>
    </row>
    <row r="35" spans="1:3" ht="26.25" customHeight="1">
      <c r="A35" s="277"/>
      <c r="B35" s="284"/>
      <c r="C35" s="284"/>
    </row>
    <row r="36" spans="1:3" ht="26.25" customHeight="1">
      <c r="A36" s="277"/>
      <c r="B36" s="284"/>
      <c r="C36" s="284"/>
    </row>
    <row r="37" spans="1:3" ht="26.25" customHeight="1">
      <c r="A37" s="277"/>
      <c r="B37" s="284"/>
      <c r="C37" s="284"/>
    </row>
    <row r="38" spans="1:3" ht="26.25" customHeight="1">
      <c r="A38" s="277"/>
      <c r="B38" s="284"/>
      <c r="C38" s="284"/>
    </row>
    <row r="39" spans="1:3" ht="26.25" customHeight="1">
      <c r="A39" s="277"/>
      <c r="B39" s="284"/>
      <c r="C39" s="284"/>
    </row>
    <row r="40" spans="1:3" ht="26.25" customHeight="1">
      <c r="A40" s="277"/>
      <c r="B40" s="284"/>
      <c r="C40" s="284"/>
    </row>
    <row r="41" spans="1:3" ht="26.25" customHeight="1">
      <c r="A41" s="277"/>
      <c r="B41" s="284"/>
      <c r="C41" s="284"/>
    </row>
    <row r="42" spans="1:3" ht="26.25" customHeight="1">
      <c r="A42" s="277"/>
      <c r="B42" s="284"/>
      <c r="C42" s="284"/>
    </row>
    <row r="43" spans="1:3" ht="26.25" customHeight="1">
      <c r="A43" s="277"/>
      <c r="B43" s="284"/>
      <c r="C43" s="284"/>
    </row>
    <row r="44" spans="1:3" ht="26.25" customHeight="1">
      <c r="A44" s="277"/>
      <c r="B44" s="284"/>
      <c r="C44" s="284"/>
    </row>
    <row r="45" spans="1:3" ht="26.25" customHeight="1">
      <c r="A45" s="277"/>
      <c r="B45" s="284"/>
      <c r="C45" s="284"/>
    </row>
    <row r="46" spans="1:3" ht="26.25" customHeight="1">
      <c r="A46" s="277"/>
      <c r="B46" s="284"/>
      <c r="C46" s="284"/>
    </row>
    <row r="47" spans="1:3" ht="26.25" customHeight="1">
      <c r="A47" s="277"/>
      <c r="B47" s="284"/>
      <c r="C47" s="284"/>
    </row>
    <row r="48" spans="1:3" ht="26.25" customHeight="1">
      <c r="A48" s="277"/>
      <c r="B48" s="284"/>
      <c r="C48" s="284"/>
    </row>
    <row r="49" spans="1:3" ht="26.25" customHeight="1">
      <c r="A49" s="277"/>
      <c r="B49" s="284"/>
      <c r="C49" s="284"/>
    </row>
    <row r="50" spans="1:3" ht="26.25" customHeight="1">
      <c r="A50" s="277"/>
      <c r="B50" s="284"/>
      <c r="C50" s="284"/>
    </row>
    <row r="51" spans="1:3" ht="26.25" customHeight="1">
      <c r="A51" s="277"/>
      <c r="B51" s="284"/>
      <c r="C51" s="284"/>
    </row>
    <row r="52" spans="1:3" ht="26.25" customHeight="1">
      <c r="A52" s="277"/>
      <c r="B52" s="284"/>
      <c r="C52" s="284"/>
    </row>
    <row r="53" spans="1:3" ht="26.25" customHeight="1">
      <c r="A53" s="277"/>
      <c r="B53" s="284"/>
      <c r="C53" s="284"/>
    </row>
    <row r="54" spans="1:3" ht="26.25" customHeight="1">
      <c r="A54" s="277"/>
      <c r="B54" s="284"/>
      <c r="C54" s="284"/>
    </row>
    <row r="55" spans="1:3" ht="26.25" customHeight="1">
      <c r="A55" s="277"/>
      <c r="B55" s="284"/>
      <c r="C55" s="284"/>
    </row>
    <row r="56" spans="1:3" ht="26.25" customHeight="1">
      <c r="A56" s="277"/>
      <c r="B56" s="284"/>
      <c r="C56" s="284"/>
    </row>
    <row r="57" spans="1:3" ht="26.25" customHeight="1">
      <c r="A57" s="277"/>
      <c r="B57" s="284"/>
      <c r="C57" s="284"/>
    </row>
    <row r="58" spans="1:3" ht="26.25" customHeight="1">
      <c r="A58" s="277"/>
      <c r="B58" s="284"/>
      <c r="C58" s="284"/>
    </row>
    <row r="59" spans="1:3" ht="26.25" customHeight="1">
      <c r="A59" s="277"/>
      <c r="B59" s="284"/>
      <c r="C59" s="284"/>
    </row>
    <row r="60" spans="1:3" ht="26.25" customHeight="1">
      <c r="A60" s="277"/>
      <c r="B60" s="284"/>
      <c r="C60" s="284"/>
    </row>
    <row r="61" spans="1:3" ht="26.25" customHeight="1">
      <c r="A61" s="277"/>
      <c r="B61" s="284"/>
      <c r="C61" s="284"/>
    </row>
    <row r="62" spans="1:3" ht="26.25" customHeight="1">
      <c r="A62" s="277"/>
      <c r="B62" s="284"/>
      <c r="C62" s="284"/>
    </row>
    <row r="63" spans="1:3" ht="26.25" customHeight="1">
      <c r="A63" s="277"/>
      <c r="B63" s="284"/>
      <c r="C63" s="284"/>
    </row>
    <row r="64" spans="1:3" ht="26.25" customHeight="1">
      <c r="A64" s="277"/>
      <c r="B64" s="284"/>
      <c r="C64" s="284"/>
    </row>
    <row r="65" spans="1:3" ht="26.25" customHeight="1">
      <c r="A65" s="277"/>
      <c r="B65" s="284"/>
      <c r="C65" s="284"/>
    </row>
    <row r="66" spans="1:3" ht="26.25" customHeight="1">
      <c r="A66" s="277"/>
      <c r="B66" s="284"/>
      <c r="C66" s="284"/>
    </row>
    <row r="67" spans="1:3" ht="26.25" customHeight="1">
      <c r="A67" s="277"/>
      <c r="B67" s="284"/>
      <c r="C67" s="284"/>
    </row>
    <row r="68" spans="1:3" ht="26.25" customHeight="1">
      <c r="A68" s="277"/>
      <c r="B68" s="284"/>
      <c r="C68" s="284"/>
    </row>
    <row r="69" spans="1:3" ht="26.25" customHeight="1">
      <c r="A69" s="277"/>
      <c r="B69" s="284"/>
      <c r="C69" s="284"/>
    </row>
    <row r="70" spans="1:3" ht="26.25" customHeight="1">
      <c r="A70" s="277"/>
      <c r="B70" s="284"/>
      <c r="C70" s="284"/>
    </row>
    <row r="71" spans="1:3" ht="26.25" customHeight="1">
      <c r="A71" s="277"/>
      <c r="B71" s="284"/>
      <c r="C71" s="284"/>
    </row>
    <row r="72" spans="1:3" ht="26.25" customHeight="1">
      <c r="A72" s="277"/>
      <c r="B72" s="284"/>
      <c r="C72" s="284"/>
    </row>
    <row r="73" spans="1:3" ht="26.25" customHeight="1">
      <c r="A73" s="277"/>
      <c r="B73" s="284"/>
      <c r="C73" s="284"/>
    </row>
    <row r="74" spans="1:3" ht="26.25" customHeight="1">
      <c r="A74" s="277"/>
      <c r="B74" s="284"/>
      <c r="C74" s="284"/>
    </row>
    <row r="75" spans="1:3" ht="26.25" customHeight="1">
      <c r="A75" s="277"/>
      <c r="B75" s="284"/>
      <c r="C75" s="284"/>
    </row>
    <row r="76" spans="1:3" ht="26.25" customHeight="1">
      <c r="A76" s="277"/>
      <c r="B76" s="284"/>
      <c r="C76" s="284"/>
    </row>
    <row r="77" spans="1:3" ht="26.25" customHeight="1">
      <c r="A77" s="277"/>
      <c r="B77" s="284"/>
      <c r="C77" s="284"/>
    </row>
    <row r="78" spans="1:3" ht="26.25" customHeight="1">
      <c r="A78" s="277"/>
      <c r="B78" s="284"/>
      <c r="C78" s="284"/>
    </row>
    <row r="79" spans="1:3" ht="26.25" customHeight="1">
      <c r="A79" s="277"/>
      <c r="B79" s="284"/>
      <c r="C79" s="284"/>
    </row>
    <row r="80" spans="1:3" ht="26.25" customHeight="1">
      <c r="A80" s="277"/>
      <c r="B80" s="284"/>
      <c r="C80" s="284"/>
    </row>
    <row r="81" spans="1:3" ht="26.25" customHeight="1">
      <c r="A81" s="277"/>
      <c r="B81" s="284"/>
      <c r="C81" s="284"/>
    </row>
    <row r="82" spans="1:3" ht="26.25" customHeight="1">
      <c r="A82" s="277"/>
      <c r="B82" s="284"/>
      <c r="C82" s="284"/>
    </row>
    <row r="83" spans="1:3" ht="26.25" customHeight="1">
      <c r="A83" s="277"/>
      <c r="B83" s="284"/>
      <c r="C83" s="284"/>
    </row>
    <row r="84" spans="1:3" ht="26.25" customHeight="1">
      <c r="A84" s="277"/>
      <c r="B84" s="284"/>
      <c r="C84" s="284"/>
    </row>
    <row r="85" spans="1:3" ht="26.25" customHeight="1">
      <c r="A85" s="277"/>
      <c r="B85" s="284"/>
      <c r="C85" s="284"/>
    </row>
    <row r="86" spans="1:3" ht="26.25" customHeight="1">
      <c r="A86" s="277"/>
      <c r="B86" s="284"/>
      <c r="C86" s="284"/>
    </row>
    <row r="87" spans="1:3" ht="26.25" customHeight="1">
      <c r="A87" s="277"/>
      <c r="B87" s="284"/>
      <c r="C87" s="284"/>
    </row>
    <row r="88" spans="1:3" ht="26.25" customHeight="1">
      <c r="A88" s="277"/>
      <c r="B88" s="284"/>
      <c r="C88" s="284"/>
    </row>
    <row r="89" spans="1:3" ht="26.25" customHeight="1">
      <c r="A89" s="277"/>
      <c r="B89" s="284"/>
      <c r="C89" s="284"/>
    </row>
    <row r="90" spans="1:3" ht="26.25" customHeight="1">
      <c r="A90" s="277"/>
      <c r="B90" s="284"/>
      <c r="C90" s="284"/>
    </row>
    <row r="91" spans="1:3" ht="26.25" customHeight="1">
      <c r="A91" s="277"/>
      <c r="B91" s="284"/>
      <c r="C91" s="284"/>
    </row>
    <row r="92" spans="1:3" ht="26.25" customHeight="1">
      <c r="A92" s="277"/>
      <c r="B92" s="284"/>
      <c r="C92" s="284"/>
    </row>
    <row r="93" spans="1:3" ht="26.25" customHeight="1">
      <c r="A93" s="277"/>
      <c r="B93" s="284"/>
      <c r="C93" s="284"/>
    </row>
    <row r="94" spans="1:3" ht="26.25" customHeight="1">
      <c r="A94" s="277"/>
      <c r="B94" s="284"/>
      <c r="C94" s="284"/>
    </row>
    <row r="95" spans="1:3" ht="26.25" customHeight="1">
      <c r="A95" s="277"/>
      <c r="B95" s="284"/>
      <c r="C95" s="284"/>
    </row>
    <row r="96" spans="1:3" ht="26.25" customHeight="1">
      <c r="A96" s="277"/>
      <c r="B96" s="284"/>
      <c r="C96" s="284"/>
    </row>
    <row r="97" spans="1:3" ht="26.25" customHeight="1">
      <c r="A97" s="277"/>
      <c r="B97" s="284"/>
      <c r="C97" s="284"/>
    </row>
    <row r="98" spans="1:3" ht="26.25" customHeight="1">
      <c r="A98" s="277"/>
      <c r="B98" s="284"/>
      <c r="C98" s="284"/>
    </row>
    <row r="99" spans="1:3" ht="26.25" customHeight="1">
      <c r="A99" s="277"/>
      <c r="B99" s="284"/>
      <c r="C99" s="284"/>
    </row>
    <row r="100" spans="1:3" ht="26.25" customHeight="1">
      <c r="A100" s="277"/>
      <c r="B100" s="284"/>
      <c r="C100" s="284"/>
    </row>
    <row r="101" spans="1:3" ht="26.25" customHeight="1">
      <c r="A101" s="277"/>
      <c r="B101" s="284"/>
      <c r="C101" s="284"/>
    </row>
    <row r="102" spans="1:3" ht="26.25" customHeight="1">
      <c r="A102" s="277"/>
      <c r="B102" s="284"/>
      <c r="C102" s="284"/>
    </row>
    <row r="103" spans="1:3" ht="26.25" customHeight="1">
      <c r="A103" s="277"/>
      <c r="B103" s="284"/>
      <c r="C103" s="284"/>
    </row>
    <row r="104" spans="1:3" ht="26.25" customHeight="1">
      <c r="A104" s="277"/>
      <c r="B104" s="284"/>
      <c r="C104" s="284"/>
    </row>
    <row r="105" spans="1:3" ht="26.25" customHeight="1">
      <c r="A105" s="277"/>
      <c r="B105" s="284"/>
      <c r="C105" s="284"/>
    </row>
    <row r="106" spans="1:3" ht="26.25" customHeight="1">
      <c r="A106" s="277"/>
      <c r="B106" s="284"/>
      <c r="C106" s="284"/>
    </row>
    <row r="107" spans="1:3" ht="26.25" customHeight="1">
      <c r="A107" s="277"/>
      <c r="B107" s="284"/>
      <c r="C107" s="284"/>
    </row>
    <row r="108" spans="1:3" ht="26.25" customHeight="1">
      <c r="A108" s="277"/>
      <c r="B108" s="284"/>
      <c r="C108" s="284"/>
    </row>
    <row r="109" spans="1:3" ht="26.25" customHeight="1">
      <c r="A109" s="277"/>
      <c r="B109" s="284"/>
      <c r="C109" s="284"/>
    </row>
    <row r="110" spans="1:3" ht="26.25" customHeight="1">
      <c r="A110" s="277"/>
      <c r="B110" s="284"/>
      <c r="C110" s="284"/>
    </row>
    <row r="111" spans="1:3" ht="26.25" customHeight="1">
      <c r="A111" s="277"/>
      <c r="B111" s="284"/>
      <c r="C111" s="284"/>
    </row>
    <row r="112" spans="1:3" ht="26.25" customHeight="1">
      <c r="A112" s="277"/>
      <c r="B112" s="284"/>
      <c r="C112" s="284"/>
    </row>
    <row r="113" spans="1:3" ht="26.25" customHeight="1">
      <c r="A113" s="277"/>
      <c r="B113" s="284"/>
      <c r="C113" s="284"/>
    </row>
    <row r="114" spans="1:3" ht="26.25" customHeight="1">
      <c r="A114" s="277"/>
      <c r="B114" s="284"/>
      <c r="C114" s="284"/>
    </row>
    <row r="115" spans="1:3" ht="26.25" customHeight="1">
      <c r="A115" s="277"/>
      <c r="B115" s="284"/>
      <c r="C115" s="284"/>
    </row>
    <row r="116" spans="1:3" ht="26.25" customHeight="1">
      <c r="A116" s="277"/>
      <c r="B116" s="285"/>
      <c r="C116" s="284"/>
    </row>
    <row r="117" spans="1:3" ht="26.25" customHeight="1">
      <c r="A117" s="277"/>
      <c r="B117" s="283"/>
      <c r="C117" s="284"/>
    </row>
    <row r="118" spans="1:3" ht="26.25" customHeight="1">
      <c r="A118" s="277"/>
      <c r="B118" s="283"/>
    </row>
    <row r="119" spans="1:3" ht="26.25" customHeight="1">
      <c r="A119" s="277"/>
      <c r="B119" s="283"/>
    </row>
    <row r="120" spans="1:3" ht="26.25" customHeight="1">
      <c r="A120" s="277"/>
      <c r="B120" s="283"/>
    </row>
    <row r="121" spans="1:3" ht="26.25" customHeight="1">
      <c r="A121" s="277"/>
      <c r="B121" s="283"/>
    </row>
    <row r="122" spans="1:3" ht="26.25" customHeight="1">
      <c r="A122" s="277"/>
      <c r="B122" s="283"/>
    </row>
    <row r="123" spans="1:3" ht="26.25" customHeight="1">
      <c r="A123" s="277"/>
      <c r="B123" s="283"/>
    </row>
    <row r="124" spans="1:3" ht="26.25" customHeight="1">
      <c r="A124" s="277"/>
      <c r="B124" s="283"/>
    </row>
    <row r="125" spans="1:3" ht="26.25" customHeight="1">
      <c r="A125" s="277"/>
      <c r="B125" s="283"/>
    </row>
    <row r="126" spans="1:3" ht="26.25" customHeight="1">
      <c r="A126" s="277"/>
      <c r="B126" s="283"/>
    </row>
    <row r="127" spans="1:3" ht="26.25" customHeight="1">
      <c r="A127" s="277"/>
      <c r="B127" s="283"/>
    </row>
    <row r="128" spans="1:3" ht="26.25" customHeight="1">
      <c r="A128" s="277"/>
      <c r="B128" s="283"/>
    </row>
    <row r="129" spans="1:2" ht="26.25" customHeight="1">
      <c r="A129" s="277"/>
      <c r="B129" s="283"/>
    </row>
    <row r="130" spans="1:2" ht="26.25" customHeight="1">
      <c r="A130" s="277"/>
      <c r="B130" s="283"/>
    </row>
    <row r="131" spans="1:2" ht="26.25" customHeight="1">
      <c r="A131" s="277"/>
      <c r="B131" s="283"/>
    </row>
    <row r="132" spans="1:2" ht="26.25" customHeight="1">
      <c r="A132" s="277"/>
      <c r="B132" s="283"/>
    </row>
    <row r="133" spans="1:2" ht="26.25" customHeight="1">
      <c r="A133" s="277"/>
      <c r="B133" s="283"/>
    </row>
    <row r="134" spans="1:2" ht="26.25" customHeight="1">
      <c r="A134" s="277"/>
      <c r="B134" s="283"/>
    </row>
    <row r="135" spans="1:2" ht="26.25" customHeight="1">
      <c r="A135" s="277"/>
      <c r="B135" s="283"/>
    </row>
    <row r="136" spans="1:2" ht="26.25" customHeight="1">
      <c r="A136" s="277"/>
      <c r="B136" s="283"/>
    </row>
    <row r="137" spans="1:2" ht="26.25" customHeight="1">
      <c r="A137" s="277"/>
      <c r="B137" s="278"/>
    </row>
    <row r="138" spans="1:2" ht="26.25" customHeight="1">
      <c r="A138" s="277"/>
      <c r="B138" s="278"/>
    </row>
    <row r="139" spans="1:2" ht="26.25" customHeight="1">
      <c r="A139" s="277"/>
      <c r="B139" s="278"/>
    </row>
    <row r="140" spans="1:2" ht="26.25" customHeight="1">
      <c r="A140" s="277"/>
      <c r="B140" s="278"/>
    </row>
    <row r="141" spans="1:2" ht="26.25" customHeight="1">
      <c r="A141" s="277"/>
      <c r="B141" s="278"/>
    </row>
    <row r="142" spans="1:2" ht="26.25" customHeight="1">
      <c r="A142" s="277"/>
      <c r="B142" s="278"/>
    </row>
    <row r="143" spans="1:2" ht="26.25" customHeight="1">
      <c r="A143" s="277"/>
      <c r="B143" s="278"/>
    </row>
    <row r="144" spans="1:2" ht="26.25" customHeight="1">
      <c r="A144" s="277"/>
      <c r="B144" s="278"/>
    </row>
    <row r="145" spans="1:2" ht="26.25" customHeight="1">
      <c r="A145" s="277"/>
      <c r="B145" s="278"/>
    </row>
    <row r="146" spans="1:2" ht="26.25" customHeight="1">
      <c r="A146" s="277"/>
      <c r="B146" s="278"/>
    </row>
    <row r="147" spans="1:2" ht="26.25" customHeight="1">
      <c r="A147" s="277"/>
      <c r="B147" s="278"/>
    </row>
    <row r="148" spans="1:2" ht="26.25" customHeight="1">
      <c r="A148" s="277"/>
      <c r="B148" s="278"/>
    </row>
    <row r="149" spans="1:2" ht="26.25" customHeight="1">
      <c r="A149" s="277"/>
      <c r="B149" s="278"/>
    </row>
    <row r="150" spans="1:2" ht="26.25" customHeight="1">
      <c r="A150" s="277"/>
      <c r="B150" s="278"/>
    </row>
    <row r="151" spans="1:2" ht="26.25" customHeight="1">
      <c r="A151" s="277"/>
      <c r="B151" s="278"/>
    </row>
    <row r="152" spans="1:2" ht="26.25" customHeight="1">
      <c r="A152" s="277"/>
      <c r="B152" s="278"/>
    </row>
    <row r="153" spans="1:2" ht="26.25" customHeight="1">
      <c r="A153" s="277"/>
      <c r="B153" s="278"/>
    </row>
    <row r="154" spans="1:2" ht="26.25" customHeight="1">
      <c r="A154" s="277"/>
      <c r="B154" s="278"/>
    </row>
    <row r="155" spans="1:2" ht="26.25" customHeight="1">
      <c r="A155" s="277"/>
      <c r="B155" s="278"/>
    </row>
    <row r="156" spans="1:2" ht="26.25" customHeight="1">
      <c r="A156" s="277"/>
      <c r="B156" s="278"/>
    </row>
    <row r="157" spans="1:2" ht="26.25" customHeight="1">
      <c r="A157" s="277"/>
      <c r="B157" s="278"/>
    </row>
    <row r="158" spans="1:2" ht="26.25" customHeight="1">
      <c r="A158" s="277"/>
      <c r="B158" s="278"/>
    </row>
    <row r="159" spans="1:2" ht="26.25" customHeight="1">
      <c r="A159" s="277"/>
      <c r="B159" s="278"/>
    </row>
    <row r="160" spans="1:2" ht="26.25" customHeight="1">
      <c r="A160" s="277"/>
      <c r="B160" s="278"/>
    </row>
    <row r="161" spans="1:2" ht="26.25" customHeight="1">
      <c r="A161" s="277"/>
      <c r="B161" s="278"/>
    </row>
    <row r="162" spans="1:2" ht="26.25" customHeight="1">
      <c r="A162" s="277"/>
      <c r="B162" s="278"/>
    </row>
    <row r="163" spans="1:2" ht="26.25" customHeight="1">
      <c r="A163" s="277"/>
      <c r="B163" s="278"/>
    </row>
    <row r="164" spans="1:2" ht="26.25" customHeight="1">
      <c r="A164" s="277"/>
      <c r="B164" s="278"/>
    </row>
    <row r="165" spans="1:2" ht="26.25" customHeight="1">
      <c r="A165" s="277"/>
      <c r="B165" s="278"/>
    </row>
    <row r="166" spans="1:2" ht="26.25" customHeight="1">
      <c r="A166" s="277"/>
      <c r="B166" s="278"/>
    </row>
    <row r="167" spans="1:2" ht="26.25" customHeight="1">
      <c r="A167" s="277"/>
      <c r="B167" s="278"/>
    </row>
    <row r="168" spans="1:2" ht="26.25" customHeight="1">
      <c r="A168" s="277"/>
      <c r="B168" s="278"/>
    </row>
    <row r="169" spans="1:2" ht="26.25" customHeight="1">
      <c r="A169" s="277"/>
      <c r="B169" s="278"/>
    </row>
    <row r="170" spans="1:2" ht="26.25" customHeight="1">
      <c r="A170" s="277"/>
      <c r="B170" s="278"/>
    </row>
    <row r="171" spans="1:2" ht="26.25" customHeight="1">
      <c r="A171" s="277"/>
      <c r="B171" s="278"/>
    </row>
    <row r="172" spans="1:2" ht="26.25" customHeight="1">
      <c r="A172" s="277"/>
      <c r="B172" s="278"/>
    </row>
    <row r="173" spans="1:2" ht="26.25" customHeight="1">
      <c r="A173" s="277"/>
      <c r="B173" s="278"/>
    </row>
    <row r="174" spans="1:2" ht="26.25" customHeight="1">
      <c r="A174" s="277"/>
      <c r="B174" s="278"/>
    </row>
    <row r="175" spans="1:2" ht="26.25" customHeight="1">
      <c r="A175" s="277"/>
      <c r="B175" s="278"/>
    </row>
    <row r="176" spans="1:2" ht="26.25" customHeight="1">
      <c r="A176" s="277"/>
      <c r="B176" s="278"/>
    </row>
    <row r="177" spans="1:2" ht="26.25" customHeight="1">
      <c r="A177" s="277"/>
      <c r="B177" s="278"/>
    </row>
    <row r="178" spans="1:2" ht="26.25" customHeight="1">
      <c r="A178" s="277"/>
      <c r="B178" s="278"/>
    </row>
    <row r="179" spans="1:2" ht="26.25" customHeight="1">
      <c r="A179" s="277"/>
      <c r="B179" s="278"/>
    </row>
    <row r="180" spans="1:2" ht="26.25" customHeight="1">
      <c r="A180" s="277"/>
      <c r="B180" s="278"/>
    </row>
    <row r="181" spans="1:2" ht="26.25" customHeight="1">
      <c r="A181" s="277"/>
      <c r="B181" s="278"/>
    </row>
    <row r="182" spans="1:2" ht="26.25" customHeight="1">
      <c r="A182" s="277"/>
      <c r="B182" s="278"/>
    </row>
    <row r="183" spans="1:2" ht="26.25" customHeight="1">
      <c r="A183" s="277"/>
      <c r="B183" s="278"/>
    </row>
    <row r="184" spans="1:2" ht="26.25" customHeight="1">
      <c r="A184" s="277"/>
      <c r="B184" s="278"/>
    </row>
    <row r="185" spans="1:2" ht="26.25" customHeight="1">
      <c r="A185" s="277"/>
      <c r="B185" s="278"/>
    </row>
    <row r="186" spans="1:2" ht="26.25" customHeight="1">
      <c r="A186" s="277"/>
      <c r="B186" s="278"/>
    </row>
    <row r="187" spans="1:2" ht="26.25" customHeight="1">
      <c r="A187" s="277"/>
      <c r="B187" s="278"/>
    </row>
    <row r="188" spans="1:2" ht="26.25" customHeight="1">
      <c r="A188" s="277"/>
      <c r="B188" s="278"/>
    </row>
    <row r="189" spans="1:2" ht="26.25" customHeight="1">
      <c r="A189" s="277"/>
      <c r="B189" s="278"/>
    </row>
    <row r="190" spans="1:2" ht="26.25" customHeight="1">
      <c r="A190" s="277"/>
      <c r="B190" s="278"/>
    </row>
    <row r="191" spans="1:2" ht="26.25" customHeight="1">
      <c r="A191" s="277"/>
      <c r="B191" s="278"/>
    </row>
    <row r="192" spans="1:2" ht="26.25" customHeight="1">
      <c r="A192" s="277"/>
      <c r="B192" s="278"/>
    </row>
    <row r="193" spans="1:2" ht="26.25" customHeight="1">
      <c r="A193" s="277"/>
      <c r="B193" s="278"/>
    </row>
    <row r="194" spans="1:2" ht="26.25" customHeight="1">
      <c r="A194" s="277"/>
      <c r="B194" s="278"/>
    </row>
    <row r="195" spans="1:2" ht="26.25" customHeight="1">
      <c r="A195" s="277"/>
      <c r="B195" s="278"/>
    </row>
    <row r="196" spans="1:2" ht="26.25" customHeight="1">
      <c r="A196" s="277"/>
      <c r="B196" s="278"/>
    </row>
    <row r="197" spans="1:2" ht="26.25" customHeight="1">
      <c r="A197" s="277"/>
      <c r="B197" s="278"/>
    </row>
    <row r="198" spans="1:2" ht="26.25" customHeight="1">
      <c r="A198" s="277"/>
      <c r="B198" s="278"/>
    </row>
    <row r="199" spans="1:2" ht="26.25" customHeight="1">
      <c r="A199" s="277"/>
      <c r="B199" s="278"/>
    </row>
    <row r="200" spans="1:2" ht="26.25" customHeight="1">
      <c r="A200" s="277"/>
      <c r="B200" s="278"/>
    </row>
    <row r="201" spans="1:2" ht="26.25" customHeight="1">
      <c r="A201" s="277"/>
      <c r="B201" s="278"/>
    </row>
    <row r="202" spans="1:2" ht="26.25" customHeight="1">
      <c r="A202" s="277"/>
      <c r="B202" s="278"/>
    </row>
    <row r="203" spans="1:2" ht="26.25" customHeight="1">
      <c r="A203" s="277"/>
      <c r="B203" s="278"/>
    </row>
    <row r="204" spans="1:2" ht="26.25" customHeight="1">
      <c r="A204" s="277"/>
      <c r="B204" s="278"/>
    </row>
    <row r="205" spans="1:2" ht="26.25" customHeight="1">
      <c r="A205" s="277"/>
      <c r="B205" s="278"/>
    </row>
    <row r="206" spans="1:2" ht="26.25" customHeight="1">
      <c r="A206" s="277"/>
      <c r="B206" s="278"/>
    </row>
    <row r="207" spans="1:2" ht="26.25" customHeight="1">
      <c r="A207" s="277"/>
      <c r="B207" s="278"/>
    </row>
    <row r="208" spans="1:2" ht="26.25" customHeight="1">
      <c r="A208" s="277"/>
      <c r="B208" s="278"/>
    </row>
    <row r="209" spans="1:2" ht="26.25" customHeight="1">
      <c r="A209" s="277"/>
      <c r="B209" s="278"/>
    </row>
    <row r="210" spans="1:2" ht="26.25" customHeight="1">
      <c r="A210" s="277"/>
      <c r="B210" s="278"/>
    </row>
    <row r="211" spans="1:2" ht="26.25" customHeight="1">
      <c r="A211" s="277"/>
      <c r="B211" s="278"/>
    </row>
    <row r="212" spans="1:2" ht="26.25" customHeight="1">
      <c r="A212" s="277"/>
      <c r="B212" s="278"/>
    </row>
    <row r="213" spans="1:2" ht="26.25" customHeight="1">
      <c r="A213" s="277"/>
      <c r="B213" s="278"/>
    </row>
    <row r="214" spans="1:2" ht="26.25" customHeight="1">
      <c r="A214" s="277"/>
      <c r="B214" s="278"/>
    </row>
    <row r="215" spans="1:2" ht="26.25" customHeight="1">
      <c r="A215" s="277"/>
      <c r="B215" s="278"/>
    </row>
    <row r="216" spans="1:2" ht="26.25" customHeight="1">
      <c r="A216" s="277"/>
      <c r="B216" s="278"/>
    </row>
    <row r="217" spans="1:2" ht="26.25" customHeight="1">
      <c r="A217" s="277"/>
      <c r="B217" s="278"/>
    </row>
    <row r="218" spans="1:2" ht="26.25" customHeight="1">
      <c r="A218" s="277"/>
      <c r="B218" s="278"/>
    </row>
    <row r="219" spans="1:2" ht="26.25" customHeight="1">
      <c r="A219" s="277"/>
      <c r="B219" s="278"/>
    </row>
    <row r="220" spans="1:2" ht="26.25" customHeight="1">
      <c r="A220" s="277"/>
      <c r="B220" s="278"/>
    </row>
    <row r="221" spans="1:2" ht="26.25" customHeight="1">
      <c r="A221" s="277"/>
      <c r="B221" s="278"/>
    </row>
    <row r="222" spans="1:2" ht="26.25" customHeight="1">
      <c r="A222" s="277"/>
      <c r="B222" s="278"/>
    </row>
    <row r="223" spans="1:2" ht="26.25" customHeight="1">
      <c r="A223" s="277"/>
      <c r="B223" s="278"/>
    </row>
    <row r="224" spans="1:2" ht="26.25" customHeight="1">
      <c r="A224" s="277"/>
      <c r="B224" s="278"/>
    </row>
    <row r="225" spans="1:2" ht="26.25" customHeight="1">
      <c r="A225" s="277"/>
      <c r="B225" s="278"/>
    </row>
    <row r="226" spans="1:2" ht="26.25" customHeight="1">
      <c r="A226" s="277"/>
      <c r="B226" s="278"/>
    </row>
    <row r="227" spans="1:2" ht="26.25" customHeight="1">
      <c r="A227" s="277"/>
      <c r="B227" s="278"/>
    </row>
    <row r="228" spans="1:2" ht="26.25" customHeight="1">
      <c r="A228" s="277"/>
      <c r="B228" s="278"/>
    </row>
    <row r="229" spans="1:2" ht="26.25" customHeight="1">
      <c r="A229" s="277"/>
      <c r="B229" s="278"/>
    </row>
    <row r="230" spans="1:2" ht="26.25" customHeight="1">
      <c r="A230" s="277"/>
      <c r="B230" s="278"/>
    </row>
    <row r="231" spans="1:2" ht="26.25" customHeight="1">
      <c r="A231" s="277"/>
      <c r="B231" s="278"/>
    </row>
    <row r="232" spans="1:2" ht="26.25" customHeight="1">
      <c r="A232" s="277"/>
      <c r="B232" s="278"/>
    </row>
    <row r="233" spans="1:2" ht="26.25" customHeight="1">
      <c r="A233" s="277"/>
      <c r="B233" s="278"/>
    </row>
    <row r="234" spans="1:2" ht="26.25" customHeight="1">
      <c r="A234" s="277"/>
      <c r="B234" s="278"/>
    </row>
    <row r="235" spans="1:2" ht="26.25" customHeight="1">
      <c r="A235" s="277"/>
      <c r="B235" s="278"/>
    </row>
    <row r="236" spans="1:2" ht="26.25" customHeight="1">
      <c r="A236" s="277"/>
      <c r="B236" s="278"/>
    </row>
    <row r="237" spans="1:2" ht="26.25" customHeight="1">
      <c r="A237" s="277"/>
      <c r="B237" s="278"/>
    </row>
    <row r="238" spans="1:2" ht="26.25" customHeight="1">
      <c r="A238" s="277"/>
      <c r="B238" s="278"/>
    </row>
    <row r="239" spans="1:2" ht="26.25" customHeight="1">
      <c r="A239" s="277"/>
      <c r="B239" s="278"/>
    </row>
    <row r="240" spans="1:2" ht="26.25" customHeight="1">
      <c r="A240" s="277"/>
      <c r="B240" s="278"/>
    </row>
    <row r="241" spans="1:2" ht="26.25" customHeight="1">
      <c r="A241" s="277"/>
      <c r="B241" s="278"/>
    </row>
    <row r="242" spans="1:2" ht="26.25" customHeight="1">
      <c r="A242" s="277"/>
      <c r="B242" s="278"/>
    </row>
    <row r="243" spans="1:2" ht="26.25" customHeight="1">
      <c r="A243" s="277"/>
      <c r="B243" s="278"/>
    </row>
    <row r="244" spans="1:2" ht="26.25" customHeight="1">
      <c r="A244" s="277"/>
      <c r="B244" s="278"/>
    </row>
    <row r="245" spans="1:2" ht="26.25" customHeight="1">
      <c r="A245" s="277"/>
      <c r="B245" s="278"/>
    </row>
    <row r="246" spans="1:2" ht="26.25" customHeight="1">
      <c r="A246" s="277"/>
      <c r="B246" s="278"/>
    </row>
    <row r="247" spans="1:2" ht="26.25" customHeight="1">
      <c r="A247" s="277"/>
      <c r="B247" s="278"/>
    </row>
    <row r="248" spans="1:2" ht="26.25" customHeight="1">
      <c r="A248" s="277"/>
      <c r="B248" s="278"/>
    </row>
    <row r="249" spans="1:2" ht="26.25" customHeight="1">
      <c r="A249" s="277"/>
      <c r="B249" s="278"/>
    </row>
    <row r="250" spans="1:2" ht="26.25" customHeight="1">
      <c r="A250" s="277"/>
      <c r="B250" s="278"/>
    </row>
    <row r="251" spans="1:2" ht="26.25" customHeight="1">
      <c r="A251" s="277"/>
      <c r="B251" s="278"/>
    </row>
    <row r="252" spans="1:2" ht="26.25" customHeight="1">
      <c r="A252" s="277"/>
      <c r="B252" s="278"/>
    </row>
    <row r="253" spans="1:2" ht="26.25" customHeight="1">
      <c r="A253" s="277"/>
      <c r="B253" s="278"/>
    </row>
    <row r="254" spans="1:2" ht="26.25" customHeight="1">
      <c r="A254" s="277"/>
      <c r="B254" s="278"/>
    </row>
    <row r="255" spans="1:2" ht="26.25" customHeight="1">
      <c r="A255" s="277"/>
      <c r="B255" s="278"/>
    </row>
    <row r="256" spans="1:2" ht="26.25" customHeight="1">
      <c r="A256" s="277"/>
      <c r="B256" s="278"/>
    </row>
    <row r="257" spans="1:2" ht="26.25" customHeight="1">
      <c r="A257" s="277"/>
      <c r="B257" s="278"/>
    </row>
    <row r="258" spans="1:2" ht="26.25" customHeight="1">
      <c r="A258" s="277"/>
      <c r="B258" s="278"/>
    </row>
    <row r="259" spans="1:2" ht="26.25" customHeight="1">
      <c r="A259" s="277"/>
      <c r="B259" s="278"/>
    </row>
    <row r="260" spans="1:2" ht="26.25" customHeight="1">
      <c r="A260" s="277"/>
      <c r="B260" s="278"/>
    </row>
    <row r="261" spans="1:2" ht="26.25" customHeight="1">
      <c r="A261" s="277"/>
      <c r="B261" s="278"/>
    </row>
    <row r="262" spans="1:2" ht="26.25" customHeight="1">
      <c r="A262" s="277"/>
      <c r="B262" s="278"/>
    </row>
    <row r="263" spans="1:2" ht="26.25" customHeight="1">
      <c r="A263" s="277"/>
      <c r="B263" s="278"/>
    </row>
    <row r="264" spans="1:2" ht="26.25" customHeight="1">
      <c r="A264" s="277"/>
      <c r="B264" s="278"/>
    </row>
    <row r="265" spans="1:2" ht="26.25" customHeight="1">
      <c r="A265" s="277"/>
      <c r="B265" s="278"/>
    </row>
    <row r="266" spans="1:2" ht="26.25" customHeight="1">
      <c r="A266" s="277"/>
      <c r="B266" s="278"/>
    </row>
    <row r="267" spans="1:2" ht="26.25" customHeight="1">
      <c r="A267" s="277"/>
      <c r="B267" s="278"/>
    </row>
    <row r="268" spans="1:2" ht="26.25" customHeight="1">
      <c r="A268" s="277"/>
      <c r="B268" s="278"/>
    </row>
    <row r="269" spans="1:2" ht="26.25" customHeight="1">
      <c r="A269" s="277"/>
      <c r="B269" s="278"/>
    </row>
    <row r="270" spans="1:2" ht="26.25" customHeight="1">
      <c r="A270" s="277"/>
      <c r="B270" s="278"/>
    </row>
    <row r="271" spans="1:2" ht="26.25" customHeight="1">
      <c r="A271" s="277"/>
      <c r="B271" s="278"/>
    </row>
    <row r="272" spans="1:2" ht="26.25" customHeight="1">
      <c r="A272" s="277"/>
      <c r="B272" s="278"/>
    </row>
    <row r="273" spans="1:2" ht="26.25" customHeight="1">
      <c r="A273" s="277"/>
      <c r="B273" s="278"/>
    </row>
    <row r="274" spans="1:2" ht="26.25" customHeight="1">
      <c r="A274" s="277"/>
      <c r="B274" s="278"/>
    </row>
    <row r="275" spans="1:2" ht="26.25" customHeight="1">
      <c r="A275" s="277"/>
      <c r="B275" s="278"/>
    </row>
    <row r="276" spans="1:2" ht="26.25" customHeight="1">
      <c r="A276" s="277"/>
      <c r="B276" s="278"/>
    </row>
    <row r="277" spans="1:2" ht="26.25" customHeight="1">
      <c r="A277" s="277"/>
      <c r="B277" s="278"/>
    </row>
    <row r="278" spans="1:2" ht="26.25" customHeight="1">
      <c r="A278" s="277"/>
      <c r="B278" s="278"/>
    </row>
    <row r="279" spans="1:2" ht="26.25" customHeight="1">
      <c r="A279" s="277"/>
      <c r="B279" s="278"/>
    </row>
    <row r="280" spans="1:2" ht="26.25" customHeight="1">
      <c r="A280" s="277"/>
      <c r="B280" s="278"/>
    </row>
    <row r="281" spans="1:2" ht="26.25" customHeight="1">
      <c r="A281" s="277"/>
      <c r="B281" s="278"/>
    </row>
    <row r="282" spans="1:2" ht="26.25" customHeight="1">
      <c r="A282" s="277"/>
      <c r="B282" s="278"/>
    </row>
    <row r="283" spans="1:2" ht="26.25" customHeight="1">
      <c r="A283" s="277"/>
      <c r="B283" s="278"/>
    </row>
    <row r="284" spans="1:2" ht="26.25" customHeight="1">
      <c r="A284" s="277"/>
      <c r="B284" s="278"/>
    </row>
    <row r="285" spans="1:2" ht="26.25" customHeight="1">
      <c r="A285" s="277"/>
      <c r="B285" s="278"/>
    </row>
    <row r="286" spans="1:2" ht="26.25" customHeight="1">
      <c r="A286" s="277"/>
      <c r="B286" s="278"/>
    </row>
    <row r="287" spans="1:2" ht="26.25" customHeight="1">
      <c r="A287" s="277"/>
      <c r="B287" s="278"/>
    </row>
    <row r="288" spans="1:2" ht="26.25" customHeight="1">
      <c r="A288" s="277"/>
      <c r="B288" s="278"/>
    </row>
    <row r="289" spans="1:2" ht="26.25" customHeight="1">
      <c r="A289" s="277"/>
      <c r="B289" s="278"/>
    </row>
    <row r="290" spans="1:2" ht="26.25" customHeight="1">
      <c r="A290" s="277"/>
      <c r="B290" s="278"/>
    </row>
    <row r="291" spans="1:2" ht="26.25" customHeight="1">
      <c r="A291" s="277"/>
      <c r="B291" s="278"/>
    </row>
    <row r="292" spans="1:2" ht="26.25" customHeight="1">
      <c r="A292" s="277"/>
      <c r="B292" s="278"/>
    </row>
    <row r="293" spans="1:2" ht="26.25" customHeight="1">
      <c r="A293" s="277"/>
      <c r="B293" s="278"/>
    </row>
    <row r="294" spans="1:2" ht="26.25" customHeight="1">
      <c r="A294" s="277"/>
      <c r="B294" s="278"/>
    </row>
    <row r="295" spans="1:2" ht="26.25" customHeight="1">
      <c r="A295" s="277"/>
      <c r="B295" s="278"/>
    </row>
    <row r="296" spans="1:2" ht="26.25" customHeight="1">
      <c r="A296" s="277"/>
      <c r="B296" s="278"/>
    </row>
    <row r="297" spans="1:2" ht="26.25" customHeight="1">
      <c r="A297" s="277"/>
      <c r="B297" s="278"/>
    </row>
    <row r="298" spans="1:2" ht="26.25" customHeight="1">
      <c r="A298" s="277"/>
      <c r="B298" s="278"/>
    </row>
    <row r="299" spans="1:2" ht="26.25" customHeight="1">
      <c r="A299" s="277"/>
      <c r="B299" s="278"/>
    </row>
    <row r="300" spans="1:2" ht="26.25" customHeight="1">
      <c r="A300" s="277"/>
      <c r="B300" s="278"/>
    </row>
    <row r="301" spans="1:2" ht="26.25" customHeight="1">
      <c r="A301" s="277"/>
      <c r="B301" s="278"/>
    </row>
    <row r="302" spans="1:2" ht="26.25" customHeight="1">
      <c r="A302" s="277"/>
      <c r="B302" s="278"/>
    </row>
    <row r="303" spans="1:2" ht="26.25" customHeight="1">
      <c r="A303" s="277"/>
      <c r="B303" s="278"/>
    </row>
    <row r="304" spans="1:2" ht="26.25" customHeight="1">
      <c r="A304" s="277"/>
      <c r="B304" s="278"/>
    </row>
    <row r="305" spans="1:2" ht="26.25" customHeight="1">
      <c r="A305" s="277"/>
      <c r="B305" s="278"/>
    </row>
    <row r="306" spans="1:2" ht="26.25" customHeight="1">
      <c r="A306" s="277"/>
      <c r="B306" s="278"/>
    </row>
    <row r="307" spans="1:2" ht="26.25" customHeight="1">
      <c r="A307" s="277"/>
      <c r="B307" s="278"/>
    </row>
    <row r="308" spans="1:2" ht="26.25" customHeight="1">
      <c r="A308" s="277"/>
      <c r="B308" s="278"/>
    </row>
    <row r="309" spans="1:2" ht="26.25" customHeight="1">
      <c r="A309" s="277"/>
      <c r="B309" s="278"/>
    </row>
    <row r="310" spans="1:2" ht="26.25" customHeight="1">
      <c r="A310" s="277"/>
      <c r="B310" s="278"/>
    </row>
    <row r="311" spans="1:2" ht="26.25" customHeight="1">
      <c r="A311" s="277"/>
      <c r="B311" s="278"/>
    </row>
    <row r="312" spans="1:2" ht="26.25" customHeight="1">
      <c r="A312" s="277"/>
      <c r="B312" s="278"/>
    </row>
    <row r="313" spans="1:2" ht="26.25" customHeight="1">
      <c r="A313" s="277"/>
      <c r="B313" s="278"/>
    </row>
    <row r="314" spans="1:2" ht="26.25" customHeight="1">
      <c r="A314" s="277"/>
      <c r="B314" s="278"/>
    </row>
    <row r="315" spans="1:2" ht="26.25" customHeight="1">
      <c r="A315" s="277"/>
      <c r="B315" s="278"/>
    </row>
    <row r="316" spans="1:2" ht="26.25" customHeight="1">
      <c r="A316" s="277"/>
      <c r="B316" s="278"/>
    </row>
    <row r="317" spans="1:2" ht="26.25" customHeight="1">
      <c r="A317" s="277"/>
      <c r="B317" s="278"/>
    </row>
    <row r="318" spans="1:2" ht="26.25" customHeight="1">
      <c r="A318" s="277"/>
      <c r="B318" s="278"/>
    </row>
    <row r="319" spans="1:2" ht="26.25" customHeight="1">
      <c r="A319" s="277"/>
      <c r="B319" s="278"/>
    </row>
    <row r="320" spans="1:2" ht="26.25" customHeight="1">
      <c r="A320" s="277"/>
      <c r="B320" s="278"/>
    </row>
    <row r="321" spans="1:2" ht="26.25" customHeight="1">
      <c r="A321" s="277"/>
      <c r="B321" s="278"/>
    </row>
    <row r="322" spans="1:2" ht="26.25" customHeight="1">
      <c r="A322" s="277"/>
      <c r="B322" s="278"/>
    </row>
    <row r="323" spans="1:2" ht="26.25" customHeight="1">
      <c r="A323" s="277"/>
      <c r="B323" s="278"/>
    </row>
    <row r="324" spans="1:2" ht="26.25" customHeight="1">
      <c r="A324" s="277"/>
      <c r="B324" s="278"/>
    </row>
    <row r="325" spans="1:2" ht="26.25" customHeight="1">
      <c r="A325" s="277"/>
      <c r="B325" s="278"/>
    </row>
    <row r="326" spans="1:2" ht="26.25" customHeight="1">
      <c r="A326" s="277"/>
      <c r="B326" s="278"/>
    </row>
    <row r="327" spans="1:2" ht="26.25" customHeight="1">
      <c r="A327" s="277"/>
      <c r="B327" s="278"/>
    </row>
    <row r="328" spans="1:2" ht="26.25" customHeight="1">
      <c r="A328" s="277"/>
      <c r="B328" s="278"/>
    </row>
    <row r="329" spans="1:2" ht="26.25" customHeight="1">
      <c r="A329" s="277"/>
      <c r="B329" s="278"/>
    </row>
    <row r="330" spans="1:2" ht="26.25" customHeight="1">
      <c r="A330" s="277"/>
      <c r="B330" s="278"/>
    </row>
    <row r="331" spans="1:2" ht="26.25" customHeight="1">
      <c r="A331" s="277"/>
      <c r="B331" s="278"/>
    </row>
    <row r="332" spans="1:2" ht="26.25" customHeight="1">
      <c r="A332" s="277"/>
      <c r="B332" s="278"/>
    </row>
    <row r="333" spans="1:2" ht="26.25" customHeight="1">
      <c r="A333" s="277"/>
      <c r="B333" s="278"/>
    </row>
    <row r="334" spans="1:2" ht="26.25" customHeight="1">
      <c r="A334" s="277"/>
      <c r="B334" s="278"/>
    </row>
    <row r="335" spans="1:2" ht="26.25" customHeight="1">
      <c r="A335" s="277"/>
      <c r="B335" s="278"/>
    </row>
    <row r="336" spans="1:2" ht="26.25" customHeight="1">
      <c r="A336" s="277"/>
      <c r="B336" s="278"/>
    </row>
    <row r="337" spans="1:2" ht="26.25" customHeight="1">
      <c r="A337" s="277"/>
      <c r="B337" s="278"/>
    </row>
    <row r="338" spans="1:2" ht="26.25" customHeight="1">
      <c r="A338" s="277"/>
      <c r="B338" s="278"/>
    </row>
    <row r="339" spans="1:2" ht="26.25" customHeight="1">
      <c r="A339" s="277"/>
      <c r="B339" s="278"/>
    </row>
    <row r="340" spans="1:2" ht="26.25" customHeight="1">
      <c r="A340" s="277"/>
      <c r="B340" s="278"/>
    </row>
    <row r="341" spans="1:2" ht="26.25" customHeight="1">
      <c r="A341" s="277"/>
      <c r="B341" s="278"/>
    </row>
    <row r="342" spans="1:2" ht="26.25" customHeight="1">
      <c r="A342" s="277"/>
      <c r="B342" s="278"/>
    </row>
    <row r="343" spans="1:2" ht="26.25" customHeight="1">
      <c r="A343" s="277"/>
      <c r="B343" s="278"/>
    </row>
    <row r="344" spans="1:2" ht="26.25" customHeight="1">
      <c r="A344" s="277"/>
      <c r="B344" s="278"/>
    </row>
    <row r="345" spans="1:2" ht="26.25" customHeight="1">
      <c r="A345" s="277"/>
      <c r="B345" s="278"/>
    </row>
    <row r="346" spans="1:2" ht="26.25" customHeight="1">
      <c r="A346" s="277"/>
      <c r="B346" s="278"/>
    </row>
    <row r="347" spans="1:2" ht="26.25" customHeight="1">
      <c r="A347" s="277"/>
      <c r="B347" s="278"/>
    </row>
    <row r="348" spans="1:2" ht="26.25" customHeight="1">
      <c r="A348" s="277"/>
      <c r="B348" s="278"/>
    </row>
    <row r="349" spans="1:2" ht="26.25" customHeight="1">
      <c r="A349" s="277"/>
      <c r="B349" s="278"/>
    </row>
    <row r="350" spans="1:2" ht="26.25" customHeight="1">
      <c r="A350" s="277"/>
      <c r="B350" s="278"/>
    </row>
    <row r="351" spans="1:2" ht="26.25" customHeight="1">
      <c r="A351" s="277"/>
      <c r="B351" s="278"/>
    </row>
    <row r="352" spans="1:2" ht="26.25" customHeight="1">
      <c r="A352" s="277"/>
      <c r="B352" s="278"/>
    </row>
    <row r="353" spans="1:3" ht="26.25" customHeight="1">
      <c r="A353" s="277"/>
      <c r="B353" s="278"/>
    </row>
    <row r="354" spans="1:3" ht="26.25" customHeight="1">
      <c r="A354" s="277"/>
      <c r="B354" s="278"/>
    </row>
    <row r="355" spans="1:3" ht="26.25" customHeight="1">
      <c r="A355" s="277"/>
      <c r="B355" s="278"/>
    </row>
    <row r="356" spans="1:3" ht="26.25" customHeight="1">
      <c r="A356" s="277"/>
      <c r="B356" s="278"/>
    </row>
    <row r="357" spans="1:3" ht="26.25" customHeight="1">
      <c r="A357" s="277"/>
      <c r="B357" s="278"/>
    </row>
    <row r="358" spans="1:3" ht="26.25" customHeight="1">
      <c r="A358" s="277"/>
      <c r="B358" s="278"/>
    </row>
    <row r="359" spans="1:3" ht="26.25" customHeight="1">
      <c r="A359" s="277"/>
      <c r="B359" s="278"/>
    </row>
    <row r="360" spans="1:3" ht="26.25" customHeight="1">
      <c r="A360" s="277"/>
      <c r="B360" s="278"/>
    </row>
    <row r="361" spans="1:3" ht="26.25" customHeight="1">
      <c r="A361" s="277"/>
      <c r="B361" s="278"/>
    </row>
    <row r="362" spans="1:3" ht="26.25" customHeight="1">
      <c r="A362" s="277"/>
      <c r="B362" s="278"/>
    </row>
    <row r="363" spans="1:3" ht="26.25" customHeight="1">
      <c r="A363" s="277"/>
      <c r="B363" s="278"/>
    </row>
    <row r="364" spans="1:3" ht="26.25" customHeight="1">
      <c r="A364" s="277"/>
      <c r="B364" s="278"/>
    </row>
    <row r="365" spans="1:3" ht="26.25" customHeight="1">
      <c r="A365" s="277"/>
      <c r="B365" s="278"/>
    </row>
    <row r="366" spans="1:3" s="280" customFormat="1" ht="26.25" customHeight="1">
      <c r="A366" s="279"/>
      <c r="B366" s="286"/>
      <c r="C366" s="282"/>
    </row>
    <row r="367" spans="1:3" ht="26.25" customHeight="1">
      <c r="A367" s="277"/>
      <c r="B367" s="278"/>
    </row>
    <row r="368" spans="1:3" ht="26.25" customHeight="1">
      <c r="A368" s="277"/>
      <c r="B368" s="278"/>
    </row>
    <row r="369" spans="1:2" ht="26.25" customHeight="1">
      <c r="A369" s="277"/>
      <c r="B369" s="278"/>
    </row>
    <row r="370" spans="1:2" ht="26.25" customHeight="1">
      <c r="A370" s="277"/>
      <c r="B370" s="278"/>
    </row>
    <row r="371" spans="1:2" ht="26.25" customHeight="1">
      <c r="A371" s="277"/>
      <c r="B371" s="278"/>
    </row>
    <row r="372" spans="1:2" ht="26.25" customHeight="1">
      <c r="A372" s="277"/>
      <c r="B372" s="278"/>
    </row>
    <row r="373" spans="1:2" ht="26.25" customHeight="1">
      <c r="A373" s="277"/>
      <c r="B373" s="278"/>
    </row>
    <row r="374" spans="1:2" ht="26.25" customHeight="1">
      <c r="A374" s="277"/>
      <c r="B374" s="278"/>
    </row>
    <row r="375" spans="1:2" ht="26.25" customHeight="1">
      <c r="A375" s="277"/>
      <c r="B375" s="278"/>
    </row>
    <row r="376" spans="1:2" ht="26.25" customHeight="1">
      <c r="A376" s="277"/>
      <c r="B376" s="278"/>
    </row>
    <row r="377" spans="1:2" ht="26.25" customHeight="1">
      <c r="A377" s="277"/>
      <c r="B377" s="278"/>
    </row>
    <row r="378" spans="1:2" ht="26.25" customHeight="1">
      <c r="A378" s="277"/>
      <c r="B378" s="278"/>
    </row>
    <row r="379" spans="1:2" ht="26.25" customHeight="1">
      <c r="A379" s="277"/>
      <c r="B379" s="278"/>
    </row>
    <row r="380" spans="1:2" ht="26.25" customHeight="1">
      <c r="A380" s="277"/>
      <c r="B380" s="278"/>
    </row>
    <row r="381" spans="1:2" ht="26.25" customHeight="1">
      <c r="A381" s="277"/>
      <c r="B381" s="278"/>
    </row>
    <row r="382" spans="1:2" ht="26.25" customHeight="1">
      <c r="A382" s="277"/>
      <c r="B382" s="278"/>
    </row>
    <row r="383" spans="1:2" ht="26.25" customHeight="1">
      <c r="A383" s="277"/>
      <c r="B383" s="278"/>
    </row>
    <row r="384" spans="1:2" ht="26.25" customHeight="1">
      <c r="A384" s="277"/>
      <c r="B384" s="278"/>
    </row>
    <row r="385" spans="1:2" ht="26.25" customHeight="1">
      <c r="A385" s="277"/>
      <c r="B385" s="278"/>
    </row>
    <row r="386" spans="1:2" ht="26.25" customHeight="1">
      <c r="A386" s="277"/>
      <c r="B386" s="278"/>
    </row>
    <row r="387" spans="1:2" ht="26.25" customHeight="1">
      <c r="A387" s="277"/>
      <c r="B387" s="278"/>
    </row>
    <row r="388" spans="1:2" ht="26.25" customHeight="1">
      <c r="A388" s="277"/>
      <c r="B388" s="278"/>
    </row>
    <row r="389" spans="1:2" ht="26.25" customHeight="1">
      <c r="A389" s="277"/>
      <c r="B389" s="278"/>
    </row>
    <row r="390" spans="1:2" ht="26.25" customHeight="1">
      <c r="A390" s="277"/>
      <c r="B390" s="278"/>
    </row>
    <row r="391" spans="1:2" ht="26.25" customHeight="1">
      <c r="A391" s="277"/>
      <c r="B391" s="278"/>
    </row>
    <row r="392" spans="1:2" ht="26.25" customHeight="1">
      <c r="A392" s="277"/>
      <c r="B392" s="278"/>
    </row>
    <row r="393" spans="1:2" ht="26.25" customHeight="1">
      <c r="A393" s="277"/>
      <c r="B393" s="278"/>
    </row>
    <row r="394" spans="1:2" ht="26.25" customHeight="1">
      <c r="A394" s="277"/>
      <c r="B394" s="278"/>
    </row>
    <row r="395" spans="1:2" ht="26.25" customHeight="1">
      <c r="A395" s="277"/>
      <c r="B395" s="278"/>
    </row>
    <row r="396" spans="1:2" ht="26.25" customHeight="1">
      <c r="A396" s="277"/>
      <c r="B396" s="278"/>
    </row>
    <row r="397" spans="1:2" ht="26.25" customHeight="1">
      <c r="A397" s="277"/>
      <c r="B397" s="277"/>
    </row>
    <row r="398" spans="1:2" ht="26.25" customHeight="1">
      <c r="A398" s="277"/>
      <c r="B398" s="277"/>
    </row>
    <row r="399" spans="1:2" ht="26.25" customHeight="1">
      <c r="A399" s="277"/>
      <c r="B399" s="277"/>
    </row>
    <row r="400" spans="1:2" ht="26.25" customHeight="1">
      <c r="A400" s="277"/>
      <c r="B400" s="277"/>
    </row>
    <row r="401" spans="1:2" ht="26.25" customHeight="1">
      <c r="A401" s="277"/>
      <c r="B401" s="277"/>
    </row>
    <row r="402" spans="1:2" ht="26.25" customHeight="1">
      <c r="A402" s="277"/>
      <c r="B402" s="277"/>
    </row>
    <row r="403" spans="1:2" ht="26.25" customHeight="1">
      <c r="A403" s="277"/>
      <c r="B403" s="277"/>
    </row>
    <row r="404" spans="1:2" ht="26.25" customHeight="1">
      <c r="A404" s="277"/>
      <c r="B404" s="277"/>
    </row>
    <row r="405" spans="1:2" ht="26.25" customHeight="1">
      <c r="A405" s="277"/>
      <c r="B405" s="277"/>
    </row>
    <row r="406" spans="1:2" ht="26.25" customHeight="1">
      <c r="A406" s="277"/>
      <c r="B406" s="277"/>
    </row>
    <row r="407" spans="1:2" ht="26.25" customHeight="1">
      <c r="A407" s="277"/>
      <c r="B407" s="277"/>
    </row>
    <row r="408" spans="1:2" ht="13.5">
      <c r="A408" s="277"/>
      <c r="B408" s="277"/>
    </row>
    <row r="556" spans="2:2" ht="26.25" customHeight="1">
      <c r="B556" s="183"/>
    </row>
    <row r="557" spans="2:2" ht="26.25" customHeight="1">
      <c r="B557" s="183"/>
    </row>
    <row r="558" spans="2:2" ht="26.25" customHeight="1">
      <c r="B558" s="183"/>
    </row>
    <row r="559" spans="2:2" ht="26.25" customHeight="1">
      <c r="B559" s="183"/>
    </row>
    <row r="560" spans="2:2" ht="26.25" customHeight="1">
      <c r="B560" s="183"/>
    </row>
    <row r="561" spans="2:2" ht="26.25" customHeight="1">
      <c r="B561" s="183"/>
    </row>
    <row r="562" spans="2:2" ht="26.25" customHeight="1">
      <c r="B562" s="183"/>
    </row>
    <row r="563" spans="2:2" ht="26.25" customHeight="1">
      <c r="B563" s="183"/>
    </row>
    <row r="564" spans="2:2" ht="26.25" customHeight="1">
      <c r="B564" s="183"/>
    </row>
  </sheetData>
  <phoneticPr fontId="2"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7"/>
  <sheetViews>
    <sheetView showZeros="0" view="pageBreakPreview" zoomScale="90" zoomScaleSheetLayoutView="90" workbookViewId="0">
      <selection activeCell="D18" sqref="D18"/>
    </sheetView>
  </sheetViews>
  <sheetFormatPr defaultRowHeight="20.100000000000001" customHeight="1"/>
  <cols>
    <col min="1" max="1" width="8.88671875" style="4"/>
    <col min="2" max="2" width="11.5546875" style="6" customWidth="1"/>
    <col min="3" max="3" width="13.77734375" style="4" customWidth="1"/>
    <col min="4" max="4" width="23.77734375" style="4" customWidth="1"/>
    <col min="5" max="5" width="5" style="7" customWidth="1"/>
    <col min="6" max="6" width="4.88671875" style="8" customWidth="1"/>
    <col min="7" max="7" width="8.77734375" style="46" customWidth="1"/>
    <col min="8" max="8" width="12.33203125" style="46" customWidth="1"/>
    <col min="9" max="9" width="8.77734375" style="46" customWidth="1"/>
    <col min="10" max="10" width="12.33203125" style="46" customWidth="1"/>
    <col min="11" max="11" width="8.77734375" style="46" customWidth="1"/>
    <col min="12" max="12" width="12.33203125" style="46" customWidth="1"/>
    <col min="13" max="13" width="8.77734375" style="46" customWidth="1"/>
    <col min="14" max="14" width="12.33203125" style="46" customWidth="1"/>
    <col min="15" max="15" width="8.5546875" style="46" customWidth="1"/>
    <col min="16" max="16" width="8.88671875" style="4"/>
    <col min="17" max="17" width="20" style="4" customWidth="1"/>
    <col min="18" max="18" width="8.88671875" style="4"/>
    <col min="19" max="19" width="11.6640625" style="4" bestFit="1" customWidth="1"/>
    <col min="20" max="16384" width="8.88671875" style="4"/>
  </cols>
  <sheetData>
    <row r="1" spans="2:15" ht="30.75" customHeight="1">
      <c r="C1" s="567" t="s">
        <v>149</v>
      </c>
      <c r="D1" s="567"/>
      <c r="E1" s="567"/>
      <c r="F1" s="567"/>
      <c r="G1" s="567"/>
      <c r="H1" s="567"/>
      <c r="I1" s="567"/>
      <c r="J1" s="567"/>
      <c r="K1" s="567"/>
      <c r="L1" s="567"/>
      <c r="M1" s="567"/>
      <c r="N1" s="567"/>
      <c r="O1" s="567"/>
    </row>
    <row r="2" spans="2:15" ht="27" customHeight="1">
      <c r="C2" s="568" t="str">
        <f>"건명 : "&amp;설치장소!$B$1</f>
        <v>건명 : 과천청소년수련관 체육관 노후조명 개선공사</v>
      </c>
      <c r="D2" s="568"/>
      <c r="E2" s="568"/>
      <c r="F2" s="568"/>
      <c r="G2" s="568"/>
      <c r="H2" s="568"/>
      <c r="I2" s="568"/>
      <c r="J2" s="568"/>
      <c r="K2" s="568"/>
      <c r="L2" s="568"/>
      <c r="M2" s="568"/>
      <c r="N2" s="568"/>
      <c r="O2" s="568"/>
    </row>
    <row r="3" spans="2:15" s="1" customFormat="1" ht="21.95" customHeight="1">
      <c r="B3" s="21"/>
      <c r="C3" s="573" t="s">
        <v>11</v>
      </c>
      <c r="D3" s="573" t="s">
        <v>12</v>
      </c>
      <c r="E3" s="573" t="s">
        <v>13</v>
      </c>
      <c r="F3" s="575" t="s">
        <v>14</v>
      </c>
      <c r="G3" s="22" t="s">
        <v>17</v>
      </c>
      <c r="H3" s="22"/>
      <c r="I3" s="22" t="s">
        <v>16</v>
      </c>
      <c r="J3" s="22"/>
      <c r="K3" s="569" t="s">
        <v>18</v>
      </c>
      <c r="L3" s="569"/>
      <c r="M3" s="570" t="s">
        <v>15</v>
      </c>
      <c r="N3" s="570"/>
      <c r="O3" s="571" t="s">
        <v>74</v>
      </c>
    </row>
    <row r="4" spans="2:15" s="1" customFormat="1" ht="21.95" customHeight="1">
      <c r="B4" s="24" t="s">
        <v>22</v>
      </c>
      <c r="C4" s="574"/>
      <c r="D4" s="574"/>
      <c r="E4" s="574"/>
      <c r="F4" s="576"/>
      <c r="G4" s="302" t="s">
        <v>20</v>
      </c>
      <c r="H4" s="302" t="s">
        <v>21</v>
      </c>
      <c r="I4" s="302" t="s">
        <v>20</v>
      </c>
      <c r="J4" s="302" t="s">
        <v>21</v>
      </c>
      <c r="K4" s="302" t="s">
        <v>20</v>
      </c>
      <c r="L4" s="302" t="s">
        <v>21</v>
      </c>
      <c r="M4" s="302" t="s">
        <v>20</v>
      </c>
      <c r="N4" s="302" t="s">
        <v>21</v>
      </c>
      <c r="O4" s="572"/>
    </row>
    <row r="5" spans="2:15" s="9" customFormat="1" ht="21.75" customHeight="1">
      <c r="B5" s="25">
        <v>1002</v>
      </c>
      <c r="C5" s="26" t="s">
        <v>139</v>
      </c>
      <c r="D5" s="27"/>
      <c r="E5" s="28"/>
      <c r="F5" s="27"/>
      <c r="G5" s="29"/>
      <c r="H5" s="29"/>
      <c r="I5" s="29"/>
      <c r="J5" s="29"/>
      <c r="K5" s="29"/>
      <c r="L5" s="29"/>
      <c r="M5" s="30"/>
      <c r="N5" s="29">
        <f>H5+J5+L5</f>
        <v>0</v>
      </c>
      <c r="O5" s="30"/>
    </row>
    <row r="6" spans="2:15" ht="21.75" customHeight="1">
      <c r="B6" s="21" t="e">
        <f>'일위대가 집계표'!#REF!</f>
        <v>#REF!</v>
      </c>
      <c r="C6" s="36" t="e">
        <f>VLOOKUP($B6,일위1,4,FALSE)</f>
        <v>#REF!</v>
      </c>
      <c r="D6" s="36" t="e">
        <f>VLOOKUP($B6,일위1,5,FALSE)</f>
        <v>#REF!</v>
      </c>
      <c r="E6" s="2" t="e">
        <f>#REF!</f>
        <v>#REF!</v>
      </c>
      <c r="F6" s="37" t="e">
        <f>VLOOKUP($B6,일위1,7,FALSE)</f>
        <v>#REF!</v>
      </c>
      <c r="G6" s="38" t="e">
        <f>VLOOKUP($B6,일위1,9,FALSE)</f>
        <v>#REF!</v>
      </c>
      <c r="H6" s="38" t="e">
        <f>INT($E6*G6)</f>
        <v>#REF!</v>
      </c>
      <c r="I6" s="38" t="e">
        <f>VLOOKUP($B6,일위1,11,FALSE)</f>
        <v>#REF!</v>
      </c>
      <c r="J6" s="38" t="e">
        <f>INT($E6*I6)</f>
        <v>#REF!</v>
      </c>
      <c r="K6" s="38" t="e">
        <f>VLOOKUP($B6,일위1,13,FALSE)</f>
        <v>#REF!</v>
      </c>
      <c r="L6" s="38" t="e">
        <f>INT($E6*K6)</f>
        <v>#REF!</v>
      </c>
      <c r="M6" s="39" t="e">
        <f>N6/E6</f>
        <v>#REF!</v>
      </c>
      <c r="N6" s="38" t="e">
        <f>INT(H6+J6+L6)</f>
        <v>#REF!</v>
      </c>
      <c r="O6" s="39" t="e">
        <f>VLOOKUP($B6,일위1,3,FALSE)</f>
        <v>#REF!</v>
      </c>
    </row>
    <row r="7" spans="2:15" ht="21.75" customHeight="1">
      <c r="B7" s="21" t="e">
        <f>'일위대가 집계표'!#REF!</f>
        <v>#REF!</v>
      </c>
      <c r="C7" s="36" t="e">
        <f>VLOOKUP($B7,일위1,4,FALSE)</f>
        <v>#REF!</v>
      </c>
      <c r="D7" s="36" t="e">
        <f>VLOOKUP($B7,일위1,5,FALSE)</f>
        <v>#REF!</v>
      </c>
      <c r="E7" s="2" t="e">
        <f>#REF!</f>
        <v>#REF!</v>
      </c>
      <c r="F7" s="37" t="e">
        <f>VLOOKUP($B7,일위1,7,FALSE)</f>
        <v>#REF!</v>
      </c>
      <c r="G7" s="38" t="e">
        <f>VLOOKUP($B7,일위1,9,FALSE)</f>
        <v>#REF!</v>
      </c>
      <c r="H7" s="38" t="e">
        <f>INT($E7*G7)</f>
        <v>#REF!</v>
      </c>
      <c r="I7" s="38" t="e">
        <f>VLOOKUP($B7,일위1,11,FALSE)</f>
        <v>#REF!</v>
      </c>
      <c r="J7" s="38" t="e">
        <f>INT($E7*I7)</f>
        <v>#REF!</v>
      </c>
      <c r="K7" s="38" t="e">
        <f>VLOOKUP($B7,일위1,13,FALSE)</f>
        <v>#REF!</v>
      </c>
      <c r="L7" s="38" t="e">
        <f>INT($E7*K7)</f>
        <v>#REF!</v>
      </c>
      <c r="M7" s="39" t="e">
        <f>N7/E7</f>
        <v>#REF!</v>
      </c>
      <c r="N7" s="38" t="e">
        <f>INT(H7+J7+L7)</f>
        <v>#REF!</v>
      </c>
      <c r="O7" s="39" t="e">
        <f>VLOOKUP($B7,일위1,3,FALSE)</f>
        <v>#REF!</v>
      </c>
    </row>
    <row r="8" spans="2:15" ht="21.75" customHeight="1">
      <c r="B8" s="21" t="e">
        <f>'일위대가 집계표'!#REF!</f>
        <v>#REF!</v>
      </c>
      <c r="C8" s="36" t="e">
        <f>VLOOKUP($B8,일위1,4,FALSE)</f>
        <v>#REF!</v>
      </c>
      <c r="D8" s="36" t="e">
        <f>VLOOKUP($B8,일위1,5,FALSE)</f>
        <v>#REF!</v>
      </c>
      <c r="E8" s="2" t="e">
        <f>#REF!</f>
        <v>#REF!</v>
      </c>
      <c r="F8" s="37" t="e">
        <f>VLOOKUP($B8,일위1,7,FALSE)</f>
        <v>#REF!</v>
      </c>
      <c r="G8" s="38" t="e">
        <f>VLOOKUP($B8,일위1,9,FALSE)</f>
        <v>#REF!</v>
      </c>
      <c r="H8" s="38" t="e">
        <f>INT($E8*G8)</f>
        <v>#REF!</v>
      </c>
      <c r="I8" s="38" t="e">
        <f>VLOOKUP($B8,일위1,11,FALSE)</f>
        <v>#REF!</v>
      </c>
      <c r="J8" s="38" t="e">
        <f>INT($E8*I8)</f>
        <v>#REF!</v>
      </c>
      <c r="K8" s="38" t="e">
        <f>VLOOKUP($B8,일위1,13,FALSE)</f>
        <v>#REF!</v>
      </c>
      <c r="L8" s="38" t="e">
        <f>INT($E8*K8)</f>
        <v>#REF!</v>
      </c>
      <c r="M8" s="39" t="e">
        <f>N8/E8</f>
        <v>#REF!</v>
      </c>
      <c r="N8" s="38" t="e">
        <f>INT(H8+J8+L8)</f>
        <v>#REF!</v>
      </c>
      <c r="O8" s="39" t="e">
        <f>VLOOKUP($B8,일위1,3,FALSE)</f>
        <v>#REF!</v>
      </c>
    </row>
    <row r="9" spans="2:15" ht="21.75" customHeight="1">
      <c r="B9" s="40" t="e">
        <f>CONCATENATE(C9,D9)</f>
        <v>#REF!</v>
      </c>
      <c r="C9" s="135" t="e">
        <f>단가비교표!#REF!</f>
        <v>#REF!</v>
      </c>
      <c r="D9" s="113" t="e">
        <f>단가비교표!#REF!</f>
        <v>#REF!</v>
      </c>
      <c r="E9" s="2" t="e">
        <f>#REF!</f>
        <v>#REF!</v>
      </c>
      <c r="F9" s="37" t="s">
        <v>44</v>
      </c>
      <c r="G9" s="38" t="e">
        <f>VLOOKUP($B9,단가,2,FALSE)</f>
        <v>#REF!</v>
      </c>
      <c r="H9" s="38" t="e">
        <f>INT($E9*G9)</f>
        <v>#REF!</v>
      </c>
      <c r="I9" s="38"/>
      <c r="J9" s="38" t="e">
        <f>INT($E9*I9)</f>
        <v>#REF!</v>
      </c>
      <c r="K9" s="38"/>
      <c r="L9" s="38" t="e">
        <f>INT($E9*K9)</f>
        <v>#REF!</v>
      </c>
      <c r="M9" s="39" t="e">
        <f>N9/E9</f>
        <v>#REF!</v>
      </c>
      <c r="N9" s="38" t="e">
        <f>INT(H9+J9+L9)</f>
        <v>#REF!</v>
      </c>
      <c r="O9" s="39"/>
    </row>
    <row r="10" spans="2:15" ht="21.75" customHeight="1">
      <c r="B10" s="40"/>
      <c r="C10" s="135"/>
      <c r="D10" s="113"/>
      <c r="E10" s="2"/>
      <c r="F10" s="37"/>
      <c r="G10" s="176"/>
      <c r="H10" s="176"/>
      <c r="I10" s="176"/>
      <c r="J10" s="176"/>
      <c r="K10" s="176"/>
      <c r="L10" s="176"/>
      <c r="M10" s="177"/>
      <c r="N10" s="176"/>
      <c r="O10" s="39"/>
    </row>
    <row r="11" spans="2:15" ht="21.75" customHeight="1">
      <c r="B11" s="40"/>
      <c r="C11" s="135"/>
      <c r="D11" s="270" t="s">
        <v>129</v>
      </c>
      <c r="E11" s="2"/>
      <c r="F11" s="37"/>
      <c r="G11" s="176"/>
      <c r="H11" s="176" t="e">
        <f>SUM(H6:H10)</f>
        <v>#REF!</v>
      </c>
      <c r="I11" s="176"/>
      <c r="J11" s="176" t="e">
        <f>SUM(J6:J10)</f>
        <v>#REF!</v>
      </c>
      <c r="K11" s="176"/>
      <c r="L11" s="176"/>
      <c r="M11" s="177"/>
      <c r="N11" s="176" t="e">
        <f>H11+J11+L11</f>
        <v>#REF!</v>
      </c>
      <c r="O11" s="39"/>
    </row>
    <row r="12" spans="2:15" ht="21.75" customHeight="1">
      <c r="B12" s="40"/>
      <c r="C12" s="135"/>
      <c r="D12" s="113"/>
      <c r="E12" s="2"/>
      <c r="F12" s="37"/>
      <c r="G12" s="176"/>
      <c r="H12" s="176"/>
      <c r="I12" s="176"/>
      <c r="J12" s="176"/>
      <c r="K12" s="176"/>
      <c r="L12" s="176"/>
      <c r="M12" s="177"/>
      <c r="N12" s="176"/>
      <c r="O12" s="39"/>
    </row>
    <row r="13" spans="2:15" ht="21.75" customHeight="1">
      <c r="B13" s="40"/>
      <c r="C13" s="135"/>
      <c r="D13" s="270" t="s">
        <v>140</v>
      </c>
      <c r="E13" s="2"/>
      <c r="F13" s="37"/>
      <c r="G13" s="176"/>
      <c r="H13" s="176"/>
      <c r="I13" s="176"/>
      <c r="J13" s="176"/>
      <c r="K13" s="176"/>
      <c r="L13" s="176"/>
      <c r="M13" s="177"/>
      <c r="N13" s="176" t="e">
        <f>INT(N11*0.1)</f>
        <v>#REF!</v>
      </c>
      <c r="O13" s="39"/>
    </row>
    <row r="14" spans="2:15" ht="21.75" customHeight="1">
      <c r="B14" s="40"/>
      <c r="C14" s="135"/>
      <c r="D14" s="113"/>
      <c r="E14" s="2"/>
      <c r="F14" s="37"/>
      <c r="G14" s="176"/>
      <c r="H14" s="176"/>
      <c r="I14" s="176"/>
      <c r="J14" s="176"/>
      <c r="K14" s="176"/>
      <c r="L14" s="176"/>
      <c r="M14" s="177"/>
      <c r="N14" s="176"/>
      <c r="O14" s="39"/>
    </row>
    <row r="15" spans="2:15" ht="21.75" customHeight="1">
      <c r="B15" s="40"/>
      <c r="C15" s="135"/>
      <c r="D15" s="270" t="s">
        <v>141</v>
      </c>
      <c r="E15" s="2"/>
      <c r="F15" s="37"/>
      <c r="G15" s="176"/>
      <c r="H15" s="176"/>
      <c r="I15" s="176"/>
      <c r="J15" s="176"/>
      <c r="K15" s="176"/>
      <c r="L15" s="176"/>
      <c r="M15" s="177"/>
      <c r="N15" s="176" t="e">
        <f>N11+N13</f>
        <v>#REF!</v>
      </c>
      <c r="O15" s="39"/>
    </row>
    <row r="16" spans="2:15" ht="21.75" customHeight="1">
      <c r="B16" s="40"/>
      <c r="C16" s="135"/>
      <c r="D16" s="113"/>
      <c r="E16" s="2"/>
      <c r="F16" s="37"/>
      <c r="G16" s="176"/>
      <c r="H16" s="176"/>
      <c r="I16" s="176"/>
      <c r="J16" s="176"/>
      <c r="K16" s="176"/>
      <c r="L16" s="176"/>
      <c r="M16" s="177"/>
      <c r="N16" s="176"/>
      <c r="O16" s="39"/>
    </row>
    <row r="17" spans="2:15" ht="21.75" customHeight="1">
      <c r="B17" s="40"/>
      <c r="C17" s="135"/>
      <c r="D17" s="304" t="s">
        <v>142</v>
      </c>
      <c r="E17" s="2">
        <v>1</v>
      </c>
      <c r="F17" s="303" t="s">
        <v>143</v>
      </c>
      <c r="G17" s="176"/>
      <c r="H17" s="176"/>
      <c r="I17" s="176"/>
      <c r="J17" s="176"/>
      <c r="K17" s="176"/>
      <c r="L17" s="176"/>
      <c r="M17" s="177"/>
      <c r="N17" s="176">
        <f>INT(100000000*1.07%)</f>
        <v>1070000</v>
      </c>
      <c r="O17" s="39"/>
    </row>
    <row r="18" spans="2:15" ht="21.75" customHeight="1">
      <c r="B18" s="40"/>
      <c r="C18" s="135"/>
      <c r="D18" s="304" t="s">
        <v>144</v>
      </c>
      <c r="E18" s="2">
        <v>1</v>
      </c>
      <c r="F18" s="303" t="s">
        <v>143</v>
      </c>
      <c r="G18" s="176"/>
      <c r="H18" s="176"/>
      <c r="I18" s="176"/>
      <c r="J18" s="176"/>
      <c r="K18" s="176"/>
      <c r="L18" s="176"/>
      <c r="M18" s="177"/>
      <c r="N18" s="176" t="e">
        <f>INT((N15-100000000)*0.76%)</f>
        <v>#REF!</v>
      </c>
      <c r="O18" s="39"/>
    </row>
    <row r="19" spans="2:15" ht="21.75" customHeight="1">
      <c r="B19" s="40"/>
      <c r="C19" s="135"/>
      <c r="D19" s="270" t="s">
        <v>138</v>
      </c>
      <c r="E19" s="2"/>
      <c r="F19" s="37"/>
      <c r="G19" s="176"/>
      <c r="H19" s="176"/>
      <c r="I19" s="176"/>
      <c r="J19" s="176"/>
      <c r="K19" s="176"/>
      <c r="L19" s="176"/>
      <c r="M19" s="177"/>
      <c r="N19" s="176" t="e">
        <f>N17+N18</f>
        <v>#REF!</v>
      </c>
      <c r="O19" s="39"/>
    </row>
    <row r="20" spans="2:15" ht="21.75" customHeight="1">
      <c r="B20" s="40"/>
      <c r="C20" s="135"/>
      <c r="D20" s="113"/>
      <c r="E20" s="2"/>
      <c r="F20" s="37"/>
      <c r="G20" s="38"/>
      <c r="H20" s="38"/>
      <c r="I20" s="38"/>
      <c r="J20" s="38"/>
      <c r="K20" s="38"/>
      <c r="L20" s="38"/>
      <c r="M20" s="39"/>
      <c r="N20" s="38"/>
      <c r="O20" s="39"/>
    </row>
    <row r="21" spans="2:15" ht="21.75" customHeight="1">
      <c r="B21" s="40"/>
      <c r="C21" s="135"/>
      <c r="D21" s="113"/>
      <c r="E21" s="2"/>
      <c r="F21" s="37"/>
      <c r="G21" s="38"/>
      <c r="H21" s="38"/>
      <c r="I21" s="38"/>
      <c r="J21" s="38"/>
      <c r="K21" s="38"/>
      <c r="L21" s="38"/>
      <c r="M21" s="39"/>
      <c r="N21" s="38"/>
      <c r="O21" s="39"/>
    </row>
    <row r="22" spans="2:15" ht="21.75" customHeight="1">
      <c r="B22" s="40"/>
      <c r="C22" s="135"/>
      <c r="D22" s="113"/>
      <c r="E22" s="2"/>
      <c r="F22" s="37"/>
      <c r="G22" s="38"/>
      <c r="H22" s="38"/>
      <c r="I22" s="38"/>
      <c r="J22" s="38"/>
      <c r="K22" s="38"/>
      <c r="L22" s="38"/>
      <c r="M22" s="39"/>
      <c r="N22" s="38"/>
      <c r="O22" s="39"/>
    </row>
    <row r="23" spans="2:15" ht="21.75" customHeight="1">
      <c r="B23" s="40"/>
      <c r="C23" s="135"/>
      <c r="D23" s="113"/>
      <c r="E23" s="2"/>
      <c r="F23" s="37"/>
      <c r="G23" s="38"/>
      <c r="H23" s="38"/>
      <c r="I23" s="38"/>
      <c r="J23" s="38"/>
      <c r="K23" s="38"/>
      <c r="L23" s="38"/>
      <c r="M23" s="39"/>
      <c r="N23" s="38"/>
      <c r="O23" s="39"/>
    </row>
    <row r="24" spans="2:15" ht="21.75" customHeight="1">
      <c r="B24" s="40"/>
      <c r="C24" s="135"/>
      <c r="D24" s="113"/>
      <c r="E24" s="2"/>
      <c r="F24" s="37"/>
      <c r="G24" s="38"/>
      <c r="H24" s="38"/>
      <c r="I24" s="38"/>
      <c r="J24" s="38"/>
      <c r="K24" s="38"/>
      <c r="L24" s="38"/>
      <c r="M24" s="39"/>
      <c r="N24" s="38"/>
      <c r="O24" s="39"/>
    </row>
    <row r="25" spans="2:15" ht="21.75" customHeight="1">
      <c r="B25" s="40"/>
      <c r="C25" s="135"/>
      <c r="D25" s="113"/>
      <c r="E25" s="2"/>
      <c r="F25" s="37"/>
      <c r="G25" s="38"/>
      <c r="H25" s="38"/>
      <c r="I25" s="38"/>
      <c r="J25" s="38"/>
      <c r="K25" s="38"/>
      <c r="L25" s="38"/>
      <c r="M25" s="39"/>
      <c r="N25" s="38"/>
      <c r="O25" s="39"/>
    </row>
    <row r="26" spans="2:15" ht="21.75" customHeight="1">
      <c r="B26" s="40"/>
      <c r="C26" s="135"/>
      <c r="D26" s="113"/>
      <c r="E26" s="2"/>
      <c r="F26" s="37"/>
      <c r="G26" s="38"/>
      <c r="H26" s="38"/>
      <c r="I26" s="38"/>
      <c r="J26" s="38"/>
      <c r="K26" s="38"/>
      <c r="L26" s="38"/>
      <c r="M26" s="39"/>
      <c r="N26" s="38"/>
      <c r="O26" s="39"/>
    </row>
    <row r="27" spans="2:15" s="9" customFormat="1" ht="21.75" customHeight="1">
      <c r="B27" s="25">
        <v>3001</v>
      </c>
      <c r="C27" s="31"/>
      <c r="D27" s="32" t="s">
        <v>145</v>
      </c>
      <c r="E27" s="33"/>
      <c r="F27" s="32"/>
      <c r="G27" s="305"/>
      <c r="H27" s="305"/>
      <c r="I27" s="305"/>
      <c r="J27" s="305"/>
      <c r="K27" s="305"/>
      <c r="L27" s="305" t="e">
        <f>SUM(L6:L9)</f>
        <v>#REF!</v>
      </c>
      <c r="M27" s="306"/>
      <c r="N27" s="305" t="e">
        <f>N15+N19</f>
        <v>#REF!</v>
      </c>
      <c r="O27" s="301" t="s">
        <v>146</v>
      </c>
    </row>
  </sheetData>
  <sheetProtection formatColumns="0" formatRows="0"/>
  <mergeCells count="9">
    <mergeCell ref="C1:O1"/>
    <mergeCell ref="C2:O2"/>
    <mergeCell ref="C3:C4"/>
    <mergeCell ref="D3:D4"/>
    <mergeCell ref="E3:E4"/>
    <mergeCell ref="F3:F4"/>
    <mergeCell ref="K3:L3"/>
    <mergeCell ref="M3:N3"/>
    <mergeCell ref="O3:O4"/>
  </mergeCells>
  <phoneticPr fontId="2" type="noConversion"/>
  <pageMargins left="0.59055118110236227" right="0.47244094488188981" top="0.59055118110236227" bottom="0.59055118110236227" header="0" footer="0"/>
  <pageSetup paperSize="9"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110" zoomScaleSheetLayoutView="110" workbookViewId="0">
      <selection activeCell="J13" sqref="J13"/>
    </sheetView>
  </sheetViews>
  <sheetFormatPr defaultRowHeight="15"/>
  <cols>
    <col min="1" max="12" width="8.88671875" style="14"/>
    <col min="13" max="13" width="7.33203125" style="14" customWidth="1"/>
    <col min="14" max="16384" width="8.88671875" style="14"/>
  </cols>
  <sheetData>
    <row r="1" spans="1:13" ht="24.95" customHeight="1"/>
    <row r="2" spans="1:13" ht="24.95" customHeight="1"/>
    <row r="3" spans="1:13" ht="24.95" customHeight="1"/>
    <row r="4" spans="1:13" ht="24.95" customHeight="1"/>
    <row r="5" spans="1:13" s="12" customFormat="1" ht="50.1" customHeight="1">
      <c r="A5" s="541" t="s">
        <v>56</v>
      </c>
      <c r="B5" s="541"/>
      <c r="C5" s="541"/>
      <c r="D5" s="541"/>
      <c r="E5" s="541"/>
      <c r="F5" s="541"/>
      <c r="G5" s="541"/>
      <c r="H5" s="541"/>
      <c r="I5" s="541"/>
      <c r="J5" s="541"/>
      <c r="K5" s="541"/>
      <c r="L5" s="541"/>
      <c r="M5" s="541"/>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ht="24.95" customHeight="1"/>
    <row r="18" ht="24.95" customHeight="1"/>
  </sheetData>
  <mergeCells count="1">
    <mergeCell ref="A5:M5"/>
  </mergeCells>
  <phoneticPr fontId="2"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view="pageBreakPreview" zoomScale="110" zoomScaleSheetLayoutView="110" workbookViewId="0">
      <selection activeCell="J13" sqref="J13"/>
    </sheetView>
  </sheetViews>
  <sheetFormatPr defaultRowHeight="16.5"/>
  <cols>
    <col min="1" max="1" width="13" style="142" customWidth="1"/>
    <col min="2" max="2" width="2.21875" style="143" bestFit="1" customWidth="1"/>
    <col min="3" max="5" width="7.77734375" style="142" customWidth="1"/>
    <col min="6" max="9" width="9.33203125" style="142" customWidth="1"/>
    <col min="10" max="11" width="6.77734375" style="142" customWidth="1"/>
    <col min="12" max="12" width="7.77734375" style="142" customWidth="1"/>
    <col min="13" max="16384" width="8.88671875" style="142"/>
  </cols>
  <sheetData>
    <row r="1" spans="1:13" ht="37.5" customHeight="1">
      <c r="A1" s="544" t="s">
        <v>61</v>
      </c>
      <c r="B1" s="544"/>
      <c r="C1" s="544"/>
      <c r="D1" s="544"/>
      <c r="E1" s="544"/>
      <c r="F1" s="544"/>
      <c r="G1" s="544"/>
      <c r="H1" s="544"/>
      <c r="I1" s="544"/>
      <c r="J1" s="544"/>
      <c r="K1" s="544"/>
      <c r="L1" s="544"/>
      <c r="M1" s="544"/>
    </row>
    <row r="2" spans="1:13" ht="20.100000000000001" customHeight="1">
      <c r="A2" s="142" t="s">
        <v>62</v>
      </c>
    </row>
    <row r="4" spans="1:13" ht="24.95" customHeight="1">
      <c r="A4" s="142" t="s">
        <v>63</v>
      </c>
      <c r="B4" s="143" t="s">
        <v>64</v>
      </c>
      <c r="C4" s="142" t="str">
        <f>설치장소!B1</f>
        <v>과천청소년수련관 체육관 노후조명 개선공사</v>
      </c>
    </row>
    <row r="5" spans="1:13" ht="5.25" customHeight="1"/>
    <row r="6" spans="1:13" ht="24.95" customHeight="1">
      <c r="A6" s="142" t="s">
        <v>65</v>
      </c>
      <c r="B6" s="143" t="s">
        <v>64</v>
      </c>
      <c r="C6" s="142" t="s">
        <v>130</v>
      </c>
    </row>
    <row r="7" spans="1:13" ht="5.25" customHeight="1"/>
    <row r="8" spans="1:13" ht="24.95" customHeight="1">
      <c r="A8" s="184" t="s">
        <v>66</v>
      </c>
      <c r="B8" s="143" t="s">
        <v>67</v>
      </c>
      <c r="C8" s="545" t="s">
        <v>131</v>
      </c>
      <c r="D8" s="545"/>
      <c r="E8" s="545"/>
      <c r="F8" s="545"/>
      <c r="G8" s="545"/>
      <c r="H8" s="545"/>
      <c r="I8" s="545"/>
      <c r="J8" s="545"/>
      <c r="K8" s="545"/>
      <c r="L8" s="545"/>
      <c r="M8" s="545"/>
    </row>
    <row r="9" spans="1:13" ht="6" customHeight="1">
      <c r="A9" s="146"/>
      <c r="B9" s="145"/>
      <c r="C9" s="144"/>
    </row>
    <row r="10" spans="1:13" ht="24.95" customHeight="1">
      <c r="A10" s="142" t="s">
        <v>68</v>
      </c>
    </row>
    <row r="11" spans="1:13" ht="5.25" customHeight="1"/>
    <row r="12" spans="1:13" ht="24.95" customHeight="1">
      <c r="A12" s="142" t="s">
        <v>132</v>
      </c>
      <c r="B12" s="143" t="s">
        <v>133</v>
      </c>
      <c r="C12" s="142" t="s">
        <v>137</v>
      </c>
    </row>
    <row r="13" spans="1:13" ht="24.95" customHeight="1">
      <c r="A13" s="142" t="s">
        <v>135</v>
      </c>
    </row>
    <row r="14" spans="1:13" ht="24.95" customHeight="1" thickBot="1">
      <c r="A14" s="142" t="s">
        <v>134</v>
      </c>
    </row>
    <row r="15" spans="1:13" ht="20.100000000000001" customHeight="1" thickBot="1">
      <c r="C15" s="546" t="s">
        <v>69</v>
      </c>
      <c r="D15" s="547"/>
      <c r="E15" s="547"/>
      <c r="F15" s="234" t="s">
        <v>71</v>
      </c>
      <c r="G15" s="234" t="s">
        <v>70</v>
      </c>
      <c r="H15" s="185" t="s">
        <v>91</v>
      </c>
      <c r="I15" s="231" t="s">
        <v>60</v>
      </c>
      <c r="J15" s="186" t="s">
        <v>73</v>
      </c>
    </row>
    <row r="16" spans="1:13" ht="20.100000000000001" customHeight="1">
      <c r="C16" s="548" t="s">
        <v>136</v>
      </c>
      <c r="D16" s="549"/>
      <c r="E16" s="549"/>
      <c r="F16" s="187">
        <v>60</v>
      </c>
      <c r="G16" s="187">
        <v>44</v>
      </c>
      <c r="H16" s="187">
        <v>24</v>
      </c>
      <c r="I16" s="232">
        <f>F16+G16+H16</f>
        <v>128</v>
      </c>
      <c r="J16" s="188"/>
    </row>
    <row r="17" spans="3:10" ht="20.100000000000001" customHeight="1">
      <c r="C17" s="550"/>
      <c r="D17" s="551"/>
      <c r="E17" s="551"/>
      <c r="F17" s="189"/>
      <c r="G17" s="189"/>
      <c r="H17" s="189"/>
      <c r="I17" s="236"/>
      <c r="J17" s="190"/>
    </row>
    <row r="18" spans="3:10" ht="20.100000000000001" customHeight="1">
      <c r="C18" s="552"/>
      <c r="D18" s="552"/>
      <c r="E18" s="550"/>
      <c r="F18" s="257"/>
      <c r="G18" s="257"/>
      <c r="H18" s="257"/>
      <c r="I18" s="236"/>
      <c r="J18" s="258"/>
    </row>
    <row r="19" spans="3:10" ht="20.100000000000001" customHeight="1">
      <c r="C19" s="552"/>
      <c r="D19" s="552"/>
      <c r="E19" s="550"/>
      <c r="F19" s="257"/>
      <c r="G19" s="257"/>
      <c r="H19" s="257"/>
      <c r="I19" s="236"/>
      <c r="J19" s="258"/>
    </row>
    <row r="20" spans="3:10" ht="20.100000000000001" customHeight="1" thickBot="1">
      <c r="C20" s="542" t="s">
        <v>72</v>
      </c>
      <c r="D20" s="543"/>
      <c r="E20" s="543"/>
      <c r="F20" s="191">
        <f>SUM(F16:F19)</f>
        <v>60</v>
      </c>
      <c r="G20" s="235">
        <f>SUM(G16:G19)</f>
        <v>44</v>
      </c>
      <c r="H20" s="235">
        <f>SUM(H16:H19)</f>
        <v>24</v>
      </c>
      <c r="I20" s="235">
        <f>SUM(I16:I19)</f>
        <v>128</v>
      </c>
      <c r="J20" s="192"/>
    </row>
  </sheetData>
  <mergeCells count="8">
    <mergeCell ref="C20:E20"/>
    <mergeCell ref="A1:M1"/>
    <mergeCell ref="C8:M8"/>
    <mergeCell ref="C15:E15"/>
    <mergeCell ref="C16:E16"/>
    <mergeCell ref="C17:E17"/>
    <mergeCell ref="C18:E18"/>
    <mergeCell ref="C19:E19"/>
  </mergeCells>
  <phoneticPr fontId="2" type="noConversion"/>
  <pageMargins left="1.32"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M47"/>
  <sheetViews>
    <sheetView showZeros="0" view="pageBreakPreview" zoomScaleSheetLayoutView="100" workbookViewId="0">
      <selection activeCell="A16" sqref="A16:M16"/>
    </sheetView>
  </sheetViews>
  <sheetFormatPr defaultRowHeight="16.5"/>
  <cols>
    <col min="1" max="12" width="8.88671875" style="10"/>
    <col min="13" max="13" width="7" style="10" customWidth="1"/>
    <col min="14" max="16384" width="8.88671875" style="10"/>
  </cols>
  <sheetData>
    <row r="4" spans="1:13" s="3" customFormat="1" ht="41.25">
      <c r="A4" s="553" t="s">
        <v>35</v>
      </c>
      <c r="B4" s="553"/>
      <c r="C4" s="553"/>
      <c r="D4" s="553"/>
      <c r="E4" s="553"/>
      <c r="F4" s="553"/>
      <c r="G4" s="553"/>
      <c r="H4" s="553"/>
      <c r="I4" s="553"/>
      <c r="J4" s="553"/>
      <c r="K4" s="553"/>
      <c r="L4" s="553"/>
      <c r="M4" s="553"/>
    </row>
    <row r="5" spans="1:13" ht="7.5" customHeight="1">
      <c r="A5" s="253"/>
      <c r="B5" s="253"/>
      <c r="C5" s="253"/>
      <c r="D5" s="253"/>
      <c r="E5" s="253"/>
      <c r="F5" s="253"/>
      <c r="G5" s="253"/>
      <c r="H5" s="253"/>
      <c r="I5" s="253"/>
      <c r="J5" s="253"/>
      <c r="K5" s="253"/>
      <c r="L5" s="253"/>
      <c r="M5" s="253"/>
    </row>
    <row r="6" spans="1:13" s="5" customFormat="1" ht="26.25">
      <c r="A6" s="554" t="str">
        <f>"("&amp;'0.설계서'!A4:H4&amp;")"</f>
        <v>(과천청소년수련관 체육관 노후조명 개선공사)</v>
      </c>
      <c r="B6" s="554"/>
      <c r="C6" s="554"/>
      <c r="D6" s="554"/>
      <c r="E6" s="554"/>
      <c r="F6" s="554"/>
      <c r="G6" s="554"/>
      <c r="H6" s="554"/>
      <c r="I6" s="554"/>
      <c r="J6" s="554"/>
      <c r="K6" s="554"/>
      <c r="L6" s="554"/>
      <c r="M6" s="554"/>
    </row>
    <row r="7" spans="1:13">
      <c r="A7" s="253"/>
      <c r="B7" s="253"/>
      <c r="C7" s="253"/>
      <c r="D7" s="253"/>
      <c r="E7" s="253"/>
      <c r="F7" s="253"/>
      <c r="G7" s="253"/>
      <c r="H7" s="253"/>
      <c r="I7" s="253"/>
      <c r="J7" s="253"/>
      <c r="K7" s="253"/>
      <c r="L7" s="253"/>
      <c r="M7" s="253"/>
    </row>
    <row r="8" spans="1:13">
      <c r="A8" s="253"/>
      <c r="B8" s="253"/>
      <c r="C8" s="253"/>
      <c r="D8" s="253"/>
      <c r="E8" s="253"/>
      <c r="F8" s="253"/>
      <c r="G8" s="253"/>
      <c r="H8" s="253"/>
      <c r="I8" s="253"/>
      <c r="J8" s="253"/>
      <c r="K8" s="253"/>
      <c r="L8" s="253"/>
      <c r="M8" s="253"/>
    </row>
    <row r="9" spans="1:13">
      <c r="A9" s="253"/>
      <c r="B9" s="253"/>
      <c r="C9" s="253"/>
      <c r="D9" s="253"/>
      <c r="E9" s="253"/>
      <c r="F9" s="253"/>
      <c r="G9" s="253"/>
      <c r="H9" s="253"/>
      <c r="I9" s="253"/>
      <c r="J9" s="253"/>
      <c r="K9" s="253"/>
      <c r="L9" s="253"/>
      <c r="M9" s="253"/>
    </row>
    <row r="10" spans="1:13">
      <c r="A10" s="253"/>
      <c r="B10" s="253"/>
      <c r="C10" s="253"/>
      <c r="D10" s="253"/>
      <c r="E10" s="253"/>
      <c r="F10" s="253"/>
      <c r="G10" s="253"/>
      <c r="H10" s="253"/>
      <c r="I10" s="253"/>
      <c r="J10" s="253"/>
      <c r="K10" s="253"/>
      <c r="L10" s="253"/>
      <c r="M10" s="253"/>
    </row>
    <row r="11" spans="1:13">
      <c r="A11" s="253"/>
      <c r="B11" s="253"/>
      <c r="C11" s="253"/>
      <c r="D11" s="253"/>
      <c r="E11" s="253"/>
      <c r="F11" s="253"/>
      <c r="G11" s="253"/>
      <c r="H11" s="253"/>
      <c r="I11" s="253"/>
      <c r="J11" s="253"/>
      <c r="K11" s="253"/>
      <c r="L11" s="253"/>
      <c r="M11" s="253"/>
    </row>
    <row r="12" spans="1:13">
      <c r="A12" s="253"/>
      <c r="B12" s="253"/>
      <c r="C12" s="253"/>
      <c r="D12" s="253"/>
      <c r="E12" s="253"/>
      <c r="F12" s="253"/>
      <c r="G12" s="253"/>
      <c r="H12" s="253"/>
      <c r="I12" s="253"/>
      <c r="J12" s="253"/>
      <c r="K12" s="253"/>
      <c r="L12" s="253"/>
      <c r="M12" s="253"/>
    </row>
    <row r="13" spans="1:13">
      <c r="A13" s="253"/>
      <c r="B13" s="253"/>
      <c r="C13" s="253"/>
      <c r="D13" s="253"/>
      <c r="E13" s="253"/>
      <c r="F13" s="253"/>
      <c r="G13" s="253"/>
      <c r="H13" s="253"/>
      <c r="I13" s="253"/>
      <c r="J13" s="253"/>
      <c r="K13" s="253"/>
      <c r="L13" s="253"/>
      <c r="M13" s="253"/>
    </row>
    <row r="14" spans="1:13">
      <c r="A14" s="253"/>
      <c r="B14" s="253"/>
      <c r="C14" s="253"/>
      <c r="D14" s="253"/>
      <c r="E14" s="253"/>
      <c r="F14" s="253"/>
      <c r="G14" s="253"/>
      <c r="H14" s="253"/>
      <c r="I14" s="253"/>
      <c r="J14" s="253"/>
      <c r="K14" s="253"/>
      <c r="L14" s="253"/>
      <c r="M14" s="253"/>
    </row>
    <row r="15" spans="1:13">
      <c r="A15" s="253"/>
      <c r="B15" s="253"/>
      <c r="C15" s="253"/>
      <c r="D15" s="253"/>
      <c r="E15" s="253"/>
      <c r="F15" s="253"/>
      <c r="G15" s="253"/>
      <c r="H15" s="253"/>
      <c r="I15" s="253"/>
      <c r="J15" s="253"/>
      <c r="K15" s="253"/>
      <c r="L15" s="253"/>
      <c r="M15" s="253"/>
    </row>
    <row r="16" spans="1:13" s="5" customFormat="1" ht="26.25">
      <c r="A16" s="554" t="str">
        <f>'0.설계서'!A14:H14</f>
        <v>2022. 03</v>
      </c>
      <c r="B16" s="554"/>
      <c r="C16" s="554"/>
      <c r="D16" s="554"/>
      <c r="E16" s="554"/>
      <c r="F16" s="554"/>
      <c r="G16" s="554"/>
      <c r="H16" s="554"/>
      <c r="I16" s="554"/>
      <c r="J16" s="554"/>
      <c r="K16" s="554"/>
      <c r="L16" s="554"/>
      <c r="M16" s="554"/>
    </row>
    <row r="17" spans="1:13">
      <c r="A17" s="253"/>
      <c r="B17" s="253"/>
      <c r="C17" s="253"/>
      <c r="D17" s="253"/>
      <c r="E17" s="253"/>
      <c r="F17" s="253"/>
      <c r="G17" s="253"/>
      <c r="H17" s="253"/>
      <c r="I17" s="253"/>
      <c r="J17" s="253"/>
      <c r="K17" s="253"/>
      <c r="L17" s="253"/>
      <c r="M17" s="253"/>
    </row>
    <row r="18" spans="1:13">
      <c r="A18" s="253"/>
      <c r="B18" s="253"/>
      <c r="C18" s="253"/>
      <c r="D18" s="253"/>
      <c r="E18" s="253"/>
      <c r="F18" s="253"/>
      <c r="G18" s="253"/>
      <c r="H18" s="253"/>
      <c r="I18" s="253"/>
      <c r="J18" s="253"/>
      <c r="K18" s="253"/>
      <c r="L18" s="253"/>
      <c r="M18" s="253"/>
    </row>
    <row r="19" spans="1:13">
      <c r="A19" s="253"/>
      <c r="B19" s="253"/>
      <c r="C19" s="253"/>
      <c r="D19" s="253"/>
      <c r="E19" s="253"/>
      <c r="F19" s="253"/>
      <c r="G19" s="253"/>
      <c r="H19" s="253"/>
      <c r="I19" s="253"/>
      <c r="J19" s="253"/>
      <c r="K19" s="253"/>
      <c r="L19" s="253"/>
      <c r="M19" s="253"/>
    </row>
    <row r="20" spans="1:13">
      <c r="A20" s="253"/>
      <c r="B20" s="253"/>
      <c r="C20" s="253"/>
      <c r="D20" s="253"/>
      <c r="E20" s="253"/>
      <c r="F20" s="253"/>
      <c r="G20" s="253"/>
      <c r="H20" s="253"/>
      <c r="I20" s="253"/>
      <c r="J20" s="253"/>
      <c r="K20" s="253"/>
      <c r="L20" s="253"/>
      <c r="M20" s="253"/>
    </row>
    <row r="21" spans="1:13">
      <c r="A21" s="253"/>
      <c r="B21" s="253"/>
      <c r="C21" s="253"/>
      <c r="D21" s="253"/>
      <c r="E21" s="253"/>
      <c r="F21" s="253"/>
      <c r="G21" s="253"/>
      <c r="H21" s="253"/>
      <c r="I21" s="253"/>
      <c r="J21" s="253"/>
      <c r="K21" s="253"/>
      <c r="L21" s="253"/>
      <c r="M21" s="253"/>
    </row>
    <row r="22" spans="1:13">
      <c r="A22" s="253"/>
      <c r="B22" s="253"/>
      <c r="C22" s="253"/>
      <c r="D22" s="253"/>
      <c r="E22" s="253"/>
      <c r="F22" s="253"/>
      <c r="G22" s="253"/>
      <c r="H22" s="253"/>
      <c r="I22" s="253"/>
      <c r="J22" s="253"/>
      <c r="K22" s="253"/>
      <c r="L22" s="253"/>
      <c r="M22" s="253"/>
    </row>
    <row r="23" spans="1:13">
      <c r="A23" s="253"/>
      <c r="B23" s="253"/>
      <c r="C23" s="253"/>
      <c r="D23" s="253"/>
      <c r="E23" s="253"/>
      <c r="F23" s="253"/>
      <c r="G23" s="253"/>
      <c r="H23" s="253"/>
      <c r="I23" s="253"/>
      <c r="J23" s="253"/>
      <c r="K23" s="253"/>
      <c r="L23" s="253"/>
      <c r="M23" s="253"/>
    </row>
    <row r="24" spans="1:13">
      <c r="A24" s="253"/>
      <c r="B24" s="253"/>
      <c r="C24" s="253"/>
      <c r="D24" s="253"/>
      <c r="E24" s="253"/>
      <c r="F24" s="253"/>
      <c r="G24" s="253"/>
      <c r="H24" s="253"/>
      <c r="I24" s="253"/>
      <c r="J24" s="253"/>
      <c r="K24" s="253"/>
      <c r="L24" s="253"/>
      <c r="M24" s="253"/>
    </row>
    <row r="25" spans="1:13">
      <c r="A25" s="253"/>
      <c r="B25" s="253"/>
      <c r="C25" s="253"/>
      <c r="D25" s="253"/>
      <c r="E25" s="253"/>
      <c r="F25" s="253"/>
      <c r="G25" s="253"/>
      <c r="H25" s="253"/>
      <c r="I25" s="253"/>
      <c r="J25" s="253"/>
      <c r="K25" s="253"/>
      <c r="L25" s="253"/>
      <c r="M25" s="253"/>
    </row>
    <row r="26" spans="1:13">
      <c r="A26" s="253"/>
      <c r="B26" s="253"/>
      <c r="C26" s="253"/>
      <c r="D26" s="253"/>
      <c r="E26" s="253"/>
      <c r="F26" s="253"/>
      <c r="G26" s="253"/>
      <c r="H26" s="253"/>
      <c r="I26" s="253"/>
      <c r="J26" s="253"/>
      <c r="K26" s="253"/>
      <c r="L26" s="253"/>
      <c r="M26" s="253"/>
    </row>
    <row r="27" spans="1:13">
      <c r="A27" s="253"/>
      <c r="B27" s="253"/>
      <c r="C27" s="253"/>
      <c r="D27" s="253"/>
      <c r="E27" s="253"/>
      <c r="F27" s="253"/>
      <c r="G27" s="253"/>
      <c r="H27" s="253"/>
      <c r="I27" s="253"/>
      <c r="J27" s="253"/>
      <c r="K27" s="253"/>
      <c r="L27" s="253"/>
      <c r="M27" s="253"/>
    </row>
    <row r="28" spans="1:13">
      <c r="A28" s="253"/>
      <c r="B28" s="253"/>
      <c r="C28" s="253"/>
      <c r="D28" s="253"/>
      <c r="E28" s="253"/>
      <c r="F28" s="253"/>
      <c r="G28" s="253"/>
      <c r="H28" s="253"/>
      <c r="I28" s="253"/>
      <c r="J28" s="253"/>
      <c r="K28" s="253"/>
      <c r="L28" s="253"/>
      <c r="M28" s="253"/>
    </row>
    <row r="29" spans="1:13">
      <c r="A29" s="253"/>
      <c r="B29" s="253"/>
      <c r="C29" s="253"/>
      <c r="D29" s="253"/>
      <c r="E29" s="253"/>
      <c r="F29" s="253"/>
      <c r="G29" s="253"/>
      <c r="H29" s="253"/>
      <c r="I29" s="253"/>
      <c r="J29" s="253"/>
      <c r="K29" s="253"/>
      <c r="L29" s="253"/>
      <c r="M29" s="253"/>
    </row>
    <row r="30" spans="1:13" s="11" customFormat="1" ht="28.5" customHeight="1">
      <c r="A30" s="541" t="s">
        <v>36</v>
      </c>
      <c r="B30" s="541"/>
      <c r="C30" s="541"/>
      <c r="D30" s="541"/>
      <c r="E30" s="541"/>
      <c r="F30" s="541"/>
      <c r="G30" s="541"/>
      <c r="H30" s="541"/>
      <c r="I30" s="541"/>
      <c r="J30" s="541"/>
      <c r="K30" s="541"/>
      <c r="L30" s="541"/>
      <c r="M30" s="541"/>
    </row>
    <row r="31" spans="1:13" s="11" customFormat="1" ht="24" customHeight="1">
      <c r="A31" s="254"/>
      <c r="B31" s="254"/>
      <c r="C31" s="254"/>
      <c r="D31" s="254"/>
      <c r="E31" s="254"/>
      <c r="F31" s="254"/>
      <c r="G31" s="254"/>
      <c r="H31" s="254"/>
      <c r="I31" s="254"/>
      <c r="J31" s="254"/>
      <c r="K31" s="254"/>
      <c r="L31" s="254"/>
      <c r="M31" s="254"/>
    </row>
    <row r="32" spans="1:13" s="105" customFormat="1" ht="24" customHeight="1">
      <c r="A32" s="255"/>
      <c r="B32" s="255"/>
      <c r="C32" s="255"/>
      <c r="D32" s="255"/>
      <c r="E32" s="255"/>
      <c r="F32" s="255" t="s">
        <v>39</v>
      </c>
      <c r="G32" s="255"/>
      <c r="H32" s="255"/>
      <c r="I32" s="255"/>
      <c r="J32" s="255"/>
      <c r="K32" s="255"/>
      <c r="L32" s="255"/>
      <c r="M32" s="255"/>
    </row>
    <row r="33" spans="1:13" s="13" customFormat="1" ht="24" customHeight="1">
      <c r="A33" s="256"/>
      <c r="B33" s="256"/>
      <c r="C33" s="256"/>
      <c r="D33" s="256"/>
      <c r="E33" s="256"/>
      <c r="F33" s="256"/>
      <c r="G33" s="256"/>
      <c r="H33" s="256"/>
      <c r="I33" s="256"/>
      <c r="J33" s="256"/>
      <c r="K33" s="256"/>
      <c r="L33" s="256"/>
      <c r="M33" s="256"/>
    </row>
    <row r="34" spans="1:13" s="105" customFormat="1" ht="24" customHeight="1">
      <c r="A34" s="255"/>
      <c r="B34" s="255"/>
      <c r="C34" s="255"/>
      <c r="D34" s="255"/>
      <c r="E34" s="255"/>
      <c r="F34" s="255" t="s">
        <v>45</v>
      </c>
      <c r="G34" s="255"/>
      <c r="H34" s="255"/>
      <c r="I34" s="255"/>
      <c r="J34" s="255"/>
      <c r="K34" s="255"/>
      <c r="L34" s="255"/>
      <c r="M34" s="255"/>
    </row>
    <row r="35" spans="1:13" s="13" customFormat="1" ht="24" customHeight="1">
      <c r="A35" s="256"/>
      <c r="B35" s="256"/>
      <c r="C35" s="256"/>
      <c r="D35" s="256"/>
      <c r="E35" s="256"/>
      <c r="F35" s="256"/>
      <c r="G35" s="256"/>
      <c r="H35" s="256"/>
      <c r="I35" s="256"/>
      <c r="J35" s="256"/>
      <c r="K35" s="256"/>
      <c r="L35" s="256"/>
      <c r="M35" s="256"/>
    </row>
    <row r="36" spans="1:13" s="105" customFormat="1" ht="24" customHeight="1">
      <c r="A36" s="255"/>
      <c r="B36" s="255"/>
      <c r="C36" s="255"/>
      <c r="D36" s="255"/>
      <c r="E36" s="255"/>
      <c r="F36" s="255" t="s">
        <v>147</v>
      </c>
      <c r="G36" s="255"/>
      <c r="H36" s="255"/>
      <c r="I36" s="255"/>
      <c r="J36" s="255"/>
      <c r="K36" s="255"/>
      <c r="L36" s="255"/>
      <c r="M36" s="255"/>
    </row>
    <row r="37" spans="1:13" s="13" customFormat="1" ht="24" customHeight="1">
      <c r="A37" s="256"/>
      <c r="B37" s="256"/>
      <c r="C37" s="256"/>
      <c r="D37" s="256"/>
      <c r="E37" s="256"/>
      <c r="F37" s="255"/>
      <c r="G37" s="256"/>
      <c r="H37" s="256"/>
      <c r="I37" s="256"/>
      <c r="J37" s="256"/>
      <c r="K37" s="256"/>
      <c r="L37" s="256"/>
      <c r="M37" s="256"/>
    </row>
    <row r="38" spans="1:13" s="105" customFormat="1" ht="24" customHeight="1">
      <c r="A38" s="255"/>
      <c r="B38" s="255"/>
      <c r="C38" s="255"/>
      <c r="D38" s="255"/>
      <c r="E38" s="255"/>
      <c r="F38" s="255" t="s">
        <v>148</v>
      </c>
      <c r="G38" s="255"/>
      <c r="H38" s="255"/>
      <c r="I38" s="255"/>
      <c r="J38" s="255"/>
      <c r="K38" s="255"/>
      <c r="L38" s="255"/>
      <c r="M38" s="255"/>
    </row>
    <row r="39" spans="1:13" s="13" customFormat="1" ht="24" customHeight="1">
      <c r="A39" s="256"/>
      <c r="B39" s="256"/>
      <c r="C39" s="256"/>
      <c r="D39" s="256"/>
      <c r="E39" s="256"/>
      <c r="F39" s="256"/>
      <c r="G39" s="256"/>
      <c r="H39" s="256"/>
      <c r="I39" s="256"/>
      <c r="J39" s="256"/>
      <c r="K39" s="256"/>
      <c r="L39" s="256"/>
      <c r="M39" s="256"/>
    </row>
    <row r="40" spans="1:13" s="105" customFormat="1" ht="24" customHeight="1">
      <c r="A40" s="255"/>
      <c r="B40" s="255"/>
      <c r="C40" s="255"/>
      <c r="D40" s="255"/>
      <c r="E40" s="255"/>
      <c r="F40" s="255"/>
      <c r="G40" s="255"/>
      <c r="H40" s="255"/>
      <c r="I40" s="255"/>
      <c r="J40" s="255"/>
      <c r="K40" s="255"/>
      <c r="L40" s="255"/>
      <c r="M40" s="255"/>
    </row>
    <row r="41" spans="1:13" s="13" customFormat="1" ht="24" customHeight="1">
      <c r="A41" s="256"/>
      <c r="B41" s="256"/>
      <c r="C41" s="256"/>
      <c r="D41" s="256"/>
      <c r="E41" s="256"/>
      <c r="F41" s="256"/>
      <c r="G41" s="256"/>
      <c r="H41" s="256"/>
      <c r="I41" s="256"/>
      <c r="J41" s="256"/>
      <c r="K41" s="256"/>
      <c r="L41" s="256"/>
      <c r="M41" s="256"/>
    </row>
    <row r="42" spans="1:13" s="105" customFormat="1" ht="24" customHeight="1">
      <c r="A42" s="255"/>
      <c r="B42" s="255"/>
      <c r="C42" s="255"/>
      <c r="D42" s="255"/>
      <c r="E42" s="255"/>
      <c r="F42" s="255"/>
      <c r="G42" s="255"/>
      <c r="H42" s="255"/>
      <c r="I42" s="255"/>
      <c r="J42" s="255"/>
      <c r="K42" s="255"/>
      <c r="L42" s="255"/>
      <c r="M42" s="255"/>
    </row>
    <row r="43" spans="1:13" s="13" customFormat="1" ht="24" customHeight="1">
      <c r="A43" s="256"/>
      <c r="B43" s="256"/>
      <c r="C43" s="256"/>
      <c r="D43" s="256"/>
      <c r="E43" s="256"/>
      <c r="F43" s="256"/>
      <c r="G43" s="256"/>
      <c r="H43" s="256"/>
      <c r="I43" s="256"/>
      <c r="J43" s="256"/>
      <c r="K43" s="256"/>
      <c r="L43" s="256"/>
      <c r="M43" s="256"/>
    </row>
    <row r="44" spans="1:13" s="105" customFormat="1" ht="24" customHeight="1">
      <c r="A44" s="255"/>
      <c r="B44" s="255"/>
      <c r="C44" s="255"/>
      <c r="D44" s="255"/>
      <c r="E44" s="255"/>
      <c r="F44" s="255"/>
      <c r="G44" s="255"/>
      <c r="H44" s="255"/>
      <c r="I44" s="255"/>
      <c r="J44" s="255"/>
      <c r="K44" s="255"/>
      <c r="L44" s="255"/>
      <c r="M44" s="255"/>
    </row>
    <row r="45" spans="1:13" s="13" customFormat="1" ht="24" customHeight="1">
      <c r="A45" s="255"/>
      <c r="B45" s="256"/>
      <c r="C45" s="256"/>
      <c r="D45" s="256"/>
      <c r="E45" s="256"/>
      <c r="F45" s="256"/>
      <c r="G45" s="256"/>
      <c r="H45" s="256"/>
      <c r="I45" s="256"/>
      <c r="J45" s="256"/>
      <c r="K45" s="256"/>
      <c r="L45" s="256"/>
      <c r="M45" s="256"/>
    </row>
    <row r="46" spans="1:13" s="105" customFormat="1" ht="24" customHeight="1">
      <c r="A46" s="255"/>
      <c r="B46" s="255"/>
      <c r="C46" s="255"/>
      <c r="D46" s="255"/>
      <c r="E46" s="255"/>
      <c r="F46" s="255"/>
      <c r="G46" s="255"/>
      <c r="H46" s="255"/>
      <c r="I46" s="255"/>
      <c r="J46" s="255"/>
      <c r="K46" s="255"/>
      <c r="L46" s="255"/>
      <c r="M46" s="255"/>
    </row>
    <row r="47" spans="1:13" s="13" customFormat="1" ht="24" customHeight="1">
      <c r="A47" s="256"/>
      <c r="B47" s="256"/>
      <c r="C47" s="256"/>
      <c r="D47" s="256"/>
      <c r="E47" s="256"/>
      <c r="F47" s="256"/>
      <c r="G47" s="256"/>
      <c r="H47" s="256"/>
      <c r="I47" s="256"/>
      <c r="J47" s="256"/>
      <c r="K47" s="256"/>
      <c r="L47" s="256"/>
      <c r="M47" s="256"/>
    </row>
  </sheetData>
  <mergeCells count="4">
    <mergeCell ref="A4:M4"/>
    <mergeCell ref="A6:M6"/>
    <mergeCell ref="A16:M16"/>
    <mergeCell ref="A30:M30"/>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90" zoomScaleSheetLayoutView="90" workbookViewId="0">
      <selection activeCell="E30" sqref="E30"/>
    </sheetView>
  </sheetViews>
  <sheetFormatPr defaultRowHeight="15"/>
  <cols>
    <col min="1" max="12" width="8.88671875" style="14"/>
    <col min="13" max="13" width="7.33203125" style="14" customWidth="1"/>
    <col min="14" max="16384" width="8.88671875" style="14"/>
  </cols>
  <sheetData>
    <row r="1" spans="1:13" ht="24.95" customHeight="1"/>
    <row r="2" spans="1:13" ht="24.95" customHeight="1"/>
    <row r="3" spans="1:13" ht="24.95" customHeight="1"/>
    <row r="4" spans="1:13" ht="24.95" customHeight="1"/>
    <row r="5" spans="1:13" s="12" customFormat="1" ht="50.1" customHeight="1">
      <c r="A5" s="541" t="s">
        <v>43</v>
      </c>
      <c r="B5" s="541"/>
      <c r="C5" s="541"/>
      <c r="D5" s="541"/>
      <c r="E5" s="541"/>
      <c r="F5" s="541"/>
      <c r="G5" s="541"/>
      <c r="H5" s="541"/>
      <c r="I5" s="541"/>
      <c r="J5" s="541"/>
      <c r="K5" s="541"/>
      <c r="L5" s="541"/>
      <c r="M5" s="541"/>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ht="24.95" customHeight="1"/>
    <row r="18" ht="24.95" customHeight="1"/>
  </sheetData>
  <mergeCells count="1">
    <mergeCell ref="A5:M5"/>
  </mergeCells>
  <phoneticPr fontId="2"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Zeros="0" view="pageBreakPreview" zoomScaleSheetLayoutView="100" workbookViewId="0">
      <selection activeCell="I16" sqref="I16"/>
    </sheetView>
  </sheetViews>
  <sheetFormatPr defaultRowHeight="12"/>
  <cols>
    <col min="1" max="1" width="26.109375" style="156" customWidth="1"/>
    <col min="2" max="2" width="16.77734375" style="156" customWidth="1"/>
    <col min="3" max="3" width="11.33203125" style="287" customWidth="1"/>
    <col min="4" max="4" width="5.6640625" style="156" customWidth="1"/>
    <col min="5" max="5" width="2.5546875" style="156" customWidth="1"/>
    <col min="6" max="6" width="7.21875" style="156" customWidth="1"/>
    <col min="7" max="7" width="17.21875" style="156" customWidth="1"/>
    <col min="8" max="8" width="33.21875" style="156" customWidth="1"/>
    <col min="9" max="9" width="12.6640625" style="156" customWidth="1"/>
    <col min="10" max="11" width="8.88671875" style="156"/>
    <col min="12" max="13" width="9.33203125" style="156" bestFit="1" customWidth="1"/>
    <col min="14" max="14" width="8.88671875" style="156"/>
    <col min="15" max="15" width="14.88671875" style="156" customWidth="1"/>
    <col min="16" max="16384" width="8.88671875" style="156"/>
  </cols>
  <sheetData>
    <row r="1" spans="1:15" ht="16.5" customHeight="1">
      <c r="A1" s="555" t="str">
        <f>"건명 : "&amp;설치장소!$B$1</f>
        <v>건명 : 과천청소년수련관 체육관 노후조명 개선공사</v>
      </c>
      <c r="B1" s="556"/>
      <c r="C1" s="556"/>
      <c r="D1" s="556"/>
      <c r="E1" s="556"/>
      <c r="F1" s="556"/>
      <c r="G1" s="557" t="s">
        <v>278</v>
      </c>
      <c r="H1" s="557"/>
    </row>
    <row r="2" spans="1:15" ht="15.75" customHeight="1">
      <c r="A2" s="196" t="s">
        <v>75</v>
      </c>
      <c r="B2" s="558" t="s">
        <v>76</v>
      </c>
      <c r="C2" s="558"/>
      <c r="D2" s="558"/>
      <c r="E2" s="558"/>
      <c r="F2" s="558"/>
      <c r="G2" s="288" t="s">
        <v>128</v>
      </c>
      <c r="H2" s="197" t="s">
        <v>77</v>
      </c>
      <c r="O2" s="273"/>
    </row>
    <row r="3" spans="1:15" ht="15.75" customHeight="1">
      <c r="A3" s="150" t="s">
        <v>78</v>
      </c>
      <c r="B3" s="157"/>
      <c r="C3" s="158"/>
      <c r="D3" s="153"/>
      <c r="E3" s="154"/>
      <c r="F3" s="155"/>
      <c r="G3" s="17"/>
      <c r="H3" s="18"/>
      <c r="O3" s="465"/>
    </row>
    <row r="4" spans="1:15" ht="15.75" customHeight="1">
      <c r="A4" s="150" t="s">
        <v>79</v>
      </c>
      <c r="B4" s="151"/>
      <c r="C4" s="158"/>
      <c r="D4" s="153"/>
      <c r="E4" s="154"/>
      <c r="F4" s="155"/>
      <c r="G4" s="17"/>
      <c r="H4" s="18"/>
    </row>
    <row r="5" spans="1:15" ht="15.75" customHeight="1">
      <c r="A5" s="150" t="s">
        <v>80</v>
      </c>
      <c r="B5" s="151"/>
      <c r="C5" s="158"/>
      <c r="D5" s="153"/>
      <c r="E5" s="154"/>
      <c r="F5" s="155"/>
      <c r="G5" s="17"/>
      <c r="H5" s="18"/>
    </row>
    <row r="6" spans="1:15" ht="15.75" customHeight="1">
      <c r="A6" s="150" t="s">
        <v>92</v>
      </c>
      <c r="B6" s="151"/>
      <c r="C6" s="158"/>
      <c r="D6" s="153"/>
      <c r="E6" s="154"/>
      <c r="F6" s="155"/>
      <c r="G6" s="17"/>
      <c r="H6" s="18"/>
    </row>
    <row r="7" spans="1:15" ht="15.75" customHeight="1">
      <c r="A7" s="150" t="s">
        <v>93</v>
      </c>
      <c r="B7" s="151"/>
      <c r="C7" s="158"/>
      <c r="D7" s="153"/>
      <c r="E7" s="154"/>
      <c r="F7" s="155"/>
      <c r="G7" s="17"/>
      <c r="H7" s="18"/>
    </row>
    <row r="8" spans="1:15" ht="15.75" customHeight="1">
      <c r="A8" s="150" t="s">
        <v>94</v>
      </c>
      <c r="B8" s="151"/>
      <c r="C8" s="158"/>
      <c r="D8" s="153"/>
      <c r="E8" s="154"/>
      <c r="F8" s="155"/>
      <c r="G8" s="17"/>
      <c r="H8" s="18"/>
    </row>
    <row r="9" spans="1:15" ht="15.75" customHeight="1">
      <c r="A9" s="150" t="s">
        <v>95</v>
      </c>
      <c r="B9" s="151"/>
      <c r="C9" s="158"/>
      <c r="D9" s="153"/>
      <c r="E9" s="154"/>
      <c r="F9" s="155"/>
      <c r="G9" s="17"/>
      <c r="H9" s="18"/>
    </row>
    <row r="10" spans="1:15" ht="15.75" customHeight="1">
      <c r="A10" s="150" t="s">
        <v>96</v>
      </c>
      <c r="B10" s="151" t="s">
        <v>97</v>
      </c>
      <c r="C10" s="160">
        <v>0.13</v>
      </c>
      <c r="D10" s="161"/>
      <c r="E10" s="162"/>
      <c r="F10" s="163"/>
      <c r="G10" s="164"/>
      <c r="H10" s="166"/>
    </row>
    <row r="11" spans="1:15" ht="15.75" customHeight="1">
      <c r="A11" s="150" t="s">
        <v>98</v>
      </c>
      <c r="B11" s="151"/>
      <c r="C11" s="165"/>
      <c r="D11" s="161"/>
      <c r="E11" s="162"/>
      <c r="F11" s="163"/>
      <c r="G11" s="164"/>
      <c r="H11" s="166"/>
    </row>
    <row r="12" spans="1:15" ht="15.75" customHeight="1">
      <c r="A12" s="150" t="s">
        <v>99</v>
      </c>
      <c r="B12" s="151"/>
      <c r="C12" s="165"/>
      <c r="D12" s="161"/>
      <c r="E12" s="162"/>
      <c r="F12" s="163"/>
      <c r="G12" s="164"/>
      <c r="H12" s="166"/>
    </row>
    <row r="13" spans="1:15" ht="15.75" customHeight="1">
      <c r="A13" s="150" t="s">
        <v>100</v>
      </c>
      <c r="B13" s="151" t="s">
        <v>101</v>
      </c>
      <c r="C13" s="165">
        <v>3.6999999999999998E-2</v>
      </c>
      <c r="D13" s="161"/>
      <c r="E13" s="162"/>
      <c r="F13" s="163"/>
      <c r="G13" s="164"/>
      <c r="H13" s="166"/>
    </row>
    <row r="14" spans="1:15" ht="32.25" customHeight="1">
      <c r="A14" s="150" t="s">
        <v>102</v>
      </c>
      <c r="B14" s="559" t="s">
        <v>243</v>
      </c>
      <c r="C14" s="560"/>
      <c r="D14" s="560"/>
      <c r="E14" s="560"/>
      <c r="F14" s="561"/>
      <c r="G14" s="164"/>
      <c r="H14" s="167" t="s">
        <v>236</v>
      </c>
      <c r="I14" s="134"/>
      <c r="J14" s="365" t="s">
        <v>239</v>
      </c>
      <c r="K14" s="365"/>
      <c r="L14" s="16"/>
    </row>
    <row r="15" spans="1:15" ht="15.75" customHeight="1">
      <c r="A15" s="150" t="s">
        <v>103</v>
      </c>
      <c r="B15" s="151" t="s">
        <v>104</v>
      </c>
      <c r="C15" s="160">
        <v>5.8000000000000003E-2</v>
      </c>
      <c r="D15" s="161"/>
      <c r="E15" s="162"/>
      <c r="F15" s="163"/>
      <c r="G15" s="164"/>
      <c r="H15" s="166"/>
      <c r="I15" s="134"/>
      <c r="J15" s="365" t="s">
        <v>239</v>
      </c>
      <c r="K15" s="365"/>
      <c r="L15" s="16"/>
      <c r="M15" s="16"/>
    </row>
    <row r="16" spans="1:15" ht="15.75" customHeight="1">
      <c r="A16" s="150" t="s">
        <v>105</v>
      </c>
      <c r="B16" s="151" t="s">
        <v>101</v>
      </c>
      <c r="C16" s="158">
        <v>1.01E-2</v>
      </c>
      <c r="D16" s="153"/>
      <c r="E16" s="154"/>
      <c r="F16" s="155"/>
      <c r="G16" s="17"/>
      <c r="H16" s="18" t="s">
        <v>203</v>
      </c>
      <c r="I16" s="134" t="s">
        <v>240</v>
      </c>
      <c r="J16" s="435">
        <v>1.8499999999999999E-2</v>
      </c>
      <c r="K16" s="365"/>
      <c r="L16" s="366"/>
      <c r="M16" s="366"/>
    </row>
    <row r="17" spans="1:14" ht="15.75" customHeight="1">
      <c r="A17" s="150" t="s">
        <v>106</v>
      </c>
      <c r="B17" s="151" t="s">
        <v>97</v>
      </c>
      <c r="C17" s="158">
        <v>2.3E-2</v>
      </c>
      <c r="D17" s="153"/>
      <c r="E17" s="154"/>
      <c r="F17" s="155"/>
      <c r="G17" s="17"/>
      <c r="H17" s="18" t="s">
        <v>244</v>
      </c>
      <c r="I17" s="134" t="s">
        <v>241</v>
      </c>
      <c r="J17" s="365"/>
      <c r="K17" s="365"/>
      <c r="L17" s="16"/>
      <c r="M17" s="16"/>
    </row>
    <row r="18" spans="1:14" ht="15.75" customHeight="1">
      <c r="A18" s="150" t="s">
        <v>107</v>
      </c>
      <c r="B18" s="151" t="s">
        <v>97</v>
      </c>
      <c r="C18" s="375">
        <v>3.4950000000000002E-2</v>
      </c>
      <c r="D18" s="153"/>
      <c r="E18" s="154"/>
      <c r="F18" s="155"/>
      <c r="G18" s="17"/>
      <c r="H18" s="18" t="s">
        <v>204</v>
      </c>
      <c r="I18" s="134" t="s">
        <v>242</v>
      </c>
      <c r="J18" s="365">
        <f>INT(((G5+G9)*J16)*1.2)</f>
        <v>0</v>
      </c>
      <c r="K18" s="365"/>
      <c r="L18" s="16"/>
      <c r="M18" s="16"/>
    </row>
    <row r="19" spans="1:14" ht="15.75" customHeight="1">
      <c r="A19" s="150" t="s">
        <v>108</v>
      </c>
      <c r="B19" s="151" t="s">
        <v>97</v>
      </c>
      <c r="C19" s="158">
        <v>4.4999999999999998E-2</v>
      </c>
      <c r="D19" s="153"/>
      <c r="E19" s="154"/>
      <c r="F19" s="155"/>
      <c r="G19" s="17"/>
      <c r="H19" s="18" t="s">
        <v>204</v>
      </c>
    </row>
    <row r="20" spans="1:14" ht="15.75" customHeight="1">
      <c r="A20" s="150" t="s">
        <v>109</v>
      </c>
      <c r="B20" s="151" t="s">
        <v>110</v>
      </c>
      <c r="C20" s="158"/>
      <c r="D20" s="153">
        <v>3.0000000000000001E-3</v>
      </c>
      <c r="E20" s="154"/>
      <c r="F20" s="155"/>
      <c r="G20" s="17"/>
      <c r="H20" s="18" t="s">
        <v>205</v>
      </c>
    </row>
    <row r="21" spans="1:14" ht="15.75" customHeight="1">
      <c r="A21" s="150" t="s">
        <v>111</v>
      </c>
      <c r="B21" s="151" t="s">
        <v>112</v>
      </c>
      <c r="C21" s="158">
        <v>0.1227</v>
      </c>
      <c r="D21" s="153"/>
      <c r="E21" s="154"/>
      <c r="F21" s="155"/>
      <c r="G21" s="17"/>
      <c r="H21" s="18" t="s">
        <v>204</v>
      </c>
      <c r="I21" s="237"/>
    </row>
    <row r="22" spans="1:14" ht="15.75" customHeight="1">
      <c r="A22" s="150" t="s">
        <v>113</v>
      </c>
      <c r="B22" s="151"/>
      <c r="C22" s="158"/>
      <c r="D22" s="153"/>
      <c r="E22" s="154"/>
      <c r="F22" s="155"/>
      <c r="G22" s="17"/>
      <c r="H22" s="18"/>
      <c r="I22" s="237"/>
    </row>
    <row r="23" spans="1:14" ht="15.75" customHeight="1">
      <c r="A23" s="150" t="s">
        <v>114</v>
      </c>
      <c r="B23" s="151" t="s">
        <v>115</v>
      </c>
      <c r="C23" s="152">
        <v>0.06</v>
      </c>
      <c r="D23" s="153"/>
      <c r="E23" s="154"/>
      <c r="F23" s="155"/>
      <c r="G23" s="17"/>
      <c r="H23" s="18"/>
      <c r="I23" s="237"/>
    </row>
    <row r="24" spans="1:14" ht="15.75" customHeight="1">
      <c r="A24" s="150" t="s">
        <v>116</v>
      </c>
      <c r="B24" s="151" t="s">
        <v>117</v>
      </c>
      <c r="C24" s="158"/>
      <c r="D24" s="233">
        <v>0.13</v>
      </c>
      <c r="E24" s="154"/>
      <c r="F24" s="155"/>
      <c r="G24" s="17"/>
      <c r="H24" s="18"/>
      <c r="I24" s="237"/>
    </row>
    <row r="25" spans="1:14" ht="15.75" customHeight="1">
      <c r="A25" s="150" t="s">
        <v>269</v>
      </c>
      <c r="B25" s="151"/>
      <c r="C25" s="158"/>
      <c r="D25" s="153"/>
      <c r="E25" s="154"/>
      <c r="F25" s="155"/>
      <c r="G25" s="17"/>
      <c r="H25" s="18"/>
      <c r="I25" s="237"/>
    </row>
    <row r="26" spans="1:14" ht="15.75" customHeight="1">
      <c r="A26" s="150" t="s">
        <v>270</v>
      </c>
      <c r="B26" s="151" t="s">
        <v>118</v>
      </c>
      <c r="C26" s="159">
        <v>0.1</v>
      </c>
      <c r="D26" s="153"/>
      <c r="E26" s="154"/>
      <c r="F26" s="155"/>
      <c r="G26" s="17"/>
      <c r="H26" s="18"/>
      <c r="I26" s="237"/>
    </row>
    <row r="27" spans="1:14" s="181" customFormat="1" ht="15.75" customHeight="1">
      <c r="A27" s="179" t="s">
        <v>271</v>
      </c>
      <c r="B27" s="180"/>
      <c r="C27" s="165"/>
      <c r="D27" s="161"/>
      <c r="E27" s="162"/>
      <c r="F27" s="163"/>
      <c r="G27" s="164"/>
      <c r="H27" s="166"/>
      <c r="I27" s="237"/>
      <c r="J27" s="156"/>
      <c r="K27" s="156"/>
      <c r="L27" s="156"/>
      <c r="M27" s="156"/>
      <c r="N27" s="156"/>
    </row>
    <row r="28" spans="1:14" s="181" customFormat="1" ht="15.75" customHeight="1">
      <c r="A28" s="179"/>
      <c r="B28" s="180"/>
      <c r="C28" s="165"/>
      <c r="D28" s="161"/>
      <c r="E28" s="162"/>
      <c r="F28" s="163"/>
      <c r="G28" s="164"/>
      <c r="H28" s="166"/>
      <c r="I28" s="237"/>
      <c r="J28" s="156"/>
      <c r="K28" s="156"/>
      <c r="L28" s="156"/>
      <c r="M28" s="156"/>
      <c r="N28" s="156"/>
    </row>
    <row r="29" spans="1:14" s="181" customFormat="1" ht="15.75" customHeight="1">
      <c r="A29" s="367"/>
      <c r="B29" s="180"/>
      <c r="C29" s="165"/>
      <c r="D29" s="161"/>
      <c r="E29" s="162"/>
      <c r="F29" s="163"/>
      <c r="G29" s="164"/>
      <c r="H29" s="166"/>
      <c r="I29" s="237"/>
      <c r="J29" s="156"/>
      <c r="K29" s="156"/>
      <c r="L29" s="156"/>
      <c r="M29" s="156"/>
      <c r="N29" s="156"/>
    </row>
    <row r="30" spans="1:14" s="181" customFormat="1" ht="15.75" customHeight="1">
      <c r="A30" s="367"/>
      <c r="B30" s="180"/>
      <c r="C30" s="165"/>
      <c r="D30" s="161"/>
      <c r="E30" s="162"/>
      <c r="F30" s="163"/>
      <c r="G30" s="164"/>
      <c r="H30" s="182"/>
      <c r="I30" s="436"/>
      <c r="J30" s="437"/>
    </row>
    <row r="31" spans="1:14" s="181" customFormat="1" ht="15.75" customHeight="1">
      <c r="A31" s="179"/>
      <c r="B31" s="294"/>
      <c r="C31" s="295"/>
      <c r="D31" s="296"/>
      <c r="E31" s="297"/>
      <c r="F31" s="298"/>
      <c r="G31" s="299"/>
      <c r="H31" s="300"/>
      <c r="I31" s="238"/>
    </row>
    <row r="32" spans="1:14" s="181" customFormat="1" ht="15.75" customHeight="1">
      <c r="A32" s="239" t="s">
        <v>119</v>
      </c>
      <c r="B32" s="240"/>
      <c r="C32" s="241"/>
      <c r="D32" s="242"/>
      <c r="E32" s="243"/>
      <c r="F32" s="244"/>
      <c r="G32" s="245"/>
      <c r="H32" s="246"/>
      <c r="I32" s="237"/>
      <c r="J32" s="156"/>
      <c r="K32" s="156"/>
      <c r="L32" s="156"/>
    </row>
    <row r="33" spans="7:8" ht="18.75" customHeight="1">
      <c r="G33" s="200"/>
    </row>
    <row r="34" spans="7:8" ht="15.75" customHeight="1">
      <c r="G34" s="247"/>
      <c r="H34" s="199"/>
    </row>
    <row r="35" spans="7:8" ht="15.75" customHeight="1">
      <c r="G35" s="248"/>
      <c r="H35" s="201"/>
    </row>
    <row r="36" spans="7:8" ht="15.75" customHeight="1">
      <c r="G36" s="237"/>
    </row>
    <row r="37" spans="7:8" ht="15.75" customHeight="1">
      <c r="G37" s="200"/>
    </row>
    <row r="38" spans="7:8" ht="15.75" customHeight="1"/>
    <row r="39" spans="7:8" ht="15.75" customHeight="1"/>
    <row r="40" spans="7:8" ht="15.75" customHeight="1"/>
  </sheetData>
  <sheetProtection formatColumns="0" formatRows="0"/>
  <protectedRanges>
    <protectedRange sqref="C33:G65534" name="범위1"/>
    <protectedRange sqref="C1:G1 C2:F2 C31:G32 C3:G10 C11:F13 C15:F22 C23:G29" name="범위1_1"/>
    <protectedRange sqref="C30:G30" name="범위1_1_2"/>
    <protectedRange sqref="G2" name="범위1_1_3"/>
    <protectedRange sqref="G20 G11:G13 G15:G16 G22" name="범위1_1_4"/>
    <protectedRange sqref="C14:F14" name="범위1_1_4_1"/>
    <protectedRange sqref="G14" name="범위1_1_1_1_1"/>
    <protectedRange sqref="G17:G19 G21" name="범위1_1_9"/>
  </protectedRanges>
  <mergeCells count="4">
    <mergeCell ref="A1:F1"/>
    <mergeCell ref="G1:H1"/>
    <mergeCell ref="B2:F2"/>
    <mergeCell ref="B14:F14"/>
  </mergeCells>
  <phoneticPr fontId="2" type="noConversion"/>
  <pageMargins left="0.67" right="0.19" top="0.61" bottom="0.24" header="0.31496062992125984" footer="0.16"/>
  <pageSetup paperSize="9" orientation="landscape" r:id="rId1"/>
  <headerFooter>
    <oddHeader>&amp;C&amp;"HY헤드라인M,굵게"&amp;12공    사    원    가    계    산    서</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view="pageBreakPreview" zoomScale="90" zoomScaleSheetLayoutView="90" workbookViewId="0">
      <selection activeCell="B46" sqref="B46:E46"/>
    </sheetView>
  </sheetViews>
  <sheetFormatPr defaultRowHeight="15"/>
  <cols>
    <col min="1" max="12" width="8.88671875" style="14"/>
    <col min="13" max="13" width="7.33203125" style="14" customWidth="1"/>
    <col min="14" max="16384" width="8.88671875" style="14"/>
  </cols>
  <sheetData>
    <row r="1" spans="1:13" ht="24.95" customHeight="1"/>
    <row r="2" spans="1:13" ht="24.95" customHeight="1"/>
    <row r="3" spans="1:13" ht="24.95" customHeight="1"/>
    <row r="4" spans="1:13" ht="24.95" customHeight="1"/>
    <row r="5" spans="1:13" s="12" customFormat="1" ht="50.1" customHeight="1">
      <c r="A5" s="541" t="s">
        <v>46</v>
      </c>
      <c r="B5" s="541"/>
      <c r="C5" s="541"/>
      <c r="D5" s="541"/>
      <c r="E5" s="541"/>
      <c r="F5" s="541"/>
      <c r="G5" s="541"/>
      <c r="H5" s="541"/>
      <c r="I5" s="541"/>
      <c r="J5" s="541"/>
      <c r="K5" s="541"/>
      <c r="L5" s="541"/>
      <c r="M5" s="541"/>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spans="4:4" ht="24.95" customHeight="1"/>
    <row r="18" spans="4:4" ht="24.95" customHeight="1"/>
    <row r="24" spans="4:4">
      <c r="D24" s="428"/>
    </row>
  </sheetData>
  <mergeCells count="1">
    <mergeCell ref="A5:M5"/>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Zeros="0" view="pageBreakPreview" zoomScale="80" zoomScaleSheetLayoutView="80" workbookViewId="0">
      <selection activeCell="J8" sqref="J8"/>
    </sheetView>
  </sheetViews>
  <sheetFormatPr defaultRowHeight="19.5" customHeight="1"/>
  <cols>
    <col min="1" max="1" width="5.88671875" style="129" customWidth="1"/>
    <col min="2" max="2" width="4.44140625" style="129" customWidth="1"/>
    <col min="3" max="3" width="5.5546875" style="129" customWidth="1"/>
    <col min="4" max="4" width="27.77734375" style="129" customWidth="1"/>
    <col min="5" max="5" width="4.77734375" style="130" customWidth="1"/>
    <col min="6" max="6" width="4.88671875" style="129" customWidth="1"/>
    <col min="7" max="12" width="12.77734375" style="130" customWidth="1"/>
    <col min="13" max="13" width="12.77734375" style="129" customWidth="1"/>
    <col min="14" max="14" width="12.77734375" style="130" customWidth="1"/>
    <col min="15" max="15" width="9.21875" style="129" customWidth="1"/>
    <col min="16" max="16" width="8.88671875" style="129"/>
    <col min="17" max="18" width="9.44140625" style="129" bestFit="1" customWidth="1"/>
    <col min="19" max="19" width="8.5546875" style="129" bestFit="1" customWidth="1"/>
    <col min="20" max="16384" width="8.88671875" style="129"/>
  </cols>
  <sheetData>
    <row r="1" spans="1:21" ht="27.75" customHeight="1">
      <c r="D1" s="524" t="s">
        <v>124</v>
      </c>
      <c r="E1" s="524"/>
      <c r="F1" s="524"/>
      <c r="G1" s="524"/>
      <c r="H1" s="524"/>
      <c r="I1" s="524"/>
      <c r="J1" s="524"/>
      <c r="K1" s="524"/>
      <c r="L1" s="524"/>
      <c r="M1" s="524"/>
      <c r="N1" s="524"/>
      <c r="O1" s="524"/>
    </row>
    <row r="2" spans="1:21" ht="19.5" customHeight="1">
      <c r="D2" s="562" t="str">
        <f>"건명 : "&amp;설치장소!$B$1</f>
        <v>건명 : 과천청소년수련관 체육관 노후조명 개선공사</v>
      </c>
      <c r="E2" s="562"/>
      <c r="F2" s="562"/>
      <c r="G2" s="562"/>
      <c r="H2" s="562"/>
      <c r="I2" s="562"/>
      <c r="J2" s="562"/>
      <c r="K2" s="562"/>
      <c r="L2" s="562"/>
      <c r="M2" s="562"/>
      <c r="N2" s="562"/>
      <c r="O2" s="562"/>
    </row>
    <row r="3" spans="1:21" ht="24.95" customHeight="1">
      <c r="A3" s="128"/>
      <c r="B3" s="128"/>
      <c r="C3" s="128"/>
      <c r="D3" s="563" t="s">
        <v>0</v>
      </c>
      <c r="E3" s="563" t="s">
        <v>1</v>
      </c>
      <c r="F3" s="563" t="s">
        <v>37</v>
      </c>
      <c r="G3" s="563" t="s">
        <v>2</v>
      </c>
      <c r="H3" s="563"/>
      <c r="I3" s="563" t="s">
        <v>3</v>
      </c>
      <c r="J3" s="563"/>
      <c r="K3" s="563" t="s">
        <v>4</v>
      </c>
      <c r="L3" s="563"/>
      <c r="M3" s="563" t="s">
        <v>5</v>
      </c>
      <c r="N3" s="563"/>
      <c r="O3" s="565" t="s">
        <v>6</v>
      </c>
      <c r="S3" s="130"/>
    </row>
    <row r="4" spans="1:21" ht="24.95" customHeight="1">
      <c r="A4" s="128"/>
      <c r="B4" s="128"/>
      <c r="C4" s="128"/>
      <c r="D4" s="564"/>
      <c r="E4" s="564"/>
      <c r="F4" s="564"/>
      <c r="G4" s="274" t="s">
        <v>7</v>
      </c>
      <c r="H4" s="274" t="s">
        <v>8</v>
      </c>
      <c r="I4" s="274" t="s">
        <v>7</v>
      </c>
      <c r="J4" s="274" t="s">
        <v>8</v>
      </c>
      <c r="K4" s="274" t="s">
        <v>7</v>
      </c>
      <c r="L4" s="274" t="s">
        <v>8</v>
      </c>
      <c r="M4" s="274" t="s">
        <v>7</v>
      </c>
      <c r="N4" s="274" t="s">
        <v>8</v>
      </c>
      <c r="O4" s="566"/>
      <c r="Q4" s="131"/>
      <c r="R4" s="131"/>
      <c r="S4" s="131"/>
      <c r="T4" s="131"/>
      <c r="U4" s="131"/>
    </row>
    <row r="5" spans="1:21" ht="24.95" customHeight="1">
      <c r="D5" s="118" t="s">
        <v>229</v>
      </c>
      <c r="E5" s="108"/>
      <c r="F5" s="107"/>
      <c r="G5" s="112"/>
      <c r="H5" s="112"/>
      <c r="I5" s="112"/>
      <c r="J5" s="112"/>
      <c r="K5" s="112"/>
      <c r="L5" s="112"/>
      <c r="M5" s="109"/>
      <c r="N5" s="112"/>
      <c r="O5" s="421"/>
      <c r="Q5" s="131"/>
      <c r="R5" s="131"/>
      <c r="S5" s="131"/>
      <c r="T5" s="131"/>
      <c r="U5" s="131"/>
    </row>
    <row r="6" spans="1:21" ht="24.95" customHeight="1">
      <c r="A6" s="128"/>
      <c r="B6" s="128"/>
      <c r="C6" s="128"/>
      <c r="D6" s="118" t="s">
        <v>349</v>
      </c>
      <c r="E6" s="108" t="s">
        <v>38</v>
      </c>
      <c r="F6" s="107">
        <v>1</v>
      </c>
      <c r="G6" s="112"/>
      <c r="H6" s="112"/>
      <c r="I6" s="112"/>
      <c r="J6" s="112"/>
      <c r="K6" s="112"/>
      <c r="L6" s="112"/>
      <c r="M6" s="109"/>
      <c r="N6" s="112"/>
      <c r="O6" s="108"/>
      <c r="Q6" s="131"/>
      <c r="R6" s="131"/>
      <c r="S6" s="131"/>
      <c r="T6" s="131"/>
      <c r="U6" s="131"/>
    </row>
    <row r="7" spans="1:21" ht="24.95" customHeight="1">
      <c r="A7" s="128"/>
      <c r="B7" s="128"/>
      <c r="C7" s="128"/>
      <c r="D7" s="108"/>
      <c r="E7" s="111"/>
      <c r="F7" s="111"/>
      <c r="G7" s="112"/>
      <c r="H7" s="112"/>
      <c r="I7" s="112"/>
      <c r="J7" s="112"/>
      <c r="K7" s="110"/>
      <c r="L7" s="112"/>
      <c r="M7" s="112"/>
      <c r="N7" s="141"/>
      <c r="O7" s="112"/>
    </row>
    <row r="8" spans="1:21" ht="24.95" customHeight="1">
      <c r="A8" s="128"/>
      <c r="B8" s="128"/>
      <c r="C8" s="128"/>
      <c r="D8" s="118"/>
      <c r="E8" s="108"/>
      <c r="F8" s="107"/>
      <c r="G8" s="112"/>
      <c r="H8" s="112"/>
      <c r="I8" s="112"/>
      <c r="J8" s="112"/>
      <c r="K8" s="112"/>
      <c r="L8" s="112"/>
      <c r="M8" s="109"/>
      <c r="N8" s="112"/>
      <c r="O8" s="108"/>
      <c r="Q8" s="131"/>
      <c r="R8" s="131"/>
      <c r="S8" s="131"/>
      <c r="T8" s="131"/>
      <c r="U8" s="131"/>
    </row>
    <row r="9" spans="1:21" ht="24.95" customHeight="1">
      <c r="A9" s="128"/>
      <c r="B9" s="128"/>
      <c r="C9" s="128"/>
      <c r="D9" s="132"/>
      <c r="E9" s="108"/>
      <c r="F9" s="107"/>
      <c r="G9" s="112"/>
      <c r="H9" s="112"/>
      <c r="I9" s="112"/>
      <c r="J9" s="112"/>
      <c r="K9" s="112"/>
      <c r="L9" s="112"/>
      <c r="M9" s="109"/>
      <c r="N9" s="106"/>
      <c r="O9" s="112"/>
    </row>
    <row r="10" spans="1:21" ht="24.95" customHeight="1">
      <c r="A10" s="128"/>
      <c r="B10" s="128"/>
      <c r="C10" s="128"/>
      <c r="D10" s="132"/>
      <c r="E10" s="108"/>
      <c r="F10" s="107"/>
      <c r="G10" s="112"/>
      <c r="H10" s="112"/>
      <c r="I10" s="112"/>
      <c r="J10" s="112"/>
      <c r="K10" s="112"/>
      <c r="L10" s="112"/>
      <c r="M10" s="109"/>
      <c r="N10" s="106"/>
      <c r="O10" s="112"/>
    </row>
    <row r="11" spans="1:21" ht="24.95" customHeight="1">
      <c r="A11" s="128"/>
      <c r="B11" s="128"/>
      <c r="C11" s="128"/>
      <c r="D11" s="132"/>
      <c r="E11" s="108"/>
      <c r="F11" s="107"/>
      <c r="G11" s="112"/>
      <c r="H11" s="112"/>
      <c r="I11" s="112"/>
      <c r="J11" s="112"/>
      <c r="K11" s="112"/>
      <c r="L11" s="112"/>
      <c r="M11" s="109"/>
      <c r="N11" s="106"/>
      <c r="O11" s="112"/>
    </row>
    <row r="12" spans="1:21" ht="24.95" customHeight="1">
      <c r="A12" s="128"/>
      <c r="B12" s="128"/>
      <c r="C12" s="128"/>
      <c r="D12" s="132"/>
      <c r="E12" s="108"/>
      <c r="F12" s="107"/>
      <c r="G12" s="112"/>
      <c r="H12" s="112"/>
      <c r="I12" s="112"/>
      <c r="J12" s="112"/>
      <c r="K12" s="112"/>
      <c r="L12" s="112"/>
      <c r="M12" s="109"/>
      <c r="N12" s="106"/>
      <c r="O12" s="112"/>
    </row>
    <row r="13" spans="1:21" ht="24.95" customHeight="1">
      <c r="A13" s="128"/>
      <c r="B13" s="128"/>
      <c r="C13" s="128"/>
      <c r="D13" s="132"/>
      <c r="E13" s="108"/>
      <c r="F13" s="107"/>
      <c r="G13" s="112"/>
      <c r="H13" s="112"/>
      <c r="I13" s="112"/>
      <c r="J13" s="112"/>
      <c r="K13" s="112"/>
      <c r="L13" s="112"/>
      <c r="M13" s="109"/>
      <c r="N13" s="106"/>
      <c r="O13" s="112"/>
    </row>
    <row r="14" spans="1:21" ht="24.95" customHeight="1">
      <c r="A14" s="128"/>
      <c r="B14" s="128"/>
      <c r="C14" s="128"/>
      <c r="D14" s="132"/>
      <c r="E14" s="108"/>
      <c r="F14" s="107"/>
      <c r="G14" s="112"/>
      <c r="H14" s="112"/>
      <c r="I14" s="112"/>
      <c r="J14" s="112"/>
      <c r="K14" s="112"/>
      <c r="L14" s="112"/>
      <c r="M14" s="109"/>
      <c r="N14" s="106"/>
      <c r="O14" s="112"/>
    </row>
    <row r="15" spans="1:21" ht="24.95" customHeight="1">
      <c r="A15" s="128"/>
      <c r="B15" s="128"/>
      <c r="C15" s="128"/>
      <c r="D15" s="132"/>
      <c r="E15" s="108"/>
      <c r="F15" s="107"/>
      <c r="G15" s="112"/>
      <c r="H15" s="112"/>
      <c r="I15" s="112"/>
      <c r="J15" s="112"/>
      <c r="K15" s="112"/>
      <c r="L15" s="112"/>
      <c r="M15" s="109"/>
      <c r="N15" s="106"/>
      <c r="O15" s="112"/>
    </row>
    <row r="16" spans="1:21" ht="24.95" customHeight="1">
      <c r="A16" s="128"/>
      <c r="B16" s="128"/>
      <c r="C16" s="128"/>
      <c r="D16" s="132"/>
      <c r="E16" s="108"/>
      <c r="F16" s="107"/>
      <c r="G16" s="112"/>
      <c r="H16" s="112"/>
      <c r="I16" s="112"/>
      <c r="J16" s="112"/>
      <c r="K16" s="112"/>
      <c r="L16" s="112"/>
      <c r="M16" s="109"/>
      <c r="N16" s="106"/>
      <c r="O16" s="112"/>
    </row>
    <row r="17" spans="1:21" ht="24.95" customHeight="1">
      <c r="A17" s="128"/>
      <c r="B17" s="128"/>
      <c r="C17" s="128"/>
      <c r="D17" s="132"/>
      <c r="E17" s="108"/>
      <c r="F17" s="107"/>
      <c r="G17" s="112"/>
      <c r="H17" s="112"/>
      <c r="I17" s="112"/>
      <c r="J17" s="112"/>
      <c r="K17" s="112"/>
      <c r="L17" s="112"/>
      <c r="M17" s="109"/>
      <c r="N17" s="106"/>
      <c r="O17" s="112"/>
    </row>
    <row r="18" spans="1:21" ht="24.95" customHeight="1">
      <c r="A18" s="128"/>
      <c r="B18" s="128"/>
      <c r="C18" s="128"/>
      <c r="D18" s="132"/>
      <c r="E18" s="108"/>
      <c r="F18" s="107"/>
      <c r="G18" s="112"/>
      <c r="H18" s="112"/>
      <c r="I18" s="112"/>
      <c r="J18" s="112"/>
      <c r="K18" s="112"/>
      <c r="L18" s="112"/>
      <c r="M18" s="109"/>
      <c r="N18" s="106"/>
      <c r="O18" s="112"/>
    </row>
    <row r="19" spans="1:21" ht="24.95" customHeight="1">
      <c r="A19" s="128"/>
      <c r="B19" s="128"/>
      <c r="C19" s="128"/>
      <c r="D19" s="132"/>
      <c r="E19" s="108"/>
      <c r="F19" s="107"/>
      <c r="G19" s="112"/>
      <c r="H19" s="112"/>
      <c r="I19" s="112"/>
      <c r="J19" s="112"/>
      <c r="K19" s="112"/>
      <c r="L19" s="112"/>
      <c r="M19" s="109"/>
      <c r="N19" s="106"/>
      <c r="O19" s="112"/>
    </row>
    <row r="20" spans="1:21" ht="24.95" customHeight="1">
      <c r="A20" s="128"/>
      <c r="B20" s="128"/>
      <c r="C20" s="128"/>
      <c r="D20" s="132"/>
      <c r="E20" s="108"/>
      <c r="F20" s="107"/>
      <c r="G20" s="112"/>
      <c r="H20" s="112"/>
      <c r="I20" s="112"/>
      <c r="J20" s="112"/>
      <c r="K20" s="112"/>
      <c r="L20" s="112"/>
      <c r="M20" s="109"/>
      <c r="N20" s="106"/>
      <c r="O20" s="112"/>
    </row>
    <row r="21" spans="1:21" ht="24.95" customHeight="1">
      <c r="A21" s="128"/>
      <c r="B21" s="128"/>
      <c r="C21" s="128"/>
      <c r="D21" s="132"/>
      <c r="E21" s="108"/>
      <c r="F21" s="107"/>
      <c r="G21" s="112"/>
      <c r="H21" s="112"/>
      <c r="I21" s="112"/>
      <c r="J21" s="112"/>
      <c r="K21" s="112"/>
      <c r="L21" s="112"/>
      <c r="M21" s="109"/>
      <c r="N21" s="106"/>
      <c r="O21" s="112"/>
    </row>
    <row r="22" spans="1:21" ht="24.95" customHeight="1">
      <c r="A22" s="128"/>
      <c r="B22" s="128"/>
      <c r="C22" s="128"/>
      <c r="D22" s="132"/>
      <c r="E22" s="108"/>
      <c r="F22" s="107"/>
      <c r="G22" s="112"/>
      <c r="H22" s="112"/>
      <c r="I22" s="112"/>
      <c r="J22" s="112"/>
      <c r="K22" s="112"/>
      <c r="L22" s="112"/>
      <c r="M22" s="109"/>
      <c r="N22" s="106"/>
      <c r="O22" s="112"/>
    </row>
    <row r="23" spans="1:21" ht="24.95" customHeight="1">
      <c r="A23" s="128"/>
      <c r="B23" s="128"/>
      <c r="C23" s="128"/>
      <c r="D23" s="132"/>
      <c r="E23" s="108"/>
      <c r="F23" s="107"/>
      <c r="G23" s="112"/>
      <c r="H23" s="112"/>
      <c r="I23" s="112"/>
      <c r="J23" s="112"/>
      <c r="K23" s="112"/>
      <c r="L23" s="112"/>
      <c r="M23" s="109"/>
      <c r="N23" s="106"/>
      <c r="O23" s="112"/>
    </row>
    <row r="24" spans="1:21" ht="24.95" customHeight="1">
      <c r="A24" s="128"/>
      <c r="B24" s="128"/>
      <c r="C24" s="128"/>
      <c r="D24" s="430"/>
      <c r="E24" s="108"/>
      <c r="F24" s="107"/>
      <c r="G24" s="112"/>
      <c r="H24" s="112"/>
      <c r="I24" s="112"/>
      <c r="J24" s="112"/>
      <c r="K24" s="112"/>
      <c r="L24" s="112"/>
      <c r="M24" s="109"/>
      <c r="N24" s="106"/>
      <c r="O24" s="112"/>
    </row>
    <row r="25" spans="1:21" ht="24.95" customHeight="1">
      <c r="A25" s="128"/>
      <c r="B25" s="128"/>
      <c r="C25" s="128"/>
      <c r="D25" s="132"/>
      <c r="E25" s="108"/>
      <c r="F25" s="107"/>
      <c r="G25" s="112"/>
      <c r="H25" s="112"/>
      <c r="I25" s="112"/>
      <c r="J25" s="112"/>
      <c r="K25" s="112"/>
      <c r="L25" s="112"/>
      <c r="M25" s="109"/>
      <c r="N25" s="106"/>
      <c r="O25" s="112"/>
    </row>
    <row r="26" spans="1:21" ht="24.95" customHeight="1">
      <c r="A26" s="128"/>
      <c r="B26" s="128"/>
      <c r="C26" s="128"/>
      <c r="D26" s="132"/>
      <c r="E26" s="108"/>
      <c r="F26" s="107"/>
      <c r="G26" s="112"/>
      <c r="H26" s="112"/>
      <c r="I26" s="112"/>
      <c r="J26" s="112"/>
      <c r="K26" s="112"/>
      <c r="L26" s="112"/>
      <c r="M26" s="109"/>
      <c r="N26" s="106"/>
      <c r="O26" s="112"/>
    </row>
    <row r="27" spans="1:21" ht="24.95" customHeight="1">
      <c r="D27" s="420" t="s">
        <v>34</v>
      </c>
      <c r="E27" s="108"/>
      <c r="F27" s="107"/>
      <c r="G27" s="112"/>
      <c r="H27" s="112"/>
      <c r="I27" s="112"/>
      <c r="J27" s="112"/>
      <c r="K27" s="112"/>
      <c r="L27" s="112"/>
      <c r="M27" s="109"/>
      <c r="N27" s="112"/>
      <c r="O27" s="421"/>
      <c r="Q27" s="131"/>
      <c r="R27" s="131"/>
      <c r="S27" s="131"/>
      <c r="T27" s="131"/>
      <c r="U27" s="131"/>
    </row>
    <row r="28" spans="1:21" ht="19.5" customHeight="1">
      <c r="G28" s="133"/>
      <c r="H28" s="133"/>
      <c r="I28" s="133"/>
      <c r="J28" s="133"/>
      <c r="K28" s="133"/>
      <c r="L28" s="133"/>
      <c r="M28" s="133"/>
      <c r="N28" s="133"/>
    </row>
    <row r="29" spans="1:21" ht="19.5" customHeight="1">
      <c r="G29" s="133"/>
      <c r="H29" s="133"/>
      <c r="I29" s="133"/>
      <c r="J29" s="133"/>
      <c r="K29" s="133"/>
      <c r="L29" s="133"/>
      <c r="M29" s="133"/>
      <c r="N29" s="133"/>
    </row>
    <row r="30" spans="1:21" ht="19.5" customHeight="1">
      <c r="G30" s="133"/>
      <c r="H30" s="133"/>
      <c r="I30" s="133"/>
      <c r="J30" s="133"/>
      <c r="K30" s="133"/>
      <c r="L30" s="133"/>
      <c r="M30" s="133"/>
      <c r="N30" s="133"/>
    </row>
  </sheetData>
  <sheetProtection formatColumns="0" formatRows="0"/>
  <protectedRanges>
    <protectedRange sqref="H7:N7" name="범위1_1"/>
  </protectedRanges>
  <mergeCells count="10">
    <mergeCell ref="D1:O1"/>
    <mergeCell ref="D2:O2"/>
    <mergeCell ref="D3:D4"/>
    <mergeCell ref="E3:E4"/>
    <mergeCell ref="F3:F4"/>
    <mergeCell ref="G3:H3"/>
    <mergeCell ref="I3:J3"/>
    <mergeCell ref="K3:L3"/>
    <mergeCell ref="M3:N3"/>
    <mergeCell ref="O3:O4"/>
  </mergeCells>
  <phoneticPr fontId="2" type="noConversion"/>
  <pageMargins left="0.70866141732283472" right="0.19685039370078741" top="0.39370078740157483" bottom="0.39370078740157483"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23</vt:i4>
      </vt:variant>
      <vt:variant>
        <vt:lpstr>이름이 지정된 범위</vt:lpstr>
      </vt:variant>
      <vt:variant>
        <vt:i4>54</vt:i4>
      </vt:variant>
    </vt:vector>
  </HeadingPairs>
  <TitlesOfParts>
    <vt:vector size="77" baseType="lpstr">
      <vt:lpstr>요약서</vt:lpstr>
      <vt:lpstr>0.설계서</vt:lpstr>
      <vt:lpstr>표지 (설계설명서)</vt:lpstr>
      <vt:lpstr>설계설명서</vt:lpstr>
      <vt:lpstr>목차</vt:lpstr>
      <vt:lpstr>0.표지</vt:lpstr>
      <vt:lpstr>원가계산서</vt:lpstr>
      <vt:lpstr>2.표지</vt:lpstr>
      <vt:lpstr>총괄집계표</vt:lpstr>
      <vt:lpstr>관급자재비(3자단가)</vt:lpstr>
      <vt:lpstr>공사비내역 집계표</vt:lpstr>
      <vt:lpstr>공사비내역서(현장장비)</vt:lpstr>
      <vt:lpstr>폐기물처리비 집계표</vt:lpstr>
      <vt:lpstr>폐기물처리비 내역서</vt:lpstr>
      <vt:lpstr>3.표지</vt:lpstr>
      <vt:lpstr>일위대가 집계표</vt:lpstr>
      <vt:lpstr>일위대가</vt:lpstr>
      <vt:lpstr>4.표지</vt:lpstr>
      <vt:lpstr>단가비교표</vt:lpstr>
      <vt:lpstr>5.표지</vt:lpstr>
      <vt:lpstr>기초수량</vt:lpstr>
      <vt:lpstr>설치장소</vt:lpstr>
      <vt:lpstr>관급자재비수량집계표(현장장비)</vt:lpstr>
      <vt:lpstr>'0.설계서'!Print_Area</vt:lpstr>
      <vt:lpstr>'0.표지'!Print_Area</vt:lpstr>
      <vt:lpstr>'2.표지'!Print_Area</vt:lpstr>
      <vt:lpstr>'3.표지'!Print_Area</vt:lpstr>
      <vt:lpstr>'4.표지'!Print_Area</vt:lpstr>
      <vt:lpstr>'5.표지'!Print_Area</vt:lpstr>
      <vt:lpstr>'공사비내역 집계표'!Print_Area</vt:lpstr>
      <vt:lpstr>'공사비내역서(현장장비)'!Print_Area</vt:lpstr>
      <vt:lpstr>'관급자재비(3자단가)'!Print_Area</vt:lpstr>
      <vt:lpstr>'관급자재비수량집계표(현장장비)'!Print_Area</vt:lpstr>
      <vt:lpstr>단가비교표!Print_Area</vt:lpstr>
      <vt:lpstr>목차!Print_Area</vt:lpstr>
      <vt:lpstr>설계설명서!Print_Area</vt:lpstr>
      <vt:lpstr>원가계산서!Print_Area</vt:lpstr>
      <vt:lpstr>일위대가!Print_Area</vt:lpstr>
      <vt:lpstr>'일위대가 집계표'!Print_Area</vt:lpstr>
      <vt:lpstr>총괄집계표!Print_Area</vt:lpstr>
      <vt:lpstr>'폐기물처리비 내역서'!Print_Area</vt:lpstr>
      <vt:lpstr>'폐기물처리비 집계표'!Print_Area</vt:lpstr>
      <vt:lpstr>'표지 (설계설명서)'!Print_Area</vt:lpstr>
      <vt:lpstr>'공사비내역 집계표'!Print_Titles</vt:lpstr>
      <vt:lpstr>'공사비내역서(현장장비)'!Print_Titles</vt:lpstr>
      <vt:lpstr>'관급자재비(3자단가)'!Print_Titles</vt:lpstr>
      <vt:lpstr>'관급자재비수량집계표(현장장비)'!Print_Titles</vt:lpstr>
      <vt:lpstr>단가비교표!Print_Titles</vt:lpstr>
      <vt:lpstr>일위대가!Print_Titles</vt:lpstr>
      <vt:lpstr>'일위대가 집계표'!Print_Titles</vt:lpstr>
      <vt:lpstr>총괄집계표!Print_Titles</vt:lpstr>
      <vt:lpstr>'폐기물처리비 내역서'!Print_Titles</vt:lpstr>
      <vt:lpstr>'폐기물처리비 집계표'!Print_Titles</vt:lpstr>
      <vt:lpstr>관급단가</vt:lpstr>
      <vt:lpstr>'관급자재비수량집계표(현장장비)'!관급총액</vt:lpstr>
      <vt:lpstr>관급총액</vt:lpstr>
      <vt:lpstr>단가</vt:lpstr>
      <vt:lpstr>'공사비내역서(현장장비)'!도급</vt:lpstr>
      <vt:lpstr>'폐기물처리비 내역서'!도급</vt:lpstr>
      <vt:lpstr>'공사비내역서(현장장비)'!도급노후</vt:lpstr>
      <vt:lpstr>도급신설</vt:lpstr>
      <vt:lpstr>'관급자재비(3자단가)'!사급</vt:lpstr>
      <vt:lpstr>'관급자재비수량집계표(현장장비)'!사급</vt:lpstr>
      <vt:lpstr>설치장소</vt:lpstr>
      <vt:lpstr>'공사비내역서(현장장비)'!예산서</vt:lpstr>
      <vt:lpstr>'관급자재비(3자단가)'!예산서</vt:lpstr>
      <vt:lpstr>'관급자재비수량집계표(현장장비)'!예산서</vt:lpstr>
      <vt:lpstr>'폐기물처리비 내역서'!예산서</vt:lpstr>
      <vt:lpstr>'일위대가 집계표'!일위1</vt:lpstr>
      <vt:lpstr>일위1</vt:lpstr>
      <vt:lpstr>'공사비내역 집계표'!총괄도급</vt:lpstr>
      <vt:lpstr>'폐기물처리비 집계표'!총괄도급</vt:lpstr>
      <vt:lpstr>'공사비내역 집계표'!총괄도급노후</vt:lpstr>
      <vt:lpstr>'폐기물처리비 집계표'!총괄도급노후</vt:lpstr>
      <vt:lpstr>'폐기물처리비 내역서'!폐기</vt:lpstr>
      <vt:lpstr>'폐기물처리비 내역서'!폐기물처리비</vt:lpstr>
      <vt:lpstr>한빛폐기물내역</vt:lpstr>
    </vt:vector>
  </TitlesOfParts>
  <Company>삼안건설 기술공사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설계예산서</dc:title>
  <dc:creator>김병철</dc:creator>
  <cp:lastModifiedBy>user</cp:lastModifiedBy>
  <cp:lastPrinted>2022-02-22T07:22:33Z</cp:lastPrinted>
  <dcterms:created xsi:type="dcterms:W3CDTF">1997-04-30T00:52:30Z</dcterms:created>
  <dcterms:modified xsi:type="dcterms:W3CDTF">2022-03-21T08:22:55Z</dcterms:modified>
</cp:coreProperties>
</file>