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공고\계약전)8.주차빌딩시설개선공사(권혁준)\"/>
    </mc:Choice>
  </mc:AlternateContent>
  <bookViews>
    <workbookView xWindow="0" yWindow="0" windowWidth="28800" windowHeight="12255"/>
  </bookViews>
  <sheets>
    <sheet name="표지" sheetId="11" r:id="rId1"/>
    <sheet name="원가계산서" sheetId="10" r:id="rId2"/>
    <sheet name="공종별집계표" sheetId="9" r:id="rId3"/>
    <sheet name="공종별내역서" sheetId="8" r:id="rId4"/>
    <sheet name="일위대가목록" sheetId="7" r:id="rId5"/>
    <sheet name="일위대가" sheetId="6" r:id="rId6"/>
    <sheet name="중기단가목록" sheetId="5" r:id="rId7"/>
    <sheet name="중기단가산출서" sheetId="4" r:id="rId8"/>
  </sheets>
  <externalReferences>
    <externalReference r:id="rId9"/>
  </externalReferences>
  <definedNames>
    <definedName name="_xlnm.Print_Area" localSheetId="3">공종별내역서!$A$1:$M$45</definedName>
    <definedName name="_xlnm.Print_Area" localSheetId="2">공종별집계표!$A$1:$M$29</definedName>
    <definedName name="_xlnm.Print_Area" localSheetId="5">일위대가!$A$1:$M$192</definedName>
    <definedName name="_xlnm.Print_Area" localSheetId="4">일위대가목록!$A$1:$M$36</definedName>
    <definedName name="_xlnm.Print_Area" localSheetId="6">중기단가목록!$A$1:$J$6</definedName>
    <definedName name="_xlnm.Print_Area" localSheetId="7">중기단가산출서!$A$1:$F$95</definedName>
    <definedName name="_xlnm.Print_Titles" localSheetId="3">공종별내역서!$1:$3</definedName>
    <definedName name="_xlnm.Print_Titles" localSheetId="2">공종별집계표!$1:$4</definedName>
    <definedName name="_xlnm.Print_Titles" localSheetId="1">원가계산서!$1:$3</definedName>
    <definedName name="_xlnm.Print_Titles" localSheetId="5">일위대가!$1:$3</definedName>
    <definedName name="_xlnm.Print_Titles" localSheetId="4">일위대가목록!$1:$3</definedName>
    <definedName name="_xlnm.Print_Titles" localSheetId="6">중기단가목록!$1:$3</definedName>
    <definedName name="_xlnm.Print_Titles" localSheetId="7">중기단가산출서!$1:$3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1" l="1"/>
  <c r="A39" i="11" s="1"/>
  <c r="C43" i="11" s="1"/>
  <c r="I13" i="9" l="1"/>
  <c r="J13" i="9" s="1"/>
  <c r="G13" i="9"/>
  <c r="H13" i="9" s="1"/>
  <c r="G10" i="9"/>
  <c r="H10" i="9" s="1"/>
  <c r="I10" i="9"/>
  <c r="J10" i="9" s="1"/>
  <c r="G9" i="9" l="1"/>
  <c r="H9" i="9" s="1"/>
  <c r="I14" i="9"/>
  <c r="J14" i="9" s="1"/>
  <c r="E14" i="9"/>
  <c r="F14" i="9" s="1"/>
  <c r="E13" i="9"/>
  <c r="I11" i="9"/>
  <c r="J11" i="9" s="1"/>
  <c r="F11" i="9"/>
  <c r="I9" i="9"/>
  <c r="J9" i="9" s="1"/>
  <c r="F9" i="9"/>
  <c r="G8" i="9"/>
  <c r="H8" i="9" s="1"/>
  <c r="I8" i="9"/>
  <c r="J8" i="9" s="1"/>
  <c r="F8" i="9"/>
  <c r="I7" i="9"/>
  <c r="J7" i="9" s="1"/>
  <c r="G7" i="9"/>
  <c r="H7" i="9" s="1"/>
  <c r="F7" i="9"/>
  <c r="H33" i="7"/>
  <c r="H22" i="7"/>
  <c r="H21" i="7"/>
  <c r="H20" i="7"/>
  <c r="H19" i="7"/>
  <c r="H18" i="7"/>
  <c r="H17" i="7"/>
  <c r="H16" i="7"/>
  <c r="H15" i="7"/>
  <c r="H12" i="7"/>
  <c r="H8" i="7"/>
  <c r="H4" i="7"/>
  <c r="I12" i="9" l="1"/>
  <c r="J12" i="9" s="1"/>
  <c r="I6" i="9" s="1"/>
  <c r="J6" i="9" s="1"/>
  <c r="I5" i="9" s="1"/>
  <c r="J5" i="9" s="1"/>
  <c r="E11" i="10" s="1"/>
  <c r="G14" i="9"/>
  <c r="H14" i="9" s="1"/>
  <c r="L14" i="9" s="1"/>
  <c r="T14" i="9" s="1"/>
  <c r="E27" i="10" s="1"/>
  <c r="G11" i="9"/>
  <c r="H11" i="9" s="1"/>
  <c r="L11" i="9" s="1"/>
  <c r="E12" i="9"/>
  <c r="F12" i="9" s="1"/>
  <c r="K9" i="9"/>
  <c r="L9" i="9"/>
  <c r="G12" i="9"/>
  <c r="H12" i="9" s="1"/>
  <c r="K7" i="9"/>
  <c r="L7" i="9"/>
  <c r="F13" i="9"/>
  <c r="L13" i="9" s="1"/>
  <c r="K13" i="9"/>
  <c r="F10" i="9"/>
  <c r="L10" i="9" s="1"/>
  <c r="K10" i="9"/>
  <c r="F6" i="9"/>
  <c r="L8" i="9"/>
  <c r="K8" i="9"/>
  <c r="H36" i="7"/>
  <c r="H34" i="7"/>
  <c r="H30" i="7"/>
  <c r="H28" i="7"/>
  <c r="H27" i="7"/>
  <c r="H26" i="7"/>
  <c r="H23" i="7"/>
  <c r="H9" i="7"/>
  <c r="K11" i="9" l="1"/>
  <c r="K14" i="9"/>
  <c r="L12" i="9"/>
  <c r="G6" i="9"/>
  <c r="H6" i="9" s="1"/>
  <c r="G5" i="9" s="1"/>
  <c r="H5" i="9" s="1"/>
  <c r="H29" i="9" s="1"/>
  <c r="K12" i="9"/>
  <c r="J29" i="9"/>
  <c r="E5" i="9"/>
  <c r="H24" i="7"/>
  <c r="K5" i="9" l="1"/>
  <c r="E8" i="10"/>
  <c r="E9" i="10" s="1"/>
  <c r="E10" i="10" s="1"/>
  <c r="E13" i="10" s="1"/>
  <c r="K6" i="9"/>
  <c r="L6" i="9"/>
  <c r="F5" i="9"/>
  <c r="F29" i="9" s="1"/>
  <c r="E4" i="10"/>
  <c r="E7" i="10" s="1"/>
  <c r="H32" i="7"/>
  <c r="E15" i="10" l="1"/>
  <c r="E17" i="10"/>
  <c r="E12" i="10"/>
  <c r="E14" i="10"/>
  <c r="E16" i="10" s="1"/>
  <c r="L5" i="9"/>
  <c r="L29" i="9" s="1"/>
  <c r="E22" i="10"/>
  <c r="E21" i="10"/>
  <c r="E20" i="10"/>
  <c r="E19" i="10"/>
  <c r="E18" i="10"/>
  <c r="H10" i="7"/>
  <c r="H5" i="7"/>
  <c r="E23" i="10" l="1"/>
  <c r="E24" i="10" s="1"/>
  <c r="E25" i="10" s="1"/>
  <c r="H35" i="7"/>
  <c r="H29" i="7"/>
  <c r="H25" i="7"/>
  <c r="H6" i="7"/>
  <c r="E28" i="10" l="1"/>
  <c r="E29" i="10" l="1"/>
  <c r="E30" i="10" s="1"/>
  <c r="E31" i="10" s="1"/>
  <c r="H31" i="7"/>
  <c r="H14" i="7" l="1"/>
  <c r="H11" i="7"/>
  <c r="H7" i="7"/>
  <c r="H13" i="7" l="1"/>
</calcChain>
</file>

<file path=xl/sharedStrings.xml><?xml version="1.0" encoding="utf-8"?>
<sst xmlns="http://schemas.openxmlformats.org/spreadsheetml/2006/main" count="3158" uniqueCount="652">
  <si>
    <t>공 종 별 집 계 표</t>
  </si>
  <si>
    <t>[ 과천주차빌딩시설개선공사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</si>
  <si>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</si>
  <si>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</si>
  <si>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</si>
  <si>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</si>
  <si>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</si>
  <si>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</si>
  <si>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</si>
  <si>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</si>
  <si>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</si>
  <si>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</si>
  <si>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</si>
  <si>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</si>
  <si>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</si>
  <si>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</si>
  <si>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</si>
  <si>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</si>
  <si>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</si>
  <si>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</si>
  <si>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</si>
  <si>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</si>
  <si>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</si>
  <si>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</si>
  <si>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</si>
  <si>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</si>
  <si>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</si>
  <si>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</si>
  <si>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</si>
  <si>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</si>
  <si>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</si>
  <si>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</si>
  <si>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</si>
  <si>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</si>
  <si>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</si>
  <si>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</si>
  <si>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</si>
  <si>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</si>
  <si>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</si>
  <si>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</si>
  <si>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</si>
  <si>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</si>
  <si>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</si>
  <si>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</si>
  <si>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</si>
  <si>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</si>
  <si>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</si>
  <si>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</si>
  <si>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</si>
  <si>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</si>
  <si>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</si>
  <si>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과천주차빌딩시설개선공사</t>
  </si>
  <si>
    <t/>
  </si>
  <si>
    <t>01</t>
  </si>
  <si>
    <t>0101  ▶ 건축공사</t>
  </si>
  <si>
    <t>0101</t>
  </si>
  <si>
    <t>010101  가  설  공  사</t>
  </si>
  <si>
    <t>010101</t>
  </si>
  <si>
    <t>▶ 건축공사</t>
    <phoneticPr fontId="1" type="noConversion"/>
  </si>
  <si>
    <t>건축물 현장정리 및 준공청소/배수로청소포함</t>
  </si>
  <si>
    <t>지붕</t>
  </si>
  <si>
    <t>M2</t>
  </si>
  <si>
    <t>59BBC51C265471D9967E9CCC074091</t>
  </si>
  <si>
    <t>T</t>
  </si>
  <si>
    <t>F</t>
  </si>
  <si>
    <t>01010159BBC51C265471D9967E9CCC074091</t>
  </si>
  <si>
    <t>크레인</t>
  </si>
  <si>
    <t>5톤</t>
  </si>
  <si>
    <t>일</t>
  </si>
  <si>
    <t>59BBC51C265471D9967E9CCC074B87</t>
  </si>
  <si>
    <t>01010159BBC51C265471D9967E9CCC074B87</t>
  </si>
  <si>
    <t>[ 합           계 ]</t>
  </si>
  <si>
    <t>TOTAL</t>
  </si>
  <si>
    <t>010102  철  골  공  사</t>
  </si>
  <si>
    <t>010102</t>
  </si>
  <si>
    <t>경량형강</t>
  </si>
  <si>
    <t>경량형강, 블랙C형강, 100*50*20, t2.3</t>
  </si>
  <si>
    <t>TON</t>
  </si>
  <si>
    <t>5E97B535B95D0B19F2C873400744BEDFD15A8F</t>
  </si>
  <si>
    <t>0101025E97B535B95D0B19F2C873400744BEDFD15A8F</t>
  </si>
  <si>
    <t>일반구조용각형강관</t>
  </si>
  <si>
    <t>일반구조용각형강관, 각형강관, 100*100*3.2mm</t>
  </si>
  <si>
    <t>M</t>
  </si>
  <si>
    <t>5EEFD5CF065BE7F96FC0E2A3072A28E9154A73</t>
  </si>
  <si>
    <t>0101025EEFD5CF065BE7F96FC0E2A3072A28E9154A73</t>
  </si>
  <si>
    <t>부대철골 설치</t>
  </si>
  <si>
    <t>59BB85F9705CCEE9E509FCD907AF4B</t>
  </si>
  <si>
    <t>01010259BB85F9705CCEE9E509FCD907AF4B</t>
  </si>
  <si>
    <t>녹막이페인트 붓칠</t>
  </si>
  <si>
    <t>철골면, 1회 2종</t>
  </si>
  <si>
    <t>59BB357ACB55FFE9FC00A41D070B4F</t>
  </si>
  <si>
    <t>01010259BB357ACB55FFE9FC00A41D070B4F</t>
  </si>
  <si>
    <t>010103  방  수  공  사</t>
  </si>
  <si>
    <t>010103</t>
  </si>
  <si>
    <t>폴리우레아바닥재</t>
  </si>
  <si>
    <t>2mm</t>
  </si>
  <si>
    <t>59BB555BBE5033790BC49A5F0778A1</t>
  </si>
  <si>
    <t>01010359BB555BBE5033790BC49A5F0778A1</t>
  </si>
  <si>
    <t>바탕처리</t>
  </si>
  <si>
    <t>바닥</t>
  </si>
  <si>
    <t>59BB555BBE5033790BC49A2A07B2A2</t>
  </si>
  <si>
    <t>01010359BB555BBE5033790BC49A2A07B2A2</t>
  </si>
  <si>
    <t>010104  미  장  공  사</t>
  </si>
  <si>
    <t>010104</t>
  </si>
  <si>
    <t>무수축모르타르 바름</t>
  </si>
  <si>
    <t>지붕바닥, 20mm</t>
  </si>
  <si>
    <t>59BBA5CB7E5834896225A14D0768B0</t>
  </si>
  <si>
    <t>01010459BBA5CB7E5834896225A14D0768B0</t>
  </si>
  <si>
    <t>010105  부  대  공  사</t>
  </si>
  <si>
    <t>010105</t>
  </si>
  <si>
    <t>샌드위치패널 설치 - 지붕</t>
  </si>
  <si>
    <t>75mm 그라스울, 각종후레싱포함</t>
  </si>
  <si>
    <t>59BB25162057F7D91B2B9D4F07C73E</t>
  </si>
  <si>
    <t>01010559BB25162057F7D91B2B9D4F07C73E</t>
  </si>
  <si>
    <t>카스톱퍼</t>
  </si>
  <si>
    <t>고무계, 150*120*750mm</t>
  </si>
  <si>
    <t>개소</t>
  </si>
  <si>
    <t>59BB251A805D1069D0AB4420078AD5</t>
  </si>
  <si>
    <t>01010559BB251A805D1069D0AB4420078AD5</t>
  </si>
  <si>
    <t>라인마킹/주차구획</t>
  </si>
  <si>
    <t>W:150</t>
  </si>
  <si>
    <t>59BB251A805D22C9D1540B8A07E548</t>
  </si>
  <si>
    <t>01010559BB251A805D22C9D1540B8A07E548</t>
  </si>
  <si>
    <t>라인마킹/각종마크</t>
  </si>
  <si>
    <t>방향유도표시</t>
  </si>
  <si>
    <t>59BB251A805D22C9D1540B8A07E54B</t>
  </si>
  <si>
    <t>01010559BB251A805D22C9D1540B8A07E54B</t>
  </si>
  <si>
    <t>배수구커버</t>
  </si>
  <si>
    <t>D150</t>
  </si>
  <si>
    <t>EA</t>
  </si>
  <si>
    <t>59BB251A805D22C9D1540B8B078A8C</t>
  </si>
  <si>
    <t>01010559BB251A805D22C9D1540B8B078A8C</t>
  </si>
  <si>
    <t>010106  해  체  공  사</t>
  </si>
  <si>
    <t>010106</t>
  </si>
  <si>
    <t>혼합건설폐기물 상차비</t>
  </si>
  <si>
    <t>(매립지반입대상 폐기물 포함)</t>
  </si>
  <si>
    <t>59BBC51C265444892B4BE6AB07A354</t>
  </si>
  <si>
    <t>01010659BBC51C265444892B4BE6AB07A354</t>
  </si>
  <si>
    <t>샌드위치패널 해체/거터포함</t>
  </si>
  <si>
    <t>59BAC5AD9A5D67C97DC5D20F073ED5</t>
  </si>
  <si>
    <t>01010659BAC5AD9A5D67C97DC5D20F073ED5</t>
  </si>
  <si>
    <t>배수구커버 해체</t>
  </si>
  <si>
    <t>59BAC5AD9A5D67C97DC5D20F073955</t>
  </si>
  <si>
    <t>01010659BAC5AD9A5D67C97DC5D20F073955</t>
  </si>
  <si>
    <t>카스토퍼 해체</t>
  </si>
  <si>
    <t>L750</t>
  </si>
  <si>
    <t>59BAC5AD9A5D67C97DC5D20F073956</t>
  </si>
  <si>
    <t>01010659BAC5AD9A5D67C97DC5D20F073956</t>
  </si>
  <si>
    <t>스테인리스가드레일 해체</t>
  </si>
  <si>
    <t>L2300</t>
  </si>
  <si>
    <t>59BAC5AD9A5D67C97DC5D20F073957</t>
  </si>
  <si>
    <t>01010659BAC5AD9A5D67C97DC5D20F073957</t>
  </si>
  <si>
    <t>주차감지센서 해체후 재설치</t>
  </si>
  <si>
    <t>59BAC5AD9A5D67C97DC5D20F073530</t>
  </si>
  <si>
    <t>01010659BAC5AD9A5D67C97DC5D20F073530</t>
  </si>
  <si>
    <t>스틸그레이팅 해체후 재설치</t>
  </si>
  <si>
    <t>W200,W300</t>
  </si>
  <si>
    <t>59BAC5AD9A5D67C97DC5D20F073533</t>
  </si>
  <si>
    <t>01010659BAC5AD9A5D67C97DC5D20F073533</t>
  </si>
  <si>
    <t>우레탄방수 해체</t>
  </si>
  <si>
    <t>59BAC5AD9A5D702929A89A66070FAF</t>
  </si>
  <si>
    <t>01010659BAC5AD9A5D702929A89A66070FAF</t>
  </si>
  <si>
    <t>010107  작 업 부 산 물</t>
  </si>
  <si>
    <t>010107</t>
  </si>
  <si>
    <t>철강설</t>
  </si>
  <si>
    <t>철강설, 스텐레스, 작업설부산물</t>
  </si>
  <si>
    <t>kg</t>
  </si>
  <si>
    <t>5EB2959109563889AE318CB90765C0DEAE81A7</t>
  </si>
  <si>
    <t>0101075EB2959109563889AE318CB90765C0DEAE81A7</t>
  </si>
  <si>
    <t>010108  건설폐기물처리비</t>
  </si>
  <si>
    <t>010108</t>
  </si>
  <si>
    <t>★집계제외★</t>
  </si>
  <si>
    <t>6</t>
  </si>
  <si>
    <t>혼합건설폐기물</t>
  </si>
  <si>
    <t>그 밖의 건설폐기물에 가연성 5% 이하 혼합</t>
  </si>
  <si>
    <t>59BBC51C26544499308FDED807D8CD</t>
  </si>
  <si>
    <t>01010859BBC51C26544499308FDED807D8CD</t>
  </si>
  <si>
    <t>폐합성수지</t>
  </si>
  <si>
    <t>59BBC51C26544499308FDED807D8CC</t>
  </si>
  <si>
    <t>01010859BBC51C26544499308FDED807D8CC</t>
  </si>
  <si>
    <t>혼합건설폐기물 운반비</t>
  </si>
  <si>
    <t>24톤 암롤트럭, 30km</t>
  </si>
  <si>
    <t>59BBC51C265444892B4BE6AF071D96</t>
  </si>
  <si>
    <t>01010859BBC51C265444892B4BE6AF071D96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</si>
  <si>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</si>
  <si>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</si>
  <si>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</si>
  <si>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</si>
  <si>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</si>
  <si>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</si>
  <si>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</si>
  <si>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</si>
  <si>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</si>
  <si>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</si>
  <si>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</si>
  <si>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</si>
  <si>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</si>
  <si>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</si>
  <si>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</si>
  <si>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</si>
  <si>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</si>
  <si>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</si>
  <si>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</si>
  <si>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</si>
  <si>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보통인부</t>
  </si>
  <si>
    <t>일반공사 직종</t>
  </si>
  <si>
    <t>인</t>
  </si>
  <si>
    <t>5964B58100504099CE4E97650711930F5AC399</t>
  </si>
  <si>
    <t>59BBC51C265471D9967E9CCC0740915964B58100504099CE4E97650711930F5AC399</t>
  </si>
  <si>
    <t xml:space="preserve"> [ 합          계 ]</t>
  </si>
  <si>
    <t>트럭탑재형 크레인</t>
  </si>
  <si>
    <t>5ton</t>
  </si>
  <si>
    <t>HR</t>
  </si>
  <si>
    <t>5EA02587B75164A930B5DC4A07B9AF15E0998C96</t>
  </si>
  <si>
    <t>59BBC51C265471D9967E9CCC074B875EA02587B75164A930B5DC4A07B9AF15E0998C96</t>
  </si>
  <si>
    <t>철골공</t>
  </si>
  <si>
    <t>5964B58100504099CE4E97650711930F5AC2F5</t>
  </si>
  <si>
    <t>59BB85F9705CCEE9E509FCD907AF4B5964B58100504099CE4E97650711930F5AC2F5</t>
  </si>
  <si>
    <t>특별인부</t>
  </si>
  <si>
    <t>5964B58100504099CE4E97650711930F5AC398</t>
  </si>
  <si>
    <t>59BB85F9705CCEE9E509FCD907AF4B5964B58100504099CE4E97650711930F5AC398</t>
  </si>
  <si>
    <t>크레인(타이어)</t>
  </si>
  <si>
    <t>50ton</t>
  </si>
  <si>
    <t>5EA02587B75164A930B4362707EC4514D08EC8AD</t>
  </si>
  <si>
    <t>59BB85F9705CCEE9E509FCD907AF4B5EA02587B75164A930B4362707EC4514D08EC8AD</t>
  </si>
  <si>
    <t>수성페인트 뿜칠</t>
  </si>
  <si>
    <t>1회 노무비</t>
  </si>
  <si>
    <t>59BB35781F5D1EC9FFCD668C07F9CB</t>
  </si>
  <si>
    <t>59BB357ACB55FFE9FC00A41D070B4F59BB35781F5D1EC9FFCD668C07F9CB</t>
  </si>
  <si>
    <t>녹막이 페인트칠 재료비(20년 품셈기준)</t>
  </si>
  <si>
    <t>철재면, 1회, 2종</t>
  </si>
  <si>
    <t>59BB357ACB55FFE9FD297C7B073631</t>
  </si>
  <si>
    <t>59BB357ACB55FFE9FC00A41D070B4F59BB357ACB55FFE9FD297C7B073631</t>
  </si>
  <si>
    <t>프라이머</t>
  </si>
  <si>
    <t>5E97B535BF57B4E93B3272A107331F3ADB8D27</t>
  </si>
  <si>
    <t>59BB555BBE5033790BC49A5F0778A15E97B535BF57B4E93B3272A107331F3ADB8D27</t>
  </si>
  <si>
    <t>polyurea</t>
  </si>
  <si>
    <t>5E97B535BF57B4E93B3272A107331F3ADB8D24</t>
  </si>
  <si>
    <t>59BB555BBE5033790BC49A5F0778A15E97B535BF57B4E93B3272A107331F3ADB8D24</t>
  </si>
  <si>
    <t>우레탄중도</t>
  </si>
  <si>
    <t>바탕조정</t>
  </si>
  <si>
    <t>5E97B535BF57B4E93B3272A107331F3ADB8D25</t>
  </si>
  <si>
    <t>59BB555BBE5033790BC49A5F0778A15E97B535BF57B4E93B3272A107331F3ADB8D25</t>
  </si>
  <si>
    <t>Top Coating</t>
  </si>
  <si>
    <t>5E97B535BF57B4E93B3272A107331F3ADB8D22</t>
  </si>
  <si>
    <t>59BB555BBE5033790BC49A5F0778A15E97B535BF57B4E93B3272A107331F3ADB8D22</t>
  </si>
  <si>
    <t>우레탄 희석제</t>
  </si>
  <si>
    <t>5E97B535BF57B4E93B3272A107331F3ADB8D23</t>
  </si>
  <si>
    <t>59BB555BBE5033790BC49A5F0778A15E97B535BF57B4E93B3272A107331F3ADB8D23</t>
  </si>
  <si>
    <t>SEALANT</t>
  </si>
  <si>
    <t>균열보수</t>
  </si>
  <si>
    <t>5E97B535BF57B4E93B3272A107331F3ADB8D20</t>
  </si>
  <si>
    <t>59BB555BBE5033790BC49A5F0778A15E97B535BF57B4E93B3272A107331F3ADB8D20</t>
  </si>
  <si>
    <t>잡재료</t>
  </si>
  <si>
    <t>주재료비의 3%</t>
  </si>
  <si>
    <t>식</t>
  </si>
  <si>
    <t>58AFA51CDB5B8759CAA1594C0737001</t>
  </si>
  <si>
    <t>59BB555BBE5033790BC49A5F0778A158AFA51CDB5B8759CAA1594C0737001</t>
  </si>
  <si>
    <t>59BB555BBE5033790BC49A5F0778A15964B58100504099CE4E97650711930F5AC398</t>
  </si>
  <si>
    <t>방수공</t>
  </si>
  <si>
    <t>5964B58100504099CE4E97650711930F5AC1EB</t>
  </si>
  <si>
    <t>59BB555BBE5033790BC49A5F0778A15964B58100504099CE4E97650711930F5AC1EB</t>
  </si>
  <si>
    <t>59BB555BBE5033790BC49A5F0778A15964B58100504099CE4E97650711930F5AC399</t>
  </si>
  <si>
    <t>59BB555BBE5033790BC49A2A07B2A25964B58100504099CE4E97650711930F5AC1EB</t>
  </si>
  <si>
    <t>59BB555BBE5033790BC49A2A07B2A25964B58100504099CE4E97650711930F5AC399</t>
  </si>
  <si>
    <t>공구손료</t>
  </si>
  <si>
    <t>인력품의 4%</t>
  </si>
  <si>
    <t>59BB555BBE5033790BC49A2A07B2A258AFA51CDB5B8759CAA1594C0737001</t>
  </si>
  <si>
    <t>무수축모르타르</t>
  </si>
  <si>
    <t>GP600</t>
  </si>
  <si>
    <t>5E97B535B85CA6E9FB6614AE07CB0A506510D9</t>
  </si>
  <si>
    <t>59BBA5CB7E5834896225A14D0768B05E97B535B85CA6E9FB6614AE07CB0A506510D9</t>
  </si>
  <si>
    <t>바탕 고르기</t>
  </si>
  <si>
    <t>바닥, 24mm 이하 기준</t>
  </si>
  <si>
    <t>59BB05C605599A89D9E4EA0D079D46</t>
  </si>
  <si>
    <t>59BBA5CB7E5834896225A14D0768B059BB05C605599A89D9E4EA0D079D46</t>
  </si>
  <si>
    <t>샌드위치패널</t>
  </si>
  <si>
    <t>샌드위치패널, 유리면(0.064), 지붕재, 75mm</t>
  </si>
  <si>
    <t>5E97B535BC5A7E19DC72DB6807FB95B3A086CA</t>
  </si>
  <si>
    <t>59BB25162057F7D91B2B9D4F07C73E5E97B535BC5A7E19DC72DB6807FB95B3A086CA</t>
  </si>
  <si>
    <t>주재료비의 5%</t>
  </si>
  <si>
    <t>59BB25162057F7D91B2B9D4F07C73E58AFA51CDB5B8759CAA1594C0737001</t>
  </si>
  <si>
    <t>샌드위치(단열)패널 설치 - 지붕</t>
  </si>
  <si>
    <t>두께 50~100mm 기준</t>
  </si>
  <si>
    <t>59BB25162057F7D91B2B9D4F07C6A4</t>
  </si>
  <si>
    <t>59BB25162057F7D91B2B9D4F07C73E59BB25162057F7D91B2B9D4F07C6A4</t>
  </si>
  <si>
    <t>카스토퍼</t>
  </si>
  <si>
    <t>5E97B535BC5A7E19DC73E360079CEF5750FD83</t>
  </si>
  <si>
    <t>59BB251A805D1069D0AB4420078AD55E97B535BC5A7E19DC73E360079CEF5750FD83</t>
  </si>
  <si>
    <t>주차블록 설치</t>
  </si>
  <si>
    <t>길이 750mm∼1000mm</t>
  </si>
  <si>
    <t>599635D24D5E881971B40639074773</t>
  </si>
  <si>
    <t>59BB251A805D1069D0AB4420078AD5599635D24D5E881971B40639074773</t>
  </si>
  <si>
    <t>차선도색/융착식 도료 수동식/신설공사</t>
  </si>
  <si>
    <t>실선(황색) W:150 / 자재[2019 품셈 준용]</t>
  </si>
  <si>
    <t>599635D24E5F2479A466732707966C</t>
  </si>
  <si>
    <t>59BB251A805D22C9D1540B8A07E548599635D24E5F2479A466732707966C</t>
  </si>
  <si>
    <t>문자, 기호(황색) / 자재[2019 품셈 준용]</t>
  </si>
  <si>
    <t>599635D24E5F2479A4667A530790B0</t>
  </si>
  <si>
    <t>59BB251A805D22C9D1540B8A07E54B599635D24E5F2479A4667A530790B0</t>
  </si>
  <si>
    <t>5E97B535BF57B4E93B3272A107331F3AAE1EEF</t>
  </si>
  <si>
    <t>59BB251A805D22C9D1540B8B078A8C5E97B535BF57B4E93B3272A107331F3AAE1EEF</t>
  </si>
  <si>
    <t>59BB251A805D22C9D1540B8B078A8C5964B58100504099CE4E97650711930F5AC399</t>
  </si>
  <si>
    <t>건축목공</t>
  </si>
  <si>
    <t>5964B58100504099CE4E97650711930F5AC1EE</t>
  </si>
  <si>
    <t>59BAC5AD9A5D67C97DC5D20F073ED55964B58100504099CE4E97650711930F5AC1EE</t>
  </si>
  <si>
    <t>59BAC5AD9A5D67C97DC5D20F073ED55964B58100504099CE4E97650711930F5AC399</t>
  </si>
  <si>
    <t>59BAC5AD9A5D67C97DC5D20F0739555964B58100504099CE4E97650711930F5AC398</t>
  </si>
  <si>
    <t>59BAC5AD9A5D67C97DC5D20F0739555964B58100504099CE4E97650711930F5AC399</t>
  </si>
  <si>
    <t>59BAC5AD9A5D67C97DC5D20F0739565964B58100504099CE4E97650711930F5AC398</t>
  </si>
  <si>
    <t>59BAC5AD9A5D67C97DC5D20F0739565964B58100504099CE4E97650711930F5AC399</t>
  </si>
  <si>
    <t>59BAC5AD9A5D67C97DC5D20F0739575964B58100504099CE4E97650711930F5AC398</t>
  </si>
  <si>
    <t>59BAC5AD9A5D67C97DC5D20F0739575964B58100504099CE4E97650711930F5AC399</t>
  </si>
  <si>
    <t>59BAC5AD9A5D67C97DC5D20F0735305964B58100504099CE4E97650711930F5AC398</t>
  </si>
  <si>
    <t>59BAC5AD9A5D67C97DC5D20F0735305964B58100504099CE4E97650711930F5AC399</t>
  </si>
  <si>
    <t>59BAC5AD9A5D67C97DC5D20F0735335964B58100504099CE4E97650711930F5AC398</t>
  </si>
  <si>
    <t>59BAC5AD9A5D67C97DC5D20F0735335964B58100504099CE4E97650711930F5AC399</t>
  </si>
  <si>
    <t>59BAC5AD9A5D702929A89A66070FAF5964B58100504099CE4E97650711930F5AC398</t>
  </si>
  <si>
    <t>A</t>
  </si>
  <si>
    <t>대</t>
  </si>
  <si>
    <t>5EA02587B75164A930B5DC4A07B9AF15E0998C</t>
  </si>
  <si>
    <t>5EA02587B75164A930B5DC4A07B9AF15E0998C965EA02587B75164A930B5DC4A07B9AF15E0998C</t>
  </si>
  <si>
    <t>경유</t>
  </si>
  <si>
    <t>경유, 저유황</t>
  </si>
  <si>
    <t>L</t>
  </si>
  <si>
    <t>5EB2D50ABC518CE966D51C3707BCB039098EFE</t>
  </si>
  <si>
    <t>5EA02587B75164A930B5DC4A07B9AF15E0998C965EB2D50ABC518CE966D51C3707BCB039098EFE</t>
  </si>
  <si>
    <t>주연료비의 20%</t>
  </si>
  <si>
    <t>5EA02587B75164A930B5DC4A07B9AF15E0998C9658AFA51CDB5B8759CAA1594C0737001</t>
  </si>
  <si>
    <t>화물차운전사</t>
  </si>
  <si>
    <t>5964B58100504099CE4E97650711930F5AC77C</t>
  </si>
  <si>
    <t>5EA02587B75164A930B5DC4A07B9AF15E0998C965964B58100504099CE4E97650711930F5AC77C</t>
  </si>
  <si>
    <t>5EA02587B75164A930B4362707EC4514D08EC8</t>
  </si>
  <si>
    <t>5EA02587B75164A930B4362707EC4514D08EC8AD5EA02587B75164A930B4362707EC4514D08EC8</t>
  </si>
  <si>
    <t>5EA02587B75164A930B4362707EC4514D08EC8AD5EB2D50ABC518CE966D51C3707BCB039098EFE</t>
  </si>
  <si>
    <t>주연료비의 57%</t>
  </si>
  <si>
    <t>5EA02587B75164A930B4362707EC4514D08EC8AD58AFA51CDB5B8759CAA1594C0737001</t>
  </si>
  <si>
    <t>건설기계운전사</t>
  </si>
  <si>
    <t>5964B58100504099CE4E97650711930F5AC77D</t>
  </si>
  <si>
    <t>5EA02587B75164A930B4362707EC4514D08EC8AD5964B58100504099CE4E97650711930F5AC77D</t>
  </si>
  <si>
    <t>10M2</t>
  </si>
  <si>
    <t>59BB35781F5D1EC9FFCD668C07FDA6</t>
  </si>
  <si>
    <t>59BB35781F5D1EC9FFCD668C07F9CB59BB35781F5D1EC9FFCD668C07FDA6</t>
  </si>
  <si>
    <t>방청페인트</t>
  </si>
  <si>
    <t>방청페인트, KSM6030-1종2류, 광명단페인트</t>
  </si>
  <si>
    <t>5E97A52C98579289E82017A107389B4E00CD7A</t>
  </si>
  <si>
    <t>59BB357ACB55FFE9FD297C7B0736315E97A52C98579289E82017A107389B4E00CD7A</t>
  </si>
  <si>
    <t>시너</t>
  </si>
  <si>
    <t>시너, KSM6060, 2종</t>
  </si>
  <si>
    <t>5E97A52C985792592D0DD6D2074C4B95879DED</t>
  </si>
  <si>
    <t>59BB357ACB55FFE9FD297C7B0736315E97A52C985792592D0DD6D2074C4B95879DED</t>
  </si>
  <si>
    <t>도장공</t>
  </si>
  <si>
    <t>5964B58100504099CE4E97650711930F5AC1E4</t>
  </si>
  <si>
    <t>59BB35781F5D1EC9FFCD668C07FDA65964B58100504099CE4E97650711930F5AC1E4</t>
  </si>
  <si>
    <t>59BB35781F5D1EC9FFCD668C07FDA65964B58100504099CE4E97650711930F5AC399</t>
  </si>
  <si>
    <t>공구손료 및 잡재료비</t>
  </si>
  <si>
    <t>인력품의 12%</t>
  </si>
  <si>
    <t>59BB35781F5D1EC9FFCD668C07FDA658AFA51CDB5B8759CAA1594C0737001</t>
  </si>
  <si>
    <t>미장공</t>
  </si>
  <si>
    <t>5964B58100504099CE4E97650711930F5AC1EA</t>
  </si>
  <si>
    <t>59BB05C605599A89D9E4EA0D079D465964B58100504099CE4E97650711930F5AC1EA</t>
  </si>
  <si>
    <t>59BB05C605599A89D9E4EA0D079D465964B58100504099CE4E97650711930F5AC399</t>
  </si>
  <si>
    <t>인력품의 2%</t>
  </si>
  <si>
    <t>59BB05C605599A89D9E4EA0D079D4658AFA51CDB5B8759CAA1594C0737001</t>
  </si>
  <si>
    <t>내장공</t>
  </si>
  <si>
    <t>5964B58100504099CE4E97650711930F5AC0C6</t>
  </si>
  <si>
    <t>59BB25162057F7D91B2B9D4F07C6A45964B58100504099CE4E97650711930F5AC0C6</t>
  </si>
  <si>
    <t>59BB25162057F7D91B2B9D4F07C6A45964B58100504099CE4E97650711930F5AC399</t>
  </si>
  <si>
    <t>59BB25162057F7D91B2B9D4F07C6A458AFA51CDB5B8759CAA1594C0737001</t>
  </si>
  <si>
    <t>20ton</t>
  </si>
  <si>
    <t>5EA02587B75164A930B4362707EBBE42717D47DB</t>
  </si>
  <si>
    <t>59BB25162057F7D91B2B9D4F07C6A45EA02587B75164A930B4362707EBBE42717D47DB</t>
  </si>
  <si>
    <t>5EA02587B75164A930B4362707EBBE42717D47</t>
  </si>
  <si>
    <t>5EA02587B75164A930B4362707EBBE42717D47DB5EA02587B75164A930B4362707EBBE42717D47</t>
  </si>
  <si>
    <t>5EA02587B75164A930B4362707EBBE42717D47DB5EB2D50ABC518CE966D51C3707BCB039098EFE</t>
  </si>
  <si>
    <t>주연료비의 39%</t>
  </si>
  <si>
    <t>5EA02587B75164A930B4362707EBBE42717D47DB58AFA51CDB5B8759CAA1594C0737001</t>
  </si>
  <si>
    <t>5EA02587B75164A930B4362707EBBE42717D47DB5964B58100504099CE4E97650711930F5AC77D</t>
  </si>
  <si>
    <t>실선(황색) / 자재[2019 품셈 준용]</t>
  </si>
  <si>
    <t>599635D24E5F2479A4667322071453</t>
  </si>
  <si>
    <t>599635D24E5F2479A466732707966C599635D24E5F2479A4667322071453</t>
  </si>
  <si>
    <t>특수페인트</t>
  </si>
  <si>
    <t>특수페인트, 도로표지용, KSM-6080, 융착식, 황색 4종</t>
  </si>
  <si>
    <t>5E97A52C98579289E82A18230753A7697D39BA</t>
  </si>
  <si>
    <t>599635D24E5F2479A46673220714535E97A52C98579289E82A18230753A7697D39BA</t>
  </si>
  <si>
    <t>특수페인트, 도로표지용, 융착식프라이머</t>
  </si>
  <si>
    <t>5E97A52C98579289E82A1BF8079AE9A0F3E724</t>
  </si>
  <si>
    <t>599635D24E5F2479A46673220714535E97A52C98579289E82A1BF8079AE9A0F3E724</t>
  </si>
  <si>
    <t>프로판가스</t>
  </si>
  <si>
    <t>5EB2D50ABD53ECB9B47C7E7307AEF2CCE71DFA</t>
  </si>
  <si>
    <t>599635D24E5F2479A46673220714535EB2D50ABD53ECB9B47C7E7307AEF2CCE71DFA</t>
  </si>
  <si>
    <t>도로표지도료용 유리알</t>
  </si>
  <si>
    <t>1호(106-850um)</t>
  </si>
  <si>
    <t>5E97A52C985792B9B678B5640788F1C9406439</t>
  </si>
  <si>
    <t>599635D24E5F2479A46673220714535E97A52C985792B9B678B5640788F1C9406439</t>
  </si>
  <si>
    <t>주재료비의 1%</t>
  </si>
  <si>
    <t>599635D24E5F2479A466732207145358AFA51CDB5B8759CAA1594C0737001</t>
  </si>
  <si>
    <t>실선 (재료비 별도)</t>
  </si>
  <si>
    <t>599635D24E5F36D9AA93F74607F8C7</t>
  </si>
  <si>
    <t>599635D24E5F2479A4667322071453599635D24E5F36D9AA93F74607F8C7</t>
  </si>
  <si>
    <t>5EA02587B75149B94D149505075E3C908980BCD2</t>
  </si>
  <si>
    <t>덤프트럭</t>
  </si>
  <si>
    <t>4.5ton</t>
  </si>
  <si>
    <t>5EA02587B75149B94D149505075E3C908980BC</t>
  </si>
  <si>
    <t>5EA02587B75149B94D149505075E3C908980BCD25EA02587B75149B94D149505075E3C908980BC</t>
  </si>
  <si>
    <t>5EA02587B75149B94D149505075E3C908980BCD25EB2D50ABC518CE966D51C3707BCB039098EFE</t>
  </si>
  <si>
    <t>주연료비의 38%</t>
  </si>
  <si>
    <t>5EA02587B75149B94D149505075E3C908980BCD258AFA51CDB5B8759CAA1594C0737001</t>
  </si>
  <si>
    <t>5EA02587B75149B94D149505075E3C908980BCD25964B58100504099CE4E97650711930F5AC77C</t>
  </si>
  <si>
    <t>5EA02587B75149B94D1495050758957A5A480278</t>
  </si>
  <si>
    <t>2.5ton</t>
  </si>
  <si>
    <t>5EA02587B75149B94D1495050758957A5A4802</t>
  </si>
  <si>
    <t>5EA02587B75149B94D1495050758957A5A4802785EA02587B75149B94D1495050758957A5A4802</t>
  </si>
  <si>
    <t>5EA02587B75149B94D1495050758957A5A4802785EB2D50ABC518CE966D51C3707BCB039098EFE</t>
  </si>
  <si>
    <t>5EA02587B75149B94D1495050758957A5A48027858AFA51CDB5B8759CAA1594C0737001</t>
  </si>
  <si>
    <t>5EA02587B75149B94D1495050758957A5A4802785964B58100504099CE4E97650711930F5AC77C</t>
  </si>
  <si>
    <t>599635D24E5F2479A46675D10756EF</t>
  </si>
  <si>
    <t>599635D24E5F2479A4667A530790B0599635D24E5F2479A46675D10756EF</t>
  </si>
  <si>
    <t>599635D24E5F2479A46675D10756EF5E97A52C98579289E82A18230753A7697D39BA</t>
  </si>
  <si>
    <t>599635D24E5F2479A46675D10756EF5E97A52C98579289E82A1BF8079AE9A0F3E724</t>
  </si>
  <si>
    <t>599635D24E5F2479A46675D10756EF5EB2D50ABD53ECB9B47C7E7307AEF2CCE71DFA</t>
  </si>
  <si>
    <t>599635D24E5F2479A46675D10756EF5E97A52C985792B9B678B5640788F1C9406439</t>
  </si>
  <si>
    <t>599635D24E5F2479A46675D10756EF58AFA51CDB5B8759CAA1594C0734002</t>
  </si>
  <si>
    <t>문자,기호 (재료비 별도)</t>
  </si>
  <si>
    <t>599635D24E5F36D9AA93F74607FB9C</t>
  </si>
  <si>
    <t>599635D24E5F2479A46675D10756EF599635D24E5F36D9AA93F74607FB9C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</si>
  <si>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</si>
  <si>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</si>
  <si>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</si>
  <si>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</si>
  <si>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</si>
  <si>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</si>
  <si>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</si>
  <si>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</si>
  <si>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>토목 1-8-7</t>
  </si>
  <si>
    <t xml:space="preserve">주차블록 설치  길이 750mm∼1000mm  개소  ( 산근 1 ) </t>
  </si>
  <si>
    <t>C</t>
  </si>
  <si>
    <t xml:space="preserve"> 주차블록 설치(길이 750MM∼1000MM) EA  </t>
  </si>
  <si>
    <t>C!</t>
  </si>
  <si>
    <t xml:space="preserve">'주차블록 설치(길이 750mm∼1000mm) EA' </t>
  </si>
  <si>
    <t xml:space="preserve"> </t>
  </si>
  <si>
    <t xml:space="preserve">Q1 1일시공량(EA/일)  =90   </t>
  </si>
  <si>
    <t>q1'1일시공량(EA/일)' =90</t>
  </si>
  <si>
    <t xml:space="preserve">Q  시간당 작업량(EA/HR)  =Q1/8/1.0= 11.25 </t>
  </si>
  <si>
    <t>Q '시간당 작업량(EA/HR)' =q1/8/1.0=?</t>
  </si>
  <si>
    <t xml:space="preserve"> ◈배치인원 </t>
  </si>
  <si>
    <t>'◈배치인원'</t>
  </si>
  <si>
    <t xml:space="preserve"> 1.인력 </t>
  </si>
  <si>
    <t>'1.인력'</t>
  </si>
  <si>
    <t xml:space="preserve"> []=0, [2]=0    </t>
  </si>
  <si>
    <t xml:space="preserve"> [1]=0, [2]=0 </t>
  </si>
  <si>
    <t xml:space="preserve"> 특별인부2.0인/8HR*작업시간 </t>
  </si>
  <si>
    <t>'특별인부2.0인/8HR*작업시간'</t>
  </si>
  <si>
    <t xml:space="preserve"> 노무비: 197450*2.0/8/Q = 4387.7 </t>
  </si>
  <si>
    <t>'노무비:'~L001010101000003.L~*2.0/8/Q =?LA+:LA1</t>
  </si>
  <si>
    <t xml:space="preserve"> 보통인부1.0인/8HR*작업시간 </t>
  </si>
  <si>
    <t>'보통인부1.0인/8HR*작업시간'</t>
  </si>
  <si>
    <t xml:space="preserve"> 노무비: 157068*1.0/8/Q = 1745.2 </t>
  </si>
  <si>
    <t>'노무비:'~L001010101000002.L~*1.0/8/Q =?LA+:LA2</t>
  </si>
  <si>
    <t xml:space="preserve">  소  계    </t>
  </si>
  <si>
    <t>&gt;'소  계'</t>
  </si>
  <si>
    <t xml:space="preserve"> 2.공구손료(인력품의 5%): (4387.7+1745.2)*0.05 = 306.6 </t>
  </si>
  <si>
    <t>'2.공구손료(인력품의 5%):'({LA1}+{LA2})*0.05 =?EQ+</t>
  </si>
  <si>
    <t xml:space="preserve">  총  계</t>
  </si>
  <si>
    <t>토목 1-8-9.4</t>
  </si>
  <si>
    <t xml:space="preserve">차선도색/융착식 도료 수동식/신설공사  실선 (재료비 별도)  M2  ( 산근 2 ) </t>
  </si>
  <si>
    <t xml:space="preserve"> 차선도색 - 실선 M2  </t>
  </si>
  <si>
    <t xml:space="preserve">'차선도색 - 실선 M2' </t>
  </si>
  <si>
    <t xml:space="preserve"> (융착식 도료 수동식(핸드가이드식 라인마커))                                                               </t>
  </si>
  <si>
    <t xml:space="preserve">'(융착식 도료 수동식(핸드가이드식 라인마커)) '                                                             </t>
  </si>
  <si>
    <t xml:space="preserve">Q1 1일시공량(M2/일)  =700   </t>
  </si>
  <si>
    <t>q1'1일시공량(M2/일)' =700</t>
  </si>
  <si>
    <t xml:space="preserve">Q  시간당 작업량(M2/HR)  =Q1/8/1.0= 87.5 </t>
  </si>
  <si>
    <t xml:space="preserve">Q '시간당 작업량(M2/HR)' =q1/8/1.0=? </t>
  </si>
  <si>
    <t xml:space="preserve"> 특별인부 2인/8HR*작업시간 </t>
  </si>
  <si>
    <t>'특별인부 2인/8HR*작업시간'</t>
  </si>
  <si>
    <t xml:space="preserve"> 노무비:  197450*2/8/87.5 = 564.1 </t>
  </si>
  <si>
    <t>'노무비:' ~L001010101000003.L~*2/8/{Q} =?LA+:LA1</t>
  </si>
  <si>
    <t xml:space="preserve"> 보통인부 2인/8HR*작업시간 </t>
  </si>
  <si>
    <t>'보통인부 2인/8HR*작업시간'</t>
  </si>
  <si>
    <t xml:space="preserve"> 노무비:  157068*2/8/87.5 = 448.7 </t>
  </si>
  <si>
    <t>'노무비:' ~L001010101000002.L~*2/8/{Q} =?LA+:LA2</t>
  </si>
  <si>
    <t xml:space="preserve"> ◈사용기계  </t>
  </si>
  <si>
    <t>'◈사용기계 '</t>
  </si>
  <si>
    <t xml:space="preserve"> 2.트럭(덤프트럭 준용) 4.5톤 </t>
  </si>
  <si>
    <t>'2.트럭(덤프트럭 준용) 4.5톤'</t>
  </si>
  <si>
    <t xml:space="preserve"> 재료비:  10305 / 87.5= 117.7 </t>
  </si>
  <si>
    <t>'재료비:' ~00000602004500000.M~ / {Q}=?MA+</t>
  </si>
  <si>
    <t xml:space="preserve"> 노무비:  43526 / 87.5= 497.4 </t>
  </si>
  <si>
    <t>'노무비:' ~00000602004500000.L~ / {Q}=?LA+</t>
  </si>
  <si>
    <t xml:space="preserve"> 경  비:  7043 / 87.5= 80.4 </t>
  </si>
  <si>
    <t>'경  비:' ~00000602004500000.E~ / {Q}=?EQ+</t>
  </si>
  <si>
    <t xml:space="preserve"> 3.트럭(덤프트럭 준용) 2.5톤</t>
  </si>
  <si>
    <t>'3.트럭(덤프트럭 준용) 2.5톤</t>
  </si>
  <si>
    <t xml:space="preserve"> 재료비:  5977 / 87.5 = 68.3 </t>
  </si>
  <si>
    <t>'재료비:' ~00000602002500000.M~ / {Q} =?MA+</t>
  </si>
  <si>
    <t xml:space="preserve"> 노무비:  43526 / 87.5 = 497.4 </t>
  </si>
  <si>
    <t>'노무비:' ~00000602002500000.L~ / {Q} =?LA+</t>
  </si>
  <si>
    <t xml:space="preserve"> 경  비:  6033 / 87.5 = 68.9 </t>
  </si>
  <si>
    <t>'경  비:' ~00000602002500000.E~ / {Q} =?EQ+</t>
  </si>
  <si>
    <t xml:space="preserve"> 4.공구손료(인력품의 10%): (564.1+448.7)*0.1= 101.2 </t>
  </si>
  <si>
    <t xml:space="preserve">'4.공구손료(인력품의 10%):'({LA1}+{LA2})*0.1=?EQ+ </t>
  </si>
  <si>
    <t xml:space="preserve">차선도색/융착식 도료 수동식/신설공사  문자,기호 (재료비 별도)  M2  ( 산근 3 ) </t>
  </si>
  <si>
    <t xml:space="preserve"> 차선도색 - 문자,기호 M2  </t>
  </si>
  <si>
    <t xml:space="preserve">'차선도색 - 문자,기호 M2' </t>
  </si>
  <si>
    <t xml:space="preserve"> (융착식 도료 수동식(핸드가이드식 라인마커))   </t>
  </si>
  <si>
    <t xml:space="preserve">'(융착식 도료 수동식(핸드가이드식 라인마커)) ' </t>
  </si>
  <si>
    <t xml:space="preserve">Q1 1일시공량(M2/일)  =126   </t>
  </si>
  <si>
    <t>q1'1일시공량(M2/일)' =126</t>
  </si>
  <si>
    <t xml:space="preserve">Q  시간당 작업량(M2/HR)  =Q1/8/1.0= 15.75 </t>
  </si>
  <si>
    <t xml:space="preserve"> 노무비:  197450*2/8/15.75 = 3134.1 </t>
  </si>
  <si>
    <t xml:space="preserve"> 노무비:  157068*2/8/15.75 = 2493.1 </t>
  </si>
  <si>
    <t xml:space="preserve"> 재료비:  10305 / 15.75= 654.2 </t>
  </si>
  <si>
    <t xml:space="preserve"> 노무비:  43526 / 15.75= 2763.5 </t>
  </si>
  <si>
    <t xml:space="preserve"> 경  비:  7043 / 15.75= 447.1 </t>
  </si>
  <si>
    <t xml:space="preserve"> 재료비:  5977 / 15.75 = 379.4 </t>
  </si>
  <si>
    <t xml:space="preserve"> 노무비:  43526 / 15.75 = 2763.5 </t>
  </si>
  <si>
    <t xml:space="preserve"> 경  비:  6033 / 15.75 = 383 </t>
  </si>
  <si>
    <t xml:space="preserve"> 4.공구손료(인력품의 10%): (3134.1+2493.1)*0.1= 562.7 </t>
  </si>
  <si>
    <t>공 사 원 가 계 산 서</t>
  </si>
  <si>
    <t>공사명 : 과천주차빌딩시설개선공사</t>
  </si>
  <si>
    <t>금액 : 팔천오십구만칠천원(￦80,597,000)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</si>
  <si>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</si>
  <si>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</si>
  <si>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</si>
  <si>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</si>
  <si>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</si>
  <si>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</si>
  <si>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</si>
  <si>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</si>
  <si>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</si>
  <si>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50억미만, 6개월이하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</si>
  <si>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</si>
  <si>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</si>
  <si>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</si>
  <si>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</si>
  <si>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</si>
  <si>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</si>
  <si>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</si>
  <si>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</si>
  <si>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</si>
  <si>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</si>
  <si>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12.2%</t>
  </si>
  <si>
    <t>BS</t>
  </si>
  <si>
    <t>C2</t>
  </si>
  <si>
    <t>경              비</t>
  </si>
  <si>
    <t>C4</t>
  </si>
  <si>
    <t>산  재  보  험  료</t>
  </si>
  <si>
    <t>노무비 * 3.7%</t>
  </si>
  <si>
    <t>모든 건설공사에 적용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</si>
  <si>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</si>
  <si>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</si>
  <si>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</si>
  <si>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</si>
  <si>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</si>
  <si>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</si>
  <si>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공사기간 1개월이상일때 적용</t>
  </si>
  <si>
    <t>C7</t>
  </si>
  <si>
    <t>국민  연금  보험료</t>
  </si>
  <si>
    <t>직접노무비 * 4.5%</t>
  </si>
  <si>
    <t>CB</t>
  </si>
  <si>
    <t>노인장기요양보험료</t>
  </si>
  <si>
    <t>건강보험료 * 12.81%</t>
  </si>
  <si>
    <t>C8</t>
  </si>
  <si>
    <t>퇴직  공제  부금비</t>
  </si>
  <si>
    <t>직접노무비 * 2.3%</t>
  </si>
  <si>
    <t>추정금액 1억원이상일때 적용</t>
  </si>
  <si>
    <t>CA</t>
  </si>
  <si>
    <t>산업안전보건관리비</t>
  </si>
  <si>
    <t>(재료비+직노) * 2.93%</t>
  </si>
  <si>
    <t>도급액+도급자관급 2천만원이상일때 적용</t>
  </si>
  <si>
    <t>CH</t>
  </si>
  <si>
    <t>환  경  보  전  비</t>
  </si>
  <si>
    <t>(재료비+직노+경비) * 0.3%</t>
  </si>
  <si>
    <t>CG</t>
  </si>
  <si>
    <t>기   타    경   비</t>
  </si>
  <si>
    <t>(재료비+노무비) * 5.8%</t>
  </si>
  <si>
    <t>CK</t>
  </si>
  <si>
    <t>하도급지급보증수수료</t>
  </si>
  <si>
    <t>(재료비+직노+경비) * 0.081%</t>
  </si>
  <si>
    <t>종합건설업일때 적용</t>
  </si>
  <si>
    <t>CL</t>
  </si>
  <si>
    <t>건설기계대여금지급보증서발급수수료</t>
  </si>
  <si>
    <t>(재료비+직노+경비) * 0.1%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</si>
  <si>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</si>
  <si>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</si>
  <si>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</si>
  <si>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</si>
  <si>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</si>
  <si>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</si>
  <si>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</si>
  <si>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</si>
  <si>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</si>
  <si>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D5</t>
  </si>
  <si>
    <t>건설폐기물처리비</t>
  </si>
  <si>
    <t>100톤미만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</si>
  <si>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</si>
  <si>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</si>
  <si>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</si>
  <si>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</si>
  <si>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</si>
  <si>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</si>
  <si>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</si>
  <si>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</si>
  <si>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</si>
  <si>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설   계   서</t>
    <phoneticPr fontId="21" type="noConversion"/>
  </si>
  <si>
    <t>부  장</t>
    <phoneticPr fontId="16" type="noConversion"/>
  </si>
  <si>
    <t>팀  장</t>
    <phoneticPr fontId="16" type="noConversion"/>
  </si>
  <si>
    <t>심 사 자</t>
    <phoneticPr fontId="16" type="noConversion"/>
  </si>
  <si>
    <t>설 계 자</t>
    <phoneticPr fontId="16" type="noConversion"/>
  </si>
  <si>
    <t>위            치    :</t>
    <phoneticPr fontId="16" type="noConversion"/>
  </si>
  <si>
    <t>과천주차빌딩 5층 (옥상층)</t>
    <phoneticPr fontId="16" type="noConversion"/>
  </si>
  <si>
    <t>공   사   개   요  :</t>
    <phoneticPr fontId="16" type="noConversion"/>
  </si>
  <si>
    <t>(옥상방수  및</t>
    <phoneticPr fontId="1" type="noConversion"/>
  </si>
  <si>
    <t>시설물 개선 공사)</t>
    <phoneticPr fontId="1" type="noConversion"/>
  </si>
  <si>
    <t>이환 건축사사무소</t>
    <phoneticPr fontId="21" type="noConversion"/>
  </si>
  <si>
    <t>2023. 05</t>
    <phoneticPr fontId="16" type="noConversion"/>
  </si>
  <si>
    <t xml:space="preserve">  2023년 05월</t>
    <phoneticPr fontId="16" type="noConversion"/>
  </si>
  <si>
    <t xml:space="preserve">건축물 현장정리 및 준공청소/배수로청소포함  지붕  M2 </t>
    <phoneticPr fontId="1" type="noConversion"/>
  </si>
  <si>
    <t xml:space="preserve">크레인  5톤  일    </t>
    <phoneticPr fontId="1" type="noConversion"/>
  </si>
  <si>
    <t xml:space="preserve">부대철골 설치    TON    </t>
    <phoneticPr fontId="1" type="noConversion"/>
  </si>
  <si>
    <t xml:space="preserve">녹막이페인트 붓칠  철골면, 1회 2종  M2    </t>
    <phoneticPr fontId="1" type="noConversion"/>
  </si>
  <si>
    <t xml:space="preserve">폴리우레아바닥재  2mm  M2    </t>
    <phoneticPr fontId="1" type="noConversion"/>
  </si>
  <si>
    <t xml:space="preserve">바탕처리  바닥  M2    </t>
    <phoneticPr fontId="1" type="noConversion"/>
  </si>
  <si>
    <t xml:space="preserve">무수축모르타르 바름  지붕바닥, 20mm  M2     </t>
    <phoneticPr fontId="1" type="noConversion"/>
  </si>
  <si>
    <t xml:space="preserve">샌드위치패널 설치 - 지붕  75mm 그라스울, 각종후레싱포함  M2    </t>
    <phoneticPr fontId="1" type="noConversion"/>
  </si>
  <si>
    <t xml:space="preserve">카스톱퍼  고무계, 150*120*750mm  개소   </t>
    <phoneticPr fontId="1" type="noConversion"/>
  </si>
  <si>
    <t xml:space="preserve">라인마킹/주차구획  W:150  M    </t>
    <phoneticPr fontId="1" type="noConversion"/>
  </si>
  <si>
    <t xml:space="preserve">라인마킹/각종마크  방향유도표시  개소    </t>
    <phoneticPr fontId="1" type="noConversion"/>
  </si>
  <si>
    <t xml:space="preserve">배수구커버  D150  EA    </t>
    <phoneticPr fontId="1" type="noConversion"/>
  </si>
  <si>
    <t xml:space="preserve">샌드위치패널 해체/거터포함    M2    </t>
    <phoneticPr fontId="1" type="noConversion"/>
  </si>
  <si>
    <t xml:space="preserve">배수구커버 해체  D150  EA     </t>
    <phoneticPr fontId="1" type="noConversion"/>
  </si>
  <si>
    <t xml:space="preserve">카스토퍼 해체  L750  EA    </t>
    <phoneticPr fontId="1" type="noConversion"/>
  </si>
  <si>
    <t xml:space="preserve">스테인리스가드레일 해체  L2300  EA   </t>
    <phoneticPr fontId="1" type="noConversion"/>
  </si>
  <si>
    <t xml:space="preserve">주차감지센서 해체후 재설치    EA     </t>
    <phoneticPr fontId="1" type="noConversion"/>
  </si>
  <si>
    <t xml:space="preserve">스틸그레이팅 해체후 재설치  W200,W300  M    </t>
    <phoneticPr fontId="1" type="noConversion"/>
  </si>
  <si>
    <t xml:space="preserve">우레탄방수 해체    M2     </t>
    <phoneticPr fontId="1" type="noConversion"/>
  </si>
  <si>
    <t xml:space="preserve">트럭탑재형 크레인  5ton  HR    </t>
    <phoneticPr fontId="1" type="noConversion"/>
  </si>
  <si>
    <t xml:space="preserve">크레인(타이어)  50ton  HR     </t>
    <phoneticPr fontId="1" type="noConversion"/>
  </si>
  <si>
    <t xml:space="preserve">수성페인트 뿜칠  1회 노무비  M2    </t>
    <phoneticPr fontId="1" type="noConversion"/>
  </si>
  <si>
    <t xml:space="preserve">녹막이 페인트칠 재료비(20년 품셈기준)  철재면, 1회, 2종  M2    </t>
    <phoneticPr fontId="1" type="noConversion"/>
  </si>
  <si>
    <t xml:space="preserve">수성페인트 뿜칠  1회 노무비  10M2   </t>
    <phoneticPr fontId="1" type="noConversion"/>
  </si>
  <si>
    <t xml:space="preserve">바탕 고르기  바닥, 24mm 이하 기준  M2   </t>
    <phoneticPr fontId="1" type="noConversion"/>
  </si>
  <si>
    <t xml:space="preserve">샌드위치(단열)패널 설치 - 지붕  두께 50~100mm 기준  M2   </t>
    <phoneticPr fontId="1" type="noConversion"/>
  </si>
  <si>
    <t xml:space="preserve">크레인(타이어)  20ton  HR   </t>
    <phoneticPr fontId="1" type="noConversion"/>
  </si>
  <si>
    <t xml:space="preserve">차선도색/융착식 도료 수동식/신설공사  실선(황색) W:150 / 자재[2019 품셈 준용]  M     </t>
    <phoneticPr fontId="1" type="noConversion"/>
  </si>
  <si>
    <t xml:space="preserve">차선도색/융착식 도료 수동식/신설공사  실선(황색) / 자재[2019 품셈 준용]  10M2     </t>
    <phoneticPr fontId="1" type="noConversion"/>
  </si>
  <si>
    <t xml:space="preserve">덤프트럭  4.5ton  HR    </t>
    <phoneticPr fontId="1" type="noConversion"/>
  </si>
  <si>
    <t xml:space="preserve">덤프트럭  2.5ton  HR     </t>
    <phoneticPr fontId="1" type="noConversion"/>
  </si>
  <si>
    <t xml:space="preserve">차선도색/융착식 도료 수동식/신설공사  문자, 기호(황색) / 자재[2019 품셈 준용]  M2    </t>
    <phoneticPr fontId="1" type="noConversion"/>
  </si>
  <si>
    <t xml:space="preserve">차선도색/융착식 도료 수동식/신설공사  문자, 기호(황색) / 자재[2019 품셈 준용]  10M2    </t>
    <phoneticPr fontId="1" type="noConversion"/>
  </si>
  <si>
    <t xml:space="preserve">총 공 사 비 :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</si>
</sst>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[DBNum4][$-412]&quot;총공사비    : &quot;&quot;일금&quot;General&quot;원정&quot;"/>
    <numFmt numFmtId="183" formatCode="&quot;(&quot;&quot;₩&quot;#,##0&quot;)&quot;"/>
    <numFmt numFmtId="184" formatCode="[DBNum4][$-412]&quot;도급공사비 : &quot;&quot;일금&quot;General&quot;원정&quot;"/>
    <numFmt numFmtId="185" formatCode="[DBNum4][$-412]&quot;관급자재비(3자단가) : &quot;&quot;일금&quot;General&quot;원정&quot;"/>
    <numFmt numFmtId="186" formatCode="[DBNum4][$-412]&quot;한전시설부담금 : &quot;&quot;일금&quot;General&quot;원정&quot;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28"/>
      <name val="맑은 고딕"/>
      <family val="3"/>
      <charset val="129"/>
    </font>
    <font>
      <sz val="11"/>
      <name val="휴먼옛체"/>
      <family val="1"/>
      <charset val="129"/>
    </font>
    <font>
      <sz val="11"/>
      <name val="맑은 고딕"/>
      <family val="3"/>
      <charset val="129"/>
    </font>
    <font>
      <sz val="18"/>
      <name val="휴먼옛체"/>
      <family val="1"/>
      <charset val="129"/>
    </font>
    <font>
      <sz val="18"/>
      <name val="맑은 고딕"/>
      <family val="3"/>
      <charset val="129"/>
    </font>
    <font>
      <sz val="18"/>
      <name val="HY헤드라인M"/>
      <family val="1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20"/>
      <name val="HY그래픽B"/>
      <family val="1"/>
      <charset val="129"/>
    </font>
    <font>
      <b/>
      <sz val="20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sz val="26"/>
      <name val="맑은 고딕"/>
      <family val="3"/>
      <charset val="129"/>
    </font>
    <font>
      <sz val="10"/>
      <name val="HY헤드라인M"/>
      <family val="1"/>
      <charset val="129"/>
    </font>
    <font>
      <sz val="10"/>
      <name val="맑은 고딕"/>
      <family val="3"/>
      <charset val="129"/>
    </font>
    <font>
      <sz val="12"/>
      <name val="HY헤드라인M"/>
      <family val="1"/>
      <charset val="129"/>
    </font>
    <font>
      <sz val="10"/>
      <name val="HY울릉도M"/>
      <family val="1"/>
      <charset val="129"/>
    </font>
    <font>
      <sz val="12"/>
      <name val="HY그래픽B"/>
      <family val="1"/>
      <charset val="129"/>
    </font>
    <font>
      <sz val="12"/>
      <name val="HY울릉도M"/>
      <family val="1"/>
      <charset val="129"/>
    </font>
    <font>
      <sz val="12"/>
      <color rgb="FF0070C0"/>
      <name val="HY헤드라인M"/>
      <family val="1"/>
      <charset val="129"/>
    </font>
    <font>
      <sz val="11"/>
      <name val="굴림체"/>
      <family val="3"/>
      <charset val="129"/>
    </font>
    <font>
      <sz val="12"/>
      <name val="맑은 고딕"/>
      <family val="3"/>
      <charset val="129"/>
    </font>
    <font>
      <sz val="14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18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shrinkToFit="1"/>
    </xf>
    <xf numFmtId="176" fontId="0" fillId="2" borderId="1" xfId="0" applyNumberFormat="1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>
      <alignment vertical="center"/>
    </xf>
    <xf numFmtId="0" fontId="13" fillId="0" borderId="0" xfId="1" applyFont="1" applyAlignment="1">
      <alignment vertical="center"/>
    </xf>
    <xf numFmtId="0" fontId="17" fillId="0" borderId="0" xfId="0" applyFont="1" applyAlignment="1"/>
    <xf numFmtId="0" fontId="12" fillId="0" borderId="0" xfId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5" fillId="0" borderId="9" xfId="1" applyFont="1" applyBorder="1" applyAlignment="1">
      <alignment vertical="center"/>
    </xf>
    <xf numFmtId="0" fontId="25" fillId="0" borderId="0" xfId="1" applyFont="1" applyBorder="1" applyAlignment="1">
      <alignment vertical="center" shrinkToFit="1"/>
    </xf>
    <xf numFmtId="0" fontId="25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7" fillId="0" borderId="9" xfId="1" applyFont="1" applyBorder="1" applyAlignment="1">
      <alignment vertical="center" shrinkToFit="1"/>
    </xf>
    <xf numFmtId="183" fontId="25" fillId="0" borderId="0" xfId="1" applyNumberFormat="1" applyFont="1" applyBorder="1" applyAlignment="1">
      <alignment horizontal="left" vertical="center" shrinkToFit="1"/>
    </xf>
    <xf numFmtId="0" fontId="27" fillId="0" borderId="0" xfId="1" applyFont="1" applyBorder="1" applyAlignment="1">
      <alignment vertical="center" shrinkToFit="1"/>
    </xf>
    <xf numFmtId="0" fontId="27" fillId="0" borderId="10" xfId="1" applyFont="1" applyBorder="1" applyAlignment="1">
      <alignment vertical="center" shrinkToFit="1"/>
    </xf>
    <xf numFmtId="0" fontId="28" fillId="0" borderId="0" xfId="1" applyFont="1" applyAlignment="1">
      <alignment vertical="center" shrinkToFit="1"/>
    </xf>
    <xf numFmtId="183" fontId="29" fillId="0" borderId="0" xfId="1" applyNumberFormat="1" applyFont="1" applyBorder="1" applyAlignment="1">
      <alignment horizontal="left" vertical="center" shrinkToFit="1"/>
    </xf>
    <xf numFmtId="186" fontId="25" fillId="0" borderId="0" xfId="1" applyNumberFormat="1" applyFont="1" applyBorder="1" applyAlignment="1">
      <alignment horizontal="left" vertical="center" shrinkToFit="1"/>
    </xf>
    <xf numFmtId="0" fontId="27" fillId="0" borderId="11" xfId="1" applyFont="1" applyBorder="1" applyAlignment="1">
      <alignment vertical="center" shrinkToFit="1"/>
    </xf>
    <xf numFmtId="183" fontId="25" fillId="0" borderId="12" xfId="1" applyNumberFormat="1" applyFont="1" applyBorder="1" applyAlignment="1">
      <alignment horizontal="left" vertical="center" shrinkToFit="1"/>
    </xf>
    <xf numFmtId="0" fontId="27" fillId="0" borderId="12" xfId="1" applyFont="1" applyBorder="1" applyAlignment="1">
      <alignment vertical="center" shrinkToFit="1"/>
    </xf>
    <xf numFmtId="0" fontId="27" fillId="0" borderId="13" xfId="1" applyFont="1" applyBorder="1" applyAlignment="1">
      <alignment vertical="center" shrinkToFit="1"/>
    </xf>
    <xf numFmtId="0" fontId="30" fillId="0" borderId="1" xfId="0" quotePrefix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177" fontId="30" fillId="0" borderId="1" xfId="0" applyNumberFormat="1" applyFont="1" applyBorder="1" applyAlignment="1">
      <alignment vertical="center" wrapText="1"/>
    </xf>
    <xf numFmtId="0" fontId="31" fillId="0" borderId="6" xfId="1" applyFont="1" applyBorder="1" applyAlignment="1">
      <alignment vertical="center" shrinkToFit="1"/>
    </xf>
    <xf numFmtId="0" fontId="31" fillId="0" borderId="7" xfId="1" applyFont="1" applyBorder="1" applyAlignment="1">
      <alignment vertical="center" shrinkToFit="1"/>
    </xf>
    <xf numFmtId="0" fontId="31" fillId="0" borderId="8" xfId="1" applyFont="1" applyBorder="1" applyAlignment="1">
      <alignment vertical="center" shrinkToFit="1"/>
    </xf>
    <xf numFmtId="0" fontId="31" fillId="0" borderId="9" xfId="1" applyFont="1" applyBorder="1" applyAlignment="1">
      <alignment vertical="center" shrinkToFit="1"/>
    </xf>
    <xf numFmtId="0" fontId="31" fillId="0" borderId="0" xfId="1" applyFont="1" applyBorder="1" applyAlignment="1">
      <alignment vertical="center" shrinkToFit="1"/>
    </xf>
    <xf numFmtId="0" fontId="31" fillId="0" borderId="10" xfId="1" applyFont="1" applyBorder="1" applyAlignment="1">
      <alignment vertical="center" shrinkToFit="1"/>
    </xf>
    <xf numFmtId="185" fontId="25" fillId="0" borderId="0" xfId="1" applyNumberFormat="1" applyFont="1" applyBorder="1" applyAlignment="1">
      <alignment horizontal="left" vertical="center" shrinkToFit="1"/>
    </xf>
    <xf numFmtId="186" fontId="25" fillId="0" borderId="0" xfId="1" applyNumberFormat="1" applyFont="1" applyBorder="1" applyAlignment="1">
      <alignment horizontal="left" vertical="center" shrinkToFit="1"/>
    </xf>
    <xf numFmtId="182" fontId="25" fillId="0" borderId="0" xfId="1" applyNumberFormat="1" applyFont="1" applyBorder="1" applyAlignment="1">
      <alignment horizontal="left" vertical="center" shrinkToFit="1"/>
    </xf>
    <xf numFmtId="182" fontId="25" fillId="0" borderId="12" xfId="1" applyNumberFormat="1" applyFont="1" applyBorder="1" applyAlignment="1">
      <alignment horizontal="left" vertical="center" shrinkToFit="1"/>
    </xf>
    <xf numFmtId="0" fontId="25" fillId="0" borderId="2" xfId="1" applyFont="1" applyBorder="1" applyAlignment="1">
      <alignment horizontal="center" vertical="center" shrinkToFit="1"/>
    </xf>
    <xf numFmtId="0" fontId="25" fillId="0" borderId="3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 shrinkToFit="1"/>
    </xf>
    <xf numFmtId="0" fontId="32" fillId="0" borderId="9" xfId="1" applyFont="1" applyBorder="1" applyAlignment="1">
      <alignment horizontal="center" vertical="center" shrinkToFit="1"/>
    </xf>
    <xf numFmtId="0" fontId="32" fillId="0" borderId="0" xfId="1" applyFont="1" applyBorder="1" applyAlignment="1">
      <alignment horizontal="center" vertical="center" shrinkToFit="1"/>
    </xf>
    <xf numFmtId="0" fontId="32" fillId="0" borderId="10" xfId="1" applyFont="1" applyBorder="1" applyAlignment="1">
      <alignment horizontal="center" vertical="center" shrinkToFit="1"/>
    </xf>
    <xf numFmtId="184" fontId="29" fillId="0" borderId="0" xfId="1" applyNumberFormat="1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1" applyFont="1" applyAlignment="1">
      <alignment horizontal="center" vertical="center" shrinkToFi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1100692</xdr:colOff>
      <xdr:row>19</xdr:row>
      <xdr:rowOff>134351</xdr:rowOff>
    </xdr:from>
    <xdr:to>
      <xdr:col>4</xdr:col>
      <xdr:colOff>658534</xdr:colOff>
      <xdr:row>23</xdr:row>
      <xdr:rowOff>112394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7746A33-F6D4-4D83-9B75-0FEEA507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91567" y="4639676"/>
          <a:ext cx="1015167" cy="816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5236;&#50669;&#49436;%20(&#44592;&#51316;&#485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원가계산서"/>
      <sheetName val="공종별집계표"/>
      <sheetName val="공종별내역서"/>
      <sheetName val="일위대가목록"/>
      <sheetName val="일위대가"/>
      <sheetName val="중기단가목록"/>
      <sheetName val="단가대비표"/>
      <sheetName val="중기단가산출서"/>
      <sheetName val="공종별집계표(세부내역)"/>
      <sheetName val="내부산출서"/>
      <sheetName val="예정공정표"/>
    </sheetNames>
    <sheetDataSet>
      <sheetData sheetId="0" refreshError="1"/>
      <sheetData sheetId="1"/>
      <sheetData sheetId="2">
        <row r="2">
          <cell r="A2" t="str">
            <v>과천주차빌딩시설개선공사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1"/>
  <sheetViews>
    <sheetView tabSelected="1" workbookViewId="0">
      <selection activeCell="A4" sqref="A4:H4"/>
    </sheetView>
  </sheetViews>
  <sheetFormatPr defaultColWidth="10" defaultRowHeight="16.5"/>
  <cols>
    <col min="1" max="1" width="10.875" style="31" customWidth="1"/>
    <col min="2" max="2" width="20.125" style="31" customWidth="1"/>
    <col min="3" max="3" width="10.875" style="31" customWidth="1"/>
    <col min="4" max="4" width="20.125" style="31" customWidth="1"/>
    <col min="5" max="5" width="10.875" style="31" customWidth="1"/>
    <col min="6" max="6" width="20.125" style="31" customWidth="1"/>
    <col min="7" max="7" width="10.875" style="31" customWidth="1"/>
    <col min="8" max="8" width="20.125" style="31" customWidth="1"/>
    <col min="9" max="9" width="22.25" style="31" customWidth="1"/>
    <col min="10" max="16384" width="10" style="31"/>
  </cols>
  <sheetData>
    <row r="4" spans="1:13" s="29" customFormat="1" ht="41.25">
      <c r="A4" s="75" t="str">
        <f>[1]공종별집계표!A2</f>
        <v>과천주차빌딩시설개선공사</v>
      </c>
      <c r="B4" s="75"/>
      <c r="C4" s="75"/>
      <c r="D4" s="75"/>
      <c r="E4" s="75"/>
      <c r="F4" s="75"/>
      <c r="G4" s="75"/>
      <c r="H4" s="75"/>
      <c r="I4" s="28"/>
      <c r="J4" s="28"/>
      <c r="K4" s="28"/>
      <c r="L4" s="28"/>
      <c r="M4" s="28"/>
    </row>
    <row r="5" spans="1:13" ht="7.5" customHeight="1">
      <c r="A5" s="30"/>
      <c r="B5" s="30"/>
      <c r="C5" s="30"/>
      <c r="D5" s="30"/>
      <c r="E5" s="30"/>
      <c r="F5" s="30"/>
      <c r="G5" s="30"/>
      <c r="H5" s="30"/>
    </row>
    <row r="6" spans="1:13" s="33" customFormat="1" ht="26.25">
      <c r="A6" s="76"/>
      <c r="B6" s="76"/>
      <c r="C6" s="76"/>
      <c r="D6" s="76"/>
      <c r="E6" s="76"/>
      <c r="F6" s="76"/>
      <c r="G6" s="76"/>
      <c r="H6" s="76"/>
      <c r="I6" s="32"/>
      <c r="J6" s="32"/>
      <c r="K6" s="32"/>
      <c r="L6" s="32"/>
      <c r="M6" s="32"/>
    </row>
    <row r="14" spans="1:13" ht="22.5">
      <c r="A14" s="77" t="s">
        <v>616</v>
      </c>
      <c r="B14" s="77"/>
      <c r="C14" s="77"/>
      <c r="D14" s="77"/>
      <c r="E14" s="77"/>
      <c r="F14" s="77"/>
      <c r="G14" s="77"/>
      <c r="H14" s="77"/>
    </row>
    <row r="16" spans="1:13" s="33" customFormat="1" ht="26.25">
      <c r="A16" s="34"/>
      <c r="B16" s="34"/>
      <c r="C16" s="34"/>
      <c r="D16" s="34"/>
      <c r="E16" s="34"/>
      <c r="F16" s="34"/>
      <c r="G16" s="34"/>
      <c r="H16" s="34"/>
      <c r="I16" s="32"/>
      <c r="J16" s="32"/>
      <c r="K16" s="32"/>
      <c r="L16" s="32"/>
      <c r="M16" s="32"/>
    </row>
    <row r="22" spans="1:13">
      <c r="F22" s="35"/>
    </row>
    <row r="23" spans="1:13" ht="33.75" customHeight="1">
      <c r="A23" s="78"/>
      <c r="B23" s="79"/>
      <c r="C23" s="79"/>
      <c r="D23" s="79"/>
      <c r="E23" s="79"/>
      <c r="F23" s="79"/>
      <c r="G23" s="79"/>
      <c r="H23" s="79"/>
    </row>
    <row r="27" spans="1:13" s="36" customFormat="1"/>
    <row r="28" spans="1:13" s="36" customFormat="1" ht="13.5" customHeight="1"/>
    <row r="29" spans="1:13" s="36" customFormat="1" ht="33.75" customHeight="1">
      <c r="A29" s="80" t="s">
        <v>605</v>
      </c>
      <c r="B29" s="80"/>
      <c r="C29" s="80"/>
      <c r="D29" s="80"/>
      <c r="E29" s="80"/>
      <c r="F29" s="80"/>
      <c r="G29" s="80"/>
      <c r="H29" s="80"/>
      <c r="I29" s="37"/>
      <c r="J29" s="37"/>
      <c r="K29" s="37"/>
      <c r="L29" s="37"/>
      <c r="M29" s="37"/>
    </row>
    <row r="30" spans="1:13" s="36" customFormat="1" ht="14.25" customHeight="1"/>
    <row r="31" spans="1:13" s="38" customFormat="1" ht="12" customHeight="1">
      <c r="A31" s="68" t="s">
        <v>606</v>
      </c>
      <c r="B31" s="68"/>
      <c r="C31" s="68" t="s">
        <v>607</v>
      </c>
      <c r="D31" s="68"/>
      <c r="E31" s="68" t="s">
        <v>608</v>
      </c>
      <c r="F31" s="68"/>
      <c r="G31" s="68" t="s">
        <v>609</v>
      </c>
      <c r="H31" s="68" t="s">
        <v>615</v>
      </c>
    </row>
    <row r="32" spans="1:13" s="38" customFormat="1" ht="12" customHeight="1">
      <c r="A32" s="69"/>
      <c r="B32" s="69"/>
      <c r="C32" s="69"/>
      <c r="D32" s="69"/>
      <c r="E32" s="69"/>
      <c r="F32" s="69"/>
      <c r="G32" s="69"/>
      <c r="H32" s="69"/>
    </row>
    <row r="33" spans="1:8" s="38" customFormat="1" ht="12" customHeight="1">
      <c r="A33" s="69"/>
      <c r="B33" s="69"/>
      <c r="C33" s="69"/>
      <c r="D33" s="69"/>
      <c r="E33" s="69"/>
      <c r="F33" s="69"/>
      <c r="G33" s="69"/>
      <c r="H33" s="69"/>
    </row>
    <row r="34" spans="1:8" s="38" customFormat="1" ht="12" customHeight="1">
      <c r="A34" s="70"/>
      <c r="B34" s="70"/>
      <c r="C34" s="70"/>
      <c r="D34" s="70"/>
      <c r="E34" s="70"/>
      <c r="F34" s="70"/>
      <c r="G34" s="70"/>
      <c r="H34" s="70"/>
    </row>
    <row r="35" spans="1:8" s="38" customFormat="1" ht="14.25" customHeight="1">
      <c r="A35" s="58"/>
      <c r="B35" s="59"/>
      <c r="C35" s="59"/>
      <c r="D35" s="59"/>
      <c r="E35" s="59"/>
      <c r="F35" s="59"/>
      <c r="G35" s="59"/>
      <c r="H35" s="60"/>
    </row>
    <row r="36" spans="1:8" s="38" customFormat="1" ht="14.25" customHeight="1">
      <c r="A36" s="61"/>
      <c r="B36" s="62"/>
      <c r="C36" s="62"/>
      <c r="D36" s="62"/>
      <c r="E36" s="62"/>
      <c r="F36" s="62"/>
      <c r="G36" s="62"/>
      <c r="H36" s="63"/>
    </row>
    <row r="37" spans="1:8" s="38" customFormat="1" ht="14.25" customHeight="1">
      <c r="A37" s="39" t="s">
        <v>617</v>
      </c>
      <c r="B37" s="46"/>
      <c r="C37" s="46"/>
      <c r="D37" s="46"/>
      <c r="E37" s="46"/>
      <c r="F37" s="46"/>
      <c r="G37" s="46"/>
      <c r="H37" s="47"/>
    </row>
    <row r="38" spans="1:8" s="38" customFormat="1" ht="14.25" customHeight="1">
      <c r="A38" s="44"/>
      <c r="B38" s="46"/>
      <c r="C38" s="46"/>
      <c r="D38" s="46"/>
      <c r="E38" s="46"/>
      <c r="F38" s="46"/>
      <c r="G38" s="46"/>
      <c r="H38" s="47"/>
    </row>
    <row r="39" spans="1:8" s="38" customFormat="1" ht="36.75" customHeight="1">
      <c r="A39" s="71" t="str">
        <f>A4</f>
        <v>과천주차빌딩시설개선공사</v>
      </c>
      <c r="B39" s="72"/>
      <c r="C39" s="72"/>
      <c r="D39" s="72"/>
      <c r="E39" s="72"/>
      <c r="F39" s="72"/>
      <c r="G39" s="72"/>
      <c r="H39" s="73"/>
    </row>
    <row r="40" spans="1:8" s="38" customFormat="1" ht="12" customHeight="1">
      <c r="A40" s="44"/>
      <c r="B40" s="46"/>
      <c r="C40" s="46"/>
      <c r="D40" s="46"/>
      <c r="E40" s="46"/>
      <c r="F40" s="46"/>
      <c r="G40" s="46"/>
      <c r="H40" s="47"/>
    </row>
    <row r="41" spans="1:8" s="43" customFormat="1" ht="21" customHeight="1">
      <c r="A41" s="44"/>
      <c r="B41" s="40" t="s">
        <v>610</v>
      </c>
      <c r="C41" s="41" t="s">
        <v>611</v>
      </c>
      <c r="D41" s="40"/>
      <c r="E41" s="40"/>
      <c r="F41" s="40"/>
      <c r="G41" s="46"/>
      <c r="H41" s="47"/>
    </row>
    <row r="42" spans="1:8" s="43" customFormat="1" ht="12" customHeight="1">
      <c r="A42" s="44"/>
      <c r="B42" s="40"/>
      <c r="C42" s="41"/>
      <c r="D42" s="40"/>
      <c r="E42" s="40"/>
      <c r="F42" s="40"/>
      <c r="G42" s="46"/>
      <c r="H42" s="47"/>
    </row>
    <row r="43" spans="1:8" s="43" customFormat="1" ht="21" customHeight="1">
      <c r="A43" s="44"/>
      <c r="B43" s="40" t="s">
        <v>612</v>
      </c>
      <c r="C43" s="41" t="str">
        <f>A39</f>
        <v>과천주차빌딩시설개선공사</v>
      </c>
      <c r="D43" s="40"/>
      <c r="E43" s="42" t="s">
        <v>613</v>
      </c>
      <c r="F43" s="42" t="s">
        <v>614</v>
      </c>
      <c r="G43" s="46"/>
      <c r="H43" s="47"/>
    </row>
    <row r="44" spans="1:8" s="43" customFormat="1" ht="21" customHeight="1">
      <c r="A44" s="44"/>
      <c r="B44" s="40"/>
      <c r="C44" s="41"/>
      <c r="D44" s="40"/>
      <c r="E44" s="40"/>
      <c r="F44" s="40"/>
      <c r="G44" s="46"/>
      <c r="H44" s="47"/>
    </row>
    <row r="45" spans="1:8" s="48" customFormat="1" ht="20.25" customHeight="1">
      <c r="A45" s="44"/>
      <c r="B45" s="66" t="s">
        <v>651</v>
      </c>
      <c r="C45" s="66"/>
      <c r="D45" s="66"/>
      <c r="E45" s="66"/>
      <c r="F45" s="45"/>
      <c r="G45" s="46"/>
      <c r="H45" s="47"/>
    </row>
    <row r="46" spans="1:8" s="48" customFormat="1" ht="20.25" customHeight="1">
      <c r="A46" s="44"/>
      <c r="B46" s="74"/>
      <c r="C46" s="74"/>
      <c r="D46" s="74"/>
      <c r="E46" s="74"/>
      <c r="F46" s="49"/>
      <c r="G46" s="46"/>
      <c r="H46" s="47"/>
    </row>
    <row r="47" spans="1:8" s="48" customFormat="1" ht="20.25" customHeight="1">
      <c r="A47" s="44"/>
      <c r="B47" s="64"/>
      <c r="C47" s="64"/>
      <c r="D47" s="64"/>
      <c r="E47" s="64"/>
      <c r="F47" s="45"/>
      <c r="G47" s="46"/>
      <c r="H47" s="47"/>
    </row>
    <row r="48" spans="1:8" s="48" customFormat="1" ht="20.25" customHeight="1">
      <c r="A48" s="44"/>
      <c r="B48" s="65"/>
      <c r="C48" s="65"/>
      <c r="D48" s="65"/>
      <c r="E48" s="65"/>
      <c r="F48" s="45"/>
      <c r="G48" s="46"/>
      <c r="H48" s="47"/>
    </row>
    <row r="49" spans="1:8" s="48" customFormat="1" ht="20.25" customHeight="1">
      <c r="A49" s="44"/>
      <c r="B49" s="50"/>
      <c r="C49" s="50"/>
      <c r="D49" s="50"/>
      <c r="E49" s="50"/>
      <c r="F49" s="45"/>
      <c r="G49" s="46"/>
      <c r="H49" s="47"/>
    </row>
    <row r="50" spans="1:8" s="48" customFormat="1" ht="20.25" customHeight="1">
      <c r="A50" s="44"/>
      <c r="B50" s="66"/>
      <c r="C50" s="66"/>
      <c r="D50" s="66"/>
      <c r="E50" s="66"/>
      <c r="F50" s="45"/>
      <c r="G50" s="46"/>
      <c r="H50" s="47"/>
    </row>
    <row r="51" spans="1:8" s="48" customFormat="1" ht="20.25" customHeight="1">
      <c r="A51" s="51"/>
      <c r="B51" s="67"/>
      <c r="C51" s="67"/>
      <c r="D51" s="67"/>
      <c r="E51" s="67"/>
      <c r="F51" s="52"/>
      <c r="G51" s="53"/>
      <c r="H51" s="54"/>
    </row>
  </sheetData>
  <protectedRanges>
    <protectedRange sqref="B45:F51" name="범위1_1_2_1"/>
  </protectedRanges>
  <mergeCells count="20">
    <mergeCell ref="A4:H4"/>
    <mergeCell ref="A6:H6"/>
    <mergeCell ref="A14:H14"/>
    <mergeCell ref="A23:H23"/>
    <mergeCell ref="A29:H29"/>
    <mergeCell ref="G31:G34"/>
    <mergeCell ref="H31:H34"/>
    <mergeCell ref="A39:H39"/>
    <mergeCell ref="B45:E45"/>
    <mergeCell ref="B46:E46"/>
    <mergeCell ref="A31:A34"/>
    <mergeCell ref="B31:B34"/>
    <mergeCell ref="C31:C34"/>
    <mergeCell ref="D31:D34"/>
    <mergeCell ref="E31:E34"/>
    <mergeCell ref="B47:E47"/>
    <mergeCell ref="B48:E48"/>
    <mergeCell ref="B50:E50"/>
    <mergeCell ref="B51:E51"/>
    <mergeCell ref="F31:F34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B4" zoomScale="85" zoomScaleNormal="85" workbookViewId="0">
      <selection activeCell="F33" sqref="F33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>
      <c r="B1" s="83" t="s">
        <v>519</v>
      </c>
      <c r="C1" s="83"/>
      <c r="D1" s="83"/>
      <c r="E1" s="83"/>
      <c r="F1" s="83"/>
      <c r="G1" s="83"/>
    </row>
    <row r="2" spans="1:7" ht="21.95" customHeight="1">
      <c r="B2" s="84" t="s">
        <v>520</v>
      </c>
      <c r="C2" s="84"/>
      <c r="D2" s="84"/>
      <c r="E2" s="84"/>
      <c r="F2" s="85" t="s">
        <v>521</v>
      </c>
      <c r="G2" s="85"/>
    </row>
    <row r="3" spans="1:7" ht="21.95" customHeight="1">
      <c r="B3" s="86" t="s">
        <v>522</v>
      </c>
      <c r="C3" s="86"/>
      <c r="D3" s="86"/>
      <c r="E3" s="22" t="s">
        <v>523</v>
      </c>
      <c r="F3" s="22" t="s">
        <v>524</v>
      </c>
      <c r="G3" s="22" t="s">
        <v>191</v>
      </c>
    </row>
    <row r="4" spans="1:7" ht="21.95" customHeight="1">
      <c r="A4" s="1" t="s">
        <v>529</v>
      </c>
      <c r="B4" s="87" t="s">
        <v>525</v>
      </c>
      <c r="C4" s="87" t="s">
        <v>526</v>
      </c>
      <c r="D4" s="23" t="s">
        <v>530</v>
      </c>
      <c r="E4" s="26">
        <f>TRUNC(공종별집계표!F5, 0)</f>
        <v>0</v>
      </c>
      <c r="F4" s="9" t="s">
        <v>531</v>
      </c>
      <c r="G4" s="9" t="s">
        <v>52</v>
      </c>
    </row>
    <row r="5" spans="1:7" ht="21.95" customHeight="1">
      <c r="A5" s="1" t="s">
        <v>532</v>
      </c>
      <c r="B5" s="87"/>
      <c r="C5" s="87"/>
      <c r="D5" s="23" t="s">
        <v>533</v>
      </c>
      <c r="E5" s="24">
        <v>0</v>
      </c>
      <c r="F5" s="9" t="s">
        <v>52</v>
      </c>
      <c r="G5" s="9" t="s">
        <v>52</v>
      </c>
    </row>
    <row r="6" spans="1:7" ht="21.95" customHeight="1">
      <c r="A6" s="1" t="s">
        <v>534</v>
      </c>
      <c r="B6" s="87"/>
      <c r="C6" s="87"/>
      <c r="D6" s="23" t="s">
        <v>535</v>
      </c>
      <c r="E6" s="24">
        <v>0</v>
      </c>
      <c r="F6" s="9" t="s">
        <v>52</v>
      </c>
      <c r="G6" s="9" t="s">
        <v>52</v>
      </c>
    </row>
    <row r="7" spans="1:7" ht="21.95" customHeight="1">
      <c r="A7" s="1" t="s">
        <v>536</v>
      </c>
      <c r="B7" s="87"/>
      <c r="C7" s="87"/>
      <c r="D7" s="23" t="s">
        <v>537</v>
      </c>
      <c r="E7" s="24">
        <f>TRUNC(E4+E5-E6, 0)</f>
        <v>0</v>
      </c>
      <c r="F7" s="9" t="s">
        <v>52</v>
      </c>
      <c r="G7" s="9" t="s">
        <v>52</v>
      </c>
    </row>
    <row r="8" spans="1:7" ht="21.95" customHeight="1">
      <c r="A8" s="1" t="s">
        <v>538</v>
      </c>
      <c r="B8" s="87"/>
      <c r="C8" s="87" t="s">
        <v>527</v>
      </c>
      <c r="D8" s="23" t="s">
        <v>539</v>
      </c>
      <c r="E8" s="26">
        <f>TRUNC(공종별집계표!H5, 0)</f>
        <v>0</v>
      </c>
      <c r="F8" s="9" t="s">
        <v>52</v>
      </c>
      <c r="G8" s="9" t="s">
        <v>52</v>
      </c>
    </row>
    <row r="9" spans="1:7" ht="21.95" customHeight="1">
      <c r="A9" s="1" t="s">
        <v>540</v>
      </c>
      <c r="B9" s="87"/>
      <c r="C9" s="87"/>
      <c r="D9" s="23" t="s">
        <v>541</v>
      </c>
      <c r="E9" s="24">
        <f>TRUNC(E8*0.122, 0)</f>
        <v>0</v>
      </c>
      <c r="F9" s="9" t="s">
        <v>542</v>
      </c>
      <c r="G9" s="9" t="s">
        <v>52</v>
      </c>
    </row>
    <row r="10" spans="1:7" ht="21.95" customHeight="1">
      <c r="A10" s="1" t="s">
        <v>543</v>
      </c>
      <c r="B10" s="87"/>
      <c r="C10" s="87"/>
      <c r="D10" s="23" t="s">
        <v>537</v>
      </c>
      <c r="E10" s="24">
        <f>TRUNC(E8+E9, 0)</f>
        <v>0</v>
      </c>
      <c r="F10" s="9" t="s">
        <v>52</v>
      </c>
      <c r="G10" s="9" t="s">
        <v>52</v>
      </c>
    </row>
    <row r="11" spans="1:7" ht="21.95" customHeight="1">
      <c r="A11" s="1" t="s">
        <v>544</v>
      </c>
      <c r="B11" s="87"/>
      <c r="C11" s="87" t="s">
        <v>528</v>
      </c>
      <c r="D11" s="23" t="s">
        <v>545</v>
      </c>
      <c r="E11" s="26">
        <f>TRUNC(공종별집계표!J5, 0)</f>
        <v>0</v>
      </c>
      <c r="F11" s="9" t="s">
        <v>52</v>
      </c>
      <c r="G11" s="9" t="s">
        <v>52</v>
      </c>
    </row>
    <row r="12" spans="1:7" ht="21.95" customHeight="1">
      <c r="A12" s="1" t="s">
        <v>546</v>
      </c>
      <c r="B12" s="87"/>
      <c r="C12" s="87"/>
      <c r="D12" s="23" t="s">
        <v>547</v>
      </c>
      <c r="E12" s="24">
        <f>TRUNC(E10*0.037, 0)</f>
        <v>0</v>
      </c>
      <c r="F12" s="9" t="s">
        <v>548</v>
      </c>
      <c r="G12" s="9" t="s">
        <v>549</v>
      </c>
    </row>
    <row r="13" spans="1:7" ht="21.95" customHeight="1">
      <c r="A13" s="1" t="s">
        <v>550</v>
      </c>
      <c r="B13" s="87"/>
      <c r="C13" s="87"/>
      <c r="D13" s="23" t="s">
        <v>551</v>
      </c>
      <c r="E13" s="24">
        <f>TRUNC(E10*0.0101, 0)</f>
        <v>0</v>
      </c>
      <c r="F13" s="9" t="s">
        <v>552</v>
      </c>
      <c r="G13" s="9" t="s">
        <v>549</v>
      </c>
    </row>
    <row r="14" spans="1:7" ht="21.95" customHeight="1">
      <c r="A14" s="1" t="s">
        <v>553</v>
      </c>
      <c r="B14" s="87"/>
      <c r="C14" s="87"/>
      <c r="D14" s="23" t="s">
        <v>554</v>
      </c>
      <c r="E14" s="24">
        <f>TRUNC(E8*0.03545*0, 0)</f>
        <v>0</v>
      </c>
      <c r="F14" s="9" t="s">
        <v>555</v>
      </c>
      <c r="G14" s="9" t="s">
        <v>556</v>
      </c>
    </row>
    <row r="15" spans="1:7" ht="21.95" customHeight="1">
      <c r="A15" s="1" t="s">
        <v>557</v>
      </c>
      <c r="B15" s="87"/>
      <c r="C15" s="87"/>
      <c r="D15" s="23" t="s">
        <v>558</v>
      </c>
      <c r="E15" s="24">
        <f>TRUNC(E8*0.045*0, 0)</f>
        <v>0</v>
      </c>
      <c r="F15" s="9" t="s">
        <v>559</v>
      </c>
      <c r="G15" s="9" t="s">
        <v>556</v>
      </c>
    </row>
    <row r="16" spans="1:7" ht="21.95" customHeight="1">
      <c r="A16" s="1" t="s">
        <v>560</v>
      </c>
      <c r="B16" s="87"/>
      <c r="C16" s="87"/>
      <c r="D16" s="23" t="s">
        <v>561</v>
      </c>
      <c r="E16" s="24">
        <f>TRUNC(E14*0.1281, 0)</f>
        <v>0</v>
      </c>
      <c r="F16" s="9" t="s">
        <v>562</v>
      </c>
      <c r="G16" s="9" t="s">
        <v>556</v>
      </c>
    </row>
    <row r="17" spans="1:7" ht="21.95" customHeight="1">
      <c r="A17" s="1" t="s">
        <v>563</v>
      </c>
      <c r="B17" s="87"/>
      <c r="C17" s="87"/>
      <c r="D17" s="23" t="s">
        <v>564</v>
      </c>
      <c r="E17" s="24">
        <f>TRUNC(E8*0.023*0, 0)</f>
        <v>0</v>
      </c>
      <c r="F17" s="9" t="s">
        <v>565</v>
      </c>
      <c r="G17" s="9" t="s">
        <v>566</v>
      </c>
    </row>
    <row r="18" spans="1:7" ht="21.95" customHeight="1">
      <c r="A18" s="1" t="s">
        <v>567</v>
      </c>
      <c r="B18" s="87"/>
      <c r="C18" s="87"/>
      <c r="D18" s="23" t="s">
        <v>568</v>
      </c>
      <c r="E18" s="24">
        <f>TRUNC((E7+E8)*0.0293, 0)</f>
        <v>0</v>
      </c>
      <c r="F18" s="9" t="s">
        <v>569</v>
      </c>
      <c r="G18" s="25" t="s">
        <v>570</v>
      </c>
    </row>
    <row r="19" spans="1:7" ht="21.95" customHeight="1">
      <c r="A19" s="1" t="s">
        <v>571</v>
      </c>
      <c r="B19" s="87"/>
      <c r="C19" s="87"/>
      <c r="D19" s="23" t="s">
        <v>572</v>
      </c>
      <c r="E19" s="24">
        <f>TRUNC((E7+E8+E11)*0.003, 0)</f>
        <v>0</v>
      </c>
      <c r="F19" s="9" t="s">
        <v>573</v>
      </c>
      <c r="G19" s="9" t="s">
        <v>52</v>
      </c>
    </row>
    <row r="20" spans="1:7" ht="21.95" customHeight="1">
      <c r="A20" s="1" t="s">
        <v>574</v>
      </c>
      <c r="B20" s="87"/>
      <c r="C20" s="87"/>
      <c r="D20" s="23" t="s">
        <v>575</v>
      </c>
      <c r="E20" s="24">
        <f>TRUNC((E7+E10)*0.058, 0)</f>
        <v>0</v>
      </c>
      <c r="F20" s="9" t="s">
        <v>576</v>
      </c>
      <c r="G20" s="9" t="s">
        <v>52</v>
      </c>
    </row>
    <row r="21" spans="1:7" ht="21.95" customHeight="1">
      <c r="A21" s="1" t="s">
        <v>577</v>
      </c>
      <c r="B21" s="87"/>
      <c r="C21" s="87"/>
      <c r="D21" s="23" t="s">
        <v>578</v>
      </c>
      <c r="E21" s="24">
        <f>TRUNC((E7+E8+E11)*0.00081*0, 0)</f>
        <v>0</v>
      </c>
      <c r="F21" s="9" t="s">
        <v>579</v>
      </c>
      <c r="G21" s="9" t="s">
        <v>580</v>
      </c>
    </row>
    <row r="22" spans="1:7" ht="21.95" customHeight="1">
      <c r="A22" s="1" t="s">
        <v>581</v>
      </c>
      <c r="B22" s="87"/>
      <c r="C22" s="87"/>
      <c r="D22" s="23" t="s">
        <v>582</v>
      </c>
      <c r="E22" s="24">
        <f>TRUNC((E7+E8+E11)*0.001, 0)</f>
        <v>0</v>
      </c>
      <c r="F22" s="9" t="s">
        <v>583</v>
      </c>
      <c r="G22" s="9" t="s">
        <v>52</v>
      </c>
    </row>
    <row r="23" spans="1:7" ht="21.95" customHeight="1">
      <c r="A23" s="1" t="s">
        <v>584</v>
      </c>
      <c r="B23" s="87"/>
      <c r="C23" s="87"/>
      <c r="D23" s="23" t="s">
        <v>537</v>
      </c>
      <c r="E23" s="24">
        <f>TRUNC(E11+E12+E13+E14+E15+E17+E18+E16+E20+E19+E21+E22, 0)</f>
        <v>0</v>
      </c>
      <c r="F23" s="9" t="s">
        <v>52</v>
      </c>
      <c r="G23" s="9" t="s">
        <v>52</v>
      </c>
    </row>
    <row r="24" spans="1:7" ht="21.95" customHeight="1">
      <c r="A24" s="1" t="s">
        <v>585</v>
      </c>
      <c r="B24" s="81" t="s">
        <v>586</v>
      </c>
      <c r="C24" s="81"/>
      <c r="D24" s="82"/>
      <c r="E24" s="24">
        <f>TRUNC(E7+E10+E23, 0)</f>
        <v>0</v>
      </c>
      <c r="F24" s="9" t="s">
        <v>52</v>
      </c>
      <c r="G24" s="9" t="s">
        <v>52</v>
      </c>
    </row>
    <row r="25" spans="1:7" ht="21.95" customHeight="1">
      <c r="A25" s="1" t="s">
        <v>587</v>
      </c>
      <c r="B25" s="81" t="s">
        <v>588</v>
      </c>
      <c r="C25" s="81"/>
      <c r="D25" s="82"/>
      <c r="E25" s="24">
        <f>TRUNC(E24*0.06, 0)</f>
        <v>0</v>
      </c>
      <c r="F25" s="9" t="s">
        <v>589</v>
      </c>
      <c r="G25" s="9" t="s">
        <v>52</v>
      </c>
    </row>
    <row r="26" spans="1:7" ht="21.95" customHeight="1">
      <c r="A26" s="1" t="s">
        <v>590</v>
      </c>
      <c r="B26" s="81" t="s">
        <v>591</v>
      </c>
      <c r="C26" s="81"/>
      <c r="D26" s="82"/>
      <c r="E26" s="24"/>
      <c r="F26" s="9" t="s">
        <v>592</v>
      </c>
      <c r="G26" s="9" t="s">
        <v>52</v>
      </c>
    </row>
    <row r="27" spans="1:7" ht="21.95" customHeight="1">
      <c r="A27" s="1" t="s">
        <v>593</v>
      </c>
      <c r="B27" s="81" t="s">
        <v>594</v>
      </c>
      <c r="C27" s="81"/>
      <c r="D27" s="82"/>
      <c r="E27" s="26">
        <f>TRUNC(공종별집계표!T14, 0)</f>
        <v>0</v>
      </c>
      <c r="F27" s="9" t="s">
        <v>52</v>
      </c>
      <c r="G27" s="9" t="s">
        <v>595</v>
      </c>
    </row>
    <row r="28" spans="1:7" ht="21.95" customHeight="1">
      <c r="A28" s="1" t="s">
        <v>596</v>
      </c>
      <c r="B28" s="81" t="s">
        <v>597</v>
      </c>
      <c r="C28" s="81"/>
      <c r="D28" s="82"/>
      <c r="E28" s="24">
        <f>TRUNC(E24+E25+E26+E27, 0)</f>
        <v>0</v>
      </c>
      <c r="F28" s="9" t="s">
        <v>52</v>
      </c>
      <c r="G28" s="9" t="s">
        <v>52</v>
      </c>
    </row>
    <row r="29" spans="1:7" ht="21.95" customHeight="1">
      <c r="A29" s="1" t="s">
        <v>598</v>
      </c>
      <c r="B29" s="81" t="s">
        <v>599</v>
      </c>
      <c r="C29" s="81"/>
      <c r="D29" s="82"/>
      <c r="E29" s="24">
        <f>TRUNC(E28*0.1, 0)</f>
        <v>0</v>
      </c>
      <c r="F29" s="9" t="s">
        <v>600</v>
      </c>
      <c r="G29" s="9" t="s">
        <v>52</v>
      </c>
    </row>
    <row r="30" spans="1:7" ht="21.95" customHeight="1">
      <c r="A30" s="1" t="s">
        <v>601</v>
      </c>
      <c r="B30" s="81" t="s">
        <v>602</v>
      </c>
      <c r="C30" s="81"/>
      <c r="D30" s="82"/>
      <c r="E30" s="27">
        <f>TRUNC(E28+E29, 0)</f>
        <v>0</v>
      </c>
      <c r="F30" s="9" t="s">
        <v>52</v>
      </c>
      <c r="G30" s="9" t="s">
        <v>52</v>
      </c>
    </row>
    <row r="31" spans="1:7" ht="21.95" customHeight="1">
      <c r="A31" s="1" t="s">
        <v>603</v>
      </c>
      <c r="B31" s="81" t="s">
        <v>604</v>
      </c>
      <c r="C31" s="81"/>
      <c r="D31" s="82"/>
      <c r="E31" s="27">
        <f>TRUNC(E30+0, 0)</f>
        <v>0</v>
      </c>
      <c r="F31" s="9" t="s">
        <v>52</v>
      </c>
      <c r="G31" s="9" t="s">
        <v>52</v>
      </c>
    </row>
  </sheetData>
  <mergeCells count="16">
    <mergeCell ref="B1:G1"/>
    <mergeCell ref="B2:E2"/>
    <mergeCell ref="F2:G2"/>
    <mergeCell ref="B3:D3"/>
    <mergeCell ref="B4:B23"/>
    <mergeCell ref="C4:C7"/>
    <mergeCell ref="C8:C10"/>
    <mergeCell ref="C11:C23"/>
    <mergeCell ref="B30:D30"/>
    <mergeCell ref="B31:D31"/>
    <mergeCell ref="B24:D24"/>
    <mergeCell ref="B25:D25"/>
    <mergeCell ref="B26:D26"/>
    <mergeCell ref="B27:D27"/>
    <mergeCell ref="B28:D28"/>
    <mergeCell ref="B29:D29"/>
  </mergeCells>
  <phoneticPr fontId="1" type="noConversion"/>
  <pageMargins left="0.78740157480314954" right="0" top="0.39370078740157477" bottom="0.39370078740157477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workbookViewId="0">
      <selection activeCell="E6" sqref="E6:E1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5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20" ht="30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20" ht="30" customHeight="1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/>
      <c r="G3" s="89" t="s">
        <v>9</v>
      </c>
      <c r="H3" s="89"/>
      <c r="I3" s="89" t="s">
        <v>10</v>
      </c>
      <c r="J3" s="89"/>
      <c r="K3" s="89" t="s">
        <v>11</v>
      </c>
      <c r="L3" s="89"/>
      <c r="M3" s="89" t="s">
        <v>12</v>
      </c>
      <c r="N3" s="88" t="s">
        <v>13</v>
      </c>
      <c r="O3" s="88" t="s">
        <v>14</v>
      </c>
      <c r="P3" s="88" t="s">
        <v>15</v>
      </c>
      <c r="Q3" s="88" t="s">
        <v>16</v>
      </c>
      <c r="R3" s="88" t="s">
        <v>17</v>
      </c>
      <c r="S3" s="88" t="s">
        <v>18</v>
      </c>
      <c r="T3" s="88" t="s">
        <v>19</v>
      </c>
    </row>
    <row r="4" spans="1:20" ht="30" customHeight="1">
      <c r="A4" s="90"/>
      <c r="B4" s="90"/>
      <c r="C4" s="90"/>
      <c r="D4" s="90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90"/>
      <c r="N4" s="88"/>
      <c r="O4" s="88"/>
      <c r="P4" s="88"/>
      <c r="Q4" s="88"/>
      <c r="R4" s="88"/>
      <c r="S4" s="88"/>
      <c r="T4" s="88"/>
    </row>
    <row r="5" spans="1:20" ht="30" customHeight="1">
      <c r="A5" s="5" t="s">
        <v>51</v>
      </c>
      <c r="B5" s="5" t="s">
        <v>52</v>
      </c>
      <c r="C5" s="5" t="s">
        <v>52</v>
      </c>
      <c r="D5" s="6">
        <v>1</v>
      </c>
      <c r="E5" s="7">
        <f>F6</f>
        <v>0</v>
      </c>
      <c r="F5" s="7">
        <f t="shared" ref="F5:F14" si="0">E5*D5</f>
        <v>0</v>
      </c>
      <c r="G5" s="7">
        <f>H6</f>
        <v>0</v>
      </c>
      <c r="H5" s="7">
        <f t="shared" ref="H5:H14" si="1">G5*D5</f>
        <v>0</v>
      </c>
      <c r="I5" s="7">
        <f>J6</f>
        <v>0</v>
      </c>
      <c r="J5" s="7">
        <f t="shared" ref="J5:J14" si="2">I5*D5</f>
        <v>0</v>
      </c>
      <c r="K5" s="7">
        <f t="shared" ref="K5:K14" si="3">E5+G5+I5</f>
        <v>0</v>
      </c>
      <c r="L5" s="7">
        <f t="shared" ref="L5:L14" si="4">F5+H5+J5</f>
        <v>0</v>
      </c>
      <c r="M5" s="5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>
      <c r="A6" s="5" t="s">
        <v>54</v>
      </c>
      <c r="B6" s="5" t="s">
        <v>52</v>
      </c>
      <c r="C6" s="5" t="s">
        <v>52</v>
      </c>
      <c r="D6" s="6">
        <v>1</v>
      </c>
      <c r="E6" s="7"/>
      <c r="F6" s="7">
        <f t="shared" si="0"/>
        <v>0</v>
      </c>
      <c r="G6" s="7">
        <f>H7+H8+H9+H10+H11+H12+H13</f>
        <v>0</v>
      </c>
      <c r="H6" s="7">
        <f t="shared" si="1"/>
        <v>0</v>
      </c>
      <c r="I6" s="7">
        <f>J7+J8+J9+J10+J11+J12+J13</f>
        <v>0</v>
      </c>
      <c r="J6" s="7">
        <f t="shared" si="2"/>
        <v>0</v>
      </c>
      <c r="K6" s="7">
        <f t="shared" si="3"/>
        <v>0</v>
      </c>
      <c r="L6" s="7">
        <f t="shared" si="4"/>
        <v>0</v>
      </c>
      <c r="M6" s="5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>
      <c r="A7" s="5" t="s">
        <v>56</v>
      </c>
      <c r="B7" s="5" t="s">
        <v>52</v>
      </c>
      <c r="C7" s="5" t="s">
        <v>52</v>
      </c>
      <c r="D7" s="6">
        <v>1</v>
      </c>
      <c r="E7" s="7"/>
      <c r="F7" s="7">
        <f t="shared" si="0"/>
        <v>0</v>
      </c>
      <c r="G7" s="7">
        <f>공종별내역서!H7</f>
        <v>0</v>
      </c>
      <c r="H7" s="7">
        <f t="shared" si="1"/>
        <v>0</v>
      </c>
      <c r="I7" s="7">
        <f>공종별내역서!J7</f>
        <v>0</v>
      </c>
      <c r="J7" s="7">
        <f t="shared" si="2"/>
        <v>0</v>
      </c>
      <c r="K7" s="7">
        <f t="shared" si="3"/>
        <v>0</v>
      </c>
      <c r="L7" s="7">
        <f t="shared" si="4"/>
        <v>0</v>
      </c>
      <c r="M7" s="5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3"/>
    </row>
    <row r="8" spans="1:20" ht="30" customHeight="1">
      <c r="A8" s="5" t="s">
        <v>73</v>
      </c>
      <c r="B8" s="5" t="s">
        <v>52</v>
      </c>
      <c r="C8" s="5" t="s">
        <v>52</v>
      </c>
      <c r="D8" s="6">
        <v>1</v>
      </c>
      <c r="E8" s="7"/>
      <c r="F8" s="7">
        <f t="shared" si="0"/>
        <v>0</v>
      </c>
      <c r="G8" s="7">
        <f>공종별내역서!H13</f>
        <v>0</v>
      </c>
      <c r="H8" s="7">
        <f t="shared" si="1"/>
        <v>0</v>
      </c>
      <c r="I8" s="7">
        <f>공종별내역서!J13</f>
        <v>0</v>
      </c>
      <c r="J8" s="7">
        <f t="shared" si="2"/>
        <v>0</v>
      </c>
      <c r="K8" s="7">
        <f t="shared" si="3"/>
        <v>0</v>
      </c>
      <c r="L8" s="7">
        <f t="shared" si="4"/>
        <v>0</v>
      </c>
      <c r="M8" s="5" t="s">
        <v>52</v>
      </c>
      <c r="N8" s="1" t="s">
        <v>74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3"/>
    </row>
    <row r="9" spans="1:20" ht="30" customHeight="1">
      <c r="A9" s="5" t="s">
        <v>92</v>
      </c>
      <c r="B9" s="5" t="s">
        <v>52</v>
      </c>
      <c r="C9" s="5" t="s">
        <v>52</v>
      </c>
      <c r="D9" s="6">
        <v>1</v>
      </c>
      <c r="E9" s="7"/>
      <c r="F9" s="7">
        <f t="shared" si="0"/>
        <v>0</v>
      </c>
      <c r="G9" s="7">
        <f>공종별내역서!H17</f>
        <v>0</v>
      </c>
      <c r="H9" s="7">
        <f t="shared" si="1"/>
        <v>0</v>
      </c>
      <c r="I9" s="7">
        <f>공종별내역서!J17</f>
        <v>0</v>
      </c>
      <c r="J9" s="7">
        <f t="shared" si="2"/>
        <v>0</v>
      </c>
      <c r="K9" s="7">
        <f t="shared" si="3"/>
        <v>0</v>
      </c>
      <c r="L9" s="7">
        <f t="shared" si="4"/>
        <v>0</v>
      </c>
      <c r="M9" s="5" t="s">
        <v>52</v>
      </c>
      <c r="N9" s="1" t="s">
        <v>93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3"/>
    </row>
    <row r="10" spans="1:20" ht="30" customHeight="1">
      <c r="A10" s="5" t="s">
        <v>102</v>
      </c>
      <c r="B10" s="5" t="s">
        <v>52</v>
      </c>
      <c r="C10" s="5" t="s">
        <v>52</v>
      </c>
      <c r="D10" s="6">
        <v>1</v>
      </c>
      <c r="E10" s="7"/>
      <c r="F10" s="7">
        <f t="shared" si="0"/>
        <v>0</v>
      </c>
      <c r="G10" s="7">
        <f>공종별내역서!H20</f>
        <v>0</v>
      </c>
      <c r="H10" s="7">
        <f t="shared" si="1"/>
        <v>0</v>
      </c>
      <c r="I10" s="7">
        <f>공종별내역서!J20</f>
        <v>0</v>
      </c>
      <c r="J10" s="7">
        <f t="shared" si="2"/>
        <v>0</v>
      </c>
      <c r="K10" s="7">
        <f t="shared" si="3"/>
        <v>0</v>
      </c>
      <c r="L10" s="7">
        <f t="shared" si="4"/>
        <v>0</v>
      </c>
      <c r="M10" s="5" t="s">
        <v>52</v>
      </c>
      <c r="N10" s="1" t="s">
        <v>103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3"/>
    </row>
    <row r="11" spans="1:20" ht="30" customHeight="1">
      <c r="A11" s="5" t="s">
        <v>108</v>
      </c>
      <c r="B11" s="5" t="s">
        <v>52</v>
      </c>
      <c r="C11" s="5" t="s">
        <v>52</v>
      </c>
      <c r="D11" s="6">
        <v>1</v>
      </c>
      <c r="E11" s="7"/>
      <c r="F11" s="7">
        <f t="shared" si="0"/>
        <v>0</v>
      </c>
      <c r="G11" s="7">
        <f>공종별내역서!H27</f>
        <v>0</v>
      </c>
      <c r="H11" s="7">
        <f t="shared" si="1"/>
        <v>0</v>
      </c>
      <c r="I11" s="7">
        <f>공종별내역서!J27</f>
        <v>0</v>
      </c>
      <c r="J11" s="7">
        <f t="shared" si="2"/>
        <v>0</v>
      </c>
      <c r="K11" s="7">
        <f t="shared" si="3"/>
        <v>0</v>
      </c>
      <c r="L11" s="7">
        <f t="shared" si="4"/>
        <v>0</v>
      </c>
      <c r="M11" s="5" t="s">
        <v>52</v>
      </c>
      <c r="N11" s="1" t="s">
        <v>109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3"/>
    </row>
    <row r="12" spans="1:20" ht="30" customHeight="1">
      <c r="A12" s="5" t="s">
        <v>132</v>
      </c>
      <c r="B12" s="5" t="s">
        <v>52</v>
      </c>
      <c r="C12" s="5" t="s">
        <v>52</v>
      </c>
      <c r="D12" s="6">
        <v>1</v>
      </c>
      <c r="E12" s="7">
        <f>공종별내역서!F37</f>
        <v>0</v>
      </c>
      <c r="F12" s="7">
        <f t="shared" si="0"/>
        <v>0</v>
      </c>
      <c r="G12" s="7">
        <f>공종별내역서!H37</f>
        <v>0</v>
      </c>
      <c r="H12" s="7">
        <f t="shared" si="1"/>
        <v>0</v>
      </c>
      <c r="I12" s="7">
        <f>공종별내역서!J37</f>
        <v>0</v>
      </c>
      <c r="J12" s="7">
        <f t="shared" si="2"/>
        <v>0</v>
      </c>
      <c r="K12" s="7">
        <f t="shared" si="3"/>
        <v>0</v>
      </c>
      <c r="L12" s="7">
        <f t="shared" si="4"/>
        <v>0</v>
      </c>
      <c r="M12" s="5" t="s">
        <v>52</v>
      </c>
      <c r="N12" s="1" t="s">
        <v>133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3"/>
    </row>
    <row r="13" spans="1:20" ht="30" customHeight="1">
      <c r="A13" s="5" t="s">
        <v>162</v>
      </c>
      <c r="B13" s="5" t="s">
        <v>52</v>
      </c>
      <c r="C13" s="5" t="s">
        <v>52</v>
      </c>
      <c r="D13" s="6">
        <v>1</v>
      </c>
      <c r="E13" s="7">
        <f>공종별내역서!F40</f>
        <v>0</v>
      </c>
      <c r="F13" s="7">
        <f t="shared" si="0"/>
        <v>0</v>
      </c>
      <c r="G13" s="7">
        <f>공종별내역서!H40</f>
        <v>0</v>
      </c>
      <c r="H13" s="7">
        <f t="shared" si="1"/>
        <v>0</v>
      </c>
      <c r="I13" s="7">
        <f>공종별내역서!J40</f>
        <v>0</v>
      </c>
      <c r="J13" s="7">
        <f t="shared" si="2"/>
        <v>0</v>
      </c>
      <c r="K13" s="7">
        <f t="shared" si="3"/>
        <v>0</v>
      </c>
      <c r="L13" s="7">
        <f t="shared" si="4"/>
        <v>0</v>
      </c>
      <c r="M13" s="5" t="s">
        <v>52</v>
      </c>
      <c r="N13" s="1" t="s">
        <v>163</v>
      </c>
      <c r="O13" s="1" t="s">
        <v>52</v>
      </c>
      <c r="P13" s="1" t="s">
        <v>55</v>
      </c>
      <c r="Q13" s="1" t="s">
        <v>52</v>
      </c>
      <c r="R13">
        <v>3</v>
      </c>
      <c r="S13" s="1" t="s">
        <v>52</v>
      </c>
      <c r="T13" s="3"/>
    </row>
    <row r="14" spans="1:20" ht="30" customHeight="1">
      <c r="A14" s="5" t="s">
        <v>169</v>
      </c>
      <c r="B14" s="5" t="s">
        <v>171</v>
      </c>
      <c r="C14" s="5" t="s">
        <v>52</v>
      </c>
      <c r="D14" s="6">
        <v>1</v>
      </c>
      <c r="E14" s="7">
        <f>공종별내역서!F45</f>
        <v>0</v>
      </c>
      <c r="F14" s="7">
        <f t="shared" si="0"/>
        <v>0</v>
      </c>
      <c r="G14" s="7">
        <f>공종별내역서!H45</f>
        <v>0</v>
      </c>
      <c r="H14" s="7">
        <f t="shared" si="1"/>
        <v>0</v>
      </c>
      <c r="I14" s="7">
        <f>공종별내역서!J45</f>
        <v>0</v>
      </c>
      <c r="J14" s="7">
        <f t="shared" si="2"/>
        <v>0</v>
      </c>
      <c r="K14" s="7">
        <f t="shared" si="3"/>
        <v>0</v>
      </c>
      <c r="L14" s="7">
        <f t="shared" si="4"/>
        <v>0</v>
      </c>
      <c r="M14" s="5" t="s">
        <v>52</v>
      </c>
      <c r="N14" s="1" t="s">
        <v>170</v>
      </c>
      <c r="O14" s="1" t="s">
        <v>52</v>
      </c>
      <c r="P14" s="1" t="s">
        <v>52</v>
      </c>
      <c r="Q14" s="1" t="s">
        <v>172</v>
      </c>
      <c r="R14">
        <v>3</v>
      </c>
      <c r="S14" s="1" t="s">
        <v>52</v>
      </c>
      <c r="T14" s="3">
        <f>L14*1</f>
        <v>0</v>
      </c>
    </row>
    <row r="15" spans="1:20" ht="30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T27" s="3"/>
    </row>
    <row r="28" spans="1:20" ht="3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T28" s="3"/>
    </row>
    <row r="29" spans="1:20" ht="30" customHeight="1">
      <c r="A29" s="5" t="s">
        <v>71</v>
      </c>
      <c r="B29" s="6"/>
      <c r="C29" s="6"/>
      <c r="D29" s="6"/>
      <c r="E29" s="6"/>
      <c r="F29" s="7">
        <f>F5</f>
        <v>0</v>
      </c>
      <c r="G29" s="6"/>
      <c r="H29" s="7">
        <f>H5</f>
        <v>0</v>
      </c>
      <c r="I29" s="6"/>
      <c r="J29" s="7">
        <f>J5</f>
        <v>0</v>
      </c>
      <c r="K29" s="6"/>
      <c r="L29" s="7">
        <f>L5</f>
        <v>0</v>
      </c>
      <c r="M29" s="6"/>
      <c r="T29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5"/>
  <sheetViews>
    <sheetView workbookViewId="0">
      <selection activeCell="G11" sqref="G1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4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48" ht="30" customHeight="1">
      <c r="A2" s="89" t="s">
        <v>2</v>
      </c>
      <c r="B2" s="89" t="s">
        <v>3</v>
      </c>
      <c r="C2" s="89" t="s">
        <v>4</v>
      </c>
      <c r="D2" s="89" t="s">
        <v>5</v>
      </c>
      <c r="E2" s="89" t="s">
        <v>6</v>
      </c>
      <c r="F2" s="89"/>
      <c r="G2" s="89" t="s">
        <v>9</v>
      </c>
      <c r="H2" s="89"/>
      <c r="I2" s="89" t="s">
        <v>10</v>
      </c>
      <c r="J2" s="89"/>
      <c r="K2" s="89" t="s">
        <v>11</v>
      </c>
      <c r="L2" s="89"/>
      <c r="M2" s="89" t="s">
        <v>12</v>
      </c>
      <c r="N2" s="88" t="s">
        <v>20</v>
      </c>
      <c r="O2" s="88" t="s">
        <v>14</v>
      </c>
      <c r="P2" s="88" t="s">
        <v>21</v>
      </c>
      <c r="Q2" s="88" t="s">
        <v>13</v>
      </c>
      <c r="R2" s="88" t="s">
        <v>22</v>
      </c>
      <c r="S2" s="88" t="s">
        <v>23</v>
      </c>
      <c r="T2" s="88" t="s">
        <v>24</v>
      </c>
      <c r="U2" s="88" t="s">
        <v>25</v>
      </c>
      <c r="V2" s="88" t="s">
        <v>26</v>
      </c>
      <c r="W2" s="88" t="s">
        <v>27</v>
      </c>
      <c r="X2" s="88" t="s">
        <v>28</v>
      </c>
      <c r="Y2" s="88" t="s">
        <v>29</v>
      </c>
      <c r="Z2" s="88" t="s">
        <v>30</v>
      </c>
      <c r="AA2" s="88" t="s">
        <v>31</v>
      </c>
      <c r="AB2" s="88" t="s">
        <v>32</v>
      </c>
      <c r="AC2" s="88" t="s">
        <v>33</v>
      </c>
      <c r="AD2" s="88" t="s">
        <v>34</v>
      </c>
      <c r="AE2" s="88" t="s">
        <v>35</v>
      </c>
      <c r="AF2" s="88" t="s">
        <v>36</v>
      </c>
      <c r="AG2" s="88" t="s">
        <v>37</v>
      </c>
      <c r="AH2" s="88" t="s">
        <v>38</v>
      </c>
      <c r="AI2" s="88" t="s">
        <v>39</v>
      </c>
      <c r="AJ2" s="88" t="s">
        <v>40</v>
      </c>
      <c r="AK2" s="88" t="s">
        <v>41</v>
      </c>
      <c r="AL2" s="88" t="s">
        <v>42</v>
      </c>
      <c r="AM2" s="88" t="s">
        <v>43</v>
      </c>
      <c r="AN2" s="88" t="s">
        <v>44</v>
      </c>
      <c r="AO2" s="88" t="s">
        <v>45</v>
      </c>
      <c r="AP2" s="88" t="s">
        <v>46</v>
      </c>
      <c r="AQ2" s="88" t="s">
        <v>47</v>
      </c>
      <c r="AR2" s="88" t="s">
        <v>48</v>
      </c>
      <c r="AS2" s="88" t="s">
        <v>16</v>
      </c>
      <c r="AT2" s="88" t="s">
        <v>17</v>
      </c>
      <c r="AU2" s="88" t="s">
        <v>49</v>
      </c>
      <c r="AV2" s="88" t="s">
        <v>50</v>
      </c>
    </row>
    <row r="3" spans="1:48" ht="30" customHeight="1">
      <c r="A3" s="89"/>
      <c r="B3" s="89"/>
      <c r="C3" s="89"/>
      <c r="D3" s="89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89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</row>
    <row r="4" spans="1:48" ht="30" customHeight="1">
      <c r="A4" s="5" t="s">
        <v>56</v>
      </c>
      <c r="B4" s="5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57</v>
      </c>
    </row>
    <row r="5" spans="1:48" ht="30" customHeight="1">
      <c r="A5" s="5" t="s">
        <v>59</v>
      </c>
      <c r="B5" s="5" t="s">
        <v>60</v>
      </c>
      <c r="C5" s="5" t="s">
        <v>61</v>
      </c>
      <c r="D5" s="6">
        <v>577</v>
      </c>
      <c r="E5" s="8"/>
      <c r="F5" s="8"/>
      <c r="G5" s="8"/>
      <c r="H5" s="8"/>
      <c r="I5" s="8"/>
      <c r="J5" s="8"/>
      <c r="K5" s="8"/>
      <c r="L5" s="8"/>
      <c r="M5" s="5"/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4</v>
      </c>
    </row>
    <row r="6" spans="1:48" ht="30" customHeight="1">
      <c r="A6" s="5" t="s">
        <v>66</v>
      </c>
      <c r="B6" s="5" t="s">
        <v>67</v>
      </c>
      <c r="C6" s="5" t="s">
        <v>68</v>
      </c>
      <c r="D6" s="6">
        <v>2</v>
      </c>
      <c r="E6" s="8"/>
      <c r="F6" s="8"/>
      <c r="G6" s="8"/>
      <c r="H6" s="8"/>
      <c r="I6" s="8"/>
      <c r="J6" s="8"/>
      <c r="K6" s="8"/>
      <c r="L6" s="8"/>
      <c r="M6" s="5"/>
      <c r="N6" s="1" t="s">
        <v>69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70</v>
      </c>
      <c r="AV6">
        <v>5</v>
      </c>
    </row>
    <row r="7" spans="1:48" ht="30" customHeight="1">
      <c r="A7" s="5" t="s">
        <v>71</v>
      </c>
      <c r="B7" s="6"/>
      <c r="C7" s="6"/>
      <c r="D7" s="6"/>
      <c r="E7" s="6"/>
      <c r="F7" s="8"/>
      <c r="G7" s="6"/>
      <c r="H7" s="8"/>
      <c r="I7" s="6"/>
      <c r="J7" s="8"/>
      <c r="K7" s="6"/>
      <c r="L7" s="8"/>
      <c r="M7" s="6"/>
      <c r="N7" t="s">
        <v>72</v>
      </c>
    </row>
    <row r="8" spans="1:48" ht="30" customHeight="1">
      <c r="A8" s="5" t="s">
        <v>73</v>
      </c>
      <c r="B8" s="5" t="s">
        <v>58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Q8" s="1" t="s">
        <v>74</v>
      </c>
    </row>
    <row r="9" spans="1:48" ht="30" customHeight="1">
      <c r="A9" s="5" t="s">
        <v>75</v>
      </c>
      <c r="B9" s="5" t="s">
        <v>76</v>
      </c>
      <c r="C9" s="5" t="s">
        <v>77</v>
      </c>
      <c r="D9" s="6">
        <v>0.106</v>
      </c>
      <c r="E9" s="8"/>
      <c r="F9" s="8"/>
      <c r="G9" s="8"/>
      <c r="H9" s="8"/>
      <c r="I9" s="8"/>
      <c r="J9" s="8"/>
      <c r="K9" s="8"/>
      <c r="L9" s="8"/>
      <c r="M9" s="5"/>
      <c r="N9" s="1" t="s">
        <v>78</v>
      </c>
      <c r="O9" s="1" t="s">
        <v>52</v>
      </c>
      <c r="P9" s="1" t="s">
        <v>52</v>
      </c>
      <c r="Q9" s="1" t="s">
        <v>74</v>
      </c>
      <c r="R9" s="1" t="s">
        <v>64</v>
      </c>
      <c r="S9" s="1" t="s">
        <v>64</v>
      </c>
      <c r="T9" s="1" t="s">
        <v>63</v>
      </c>
      <c r="AR9" s="1" t="s">
        <v>52</v>
      </c>
      <c r="AS9" s="1" t="s">
        <v>52</v>
      </c>
      <c r="AU9" s="1" t="s">
        <v>79</v>
      </c>
      <c r="AV9">
        <v>7</v>
      </c>
    </row>
    <row r="10" spans="1:48" ht="30" customHeight="1">
      <c r="A10" s="5" t="s">
        <v>80</v>
      </c>
      <c r="B10" s="5" t="s">
        <v>81</v>
      </c>
      <c r="C10" s="5" t="s">
        <v>82</v>
      </c>
      <c r="D10" s="6">
        <v>48</v>
      </c>
      <c r="E10" s="8"/>
      <c r="F10" s="8"/>
      <c r="G10" s="8"/>
      <c r="H10" s="8"/>
      <c r="I10" s="8"/>
      <c r="J10" s="8"/>
      <c r="K10" s="8"/>
      <c r="L10" s="8"/>
      <c r="M10" s="5"/>
      <c r="N10" s="1" t="s">
        <v>83</v>
      </c>
      <c r="O10" s="1" t="s">
        <v>52</v>
      </c>
      <c r="P10" s="1" t="s">
        <v>52</v>
      </c>
      <c r="Q10" s="1" t="s">
        <v>74</v>
      </c>
      <c r="R10" s="1" t="s">
        <v>64</v>
      </c>
      <c r="S10" s="1" t="s">
        <v>64</v>
      </c>
      <c r="T10" s="1" t="s">
        <v>63</v>
      </c>
      <c r="AR10" s="1" t="s">
        <v>52</v>
      </c>
      <c r="AS10" s="1" t="s">
        <v>52</v>
      </c>
      <c r="AU10" s="1" t="s">
        <v>84</v>
      </c>
      <c r="AV10">
        <v>8</v>
      </c>
    </row>
    <row r="11" spans="1:48" ht="30" customHeight="1">
      <c r="A11" s="5" t="s">
        <v>85</v>
      </c>
      <c r="B11" s="5" t="s">
        <v>52</v>
      </c>
      <c r="C11" s="5" t="s">
        <v>77</v>
      </c>
      <c r="D11" s="6">
        <v>0.53400000000000003</v>
      </c>
      <c r="E11" s="8"/>
      <c r="F11" s="8"/>
      <c r="G11" s="8"/>
      <c r="H11" s="8"/>
      <c r="I11" s="8"/>
      <c r="J11" s="8"/>
      <c r="K11" s="8"/>
      <c r="L11" s="8"/>
      <c r="M11" s="5"/>
      <c r="N11" s="1" t="s">
        <v>86</v>
      </c>
      <c r="O11" s="1" t="s">
        <v>52</v>
      </c>
      <c r="P11" s="1" t="s">
        <v>52</v>
      </c>
      <c r="Q11" s="1" t="s">
        <v>74</v>
      </c>
      <c r="R11" s="1" t="s">
        <v>63</v>
      </c>
      <c r="S11" s="1" t="s">
        <v>64</v>
      </c>
      <c r="T11" s="1" t="s">
        <v>64</v>
      </c>
      <c r="AR11" s="1" t="s">
        <v>52</v>
      </c>
      <c r="AS11" s="1" t="s">
        <v>52</v>
      </c>
      <c r="AU11" s="1" t="s">
        <v>87</v>
      </c>
      <c r="AV11">
        <v>9</v>
      </c>
    </row>
    <row r="12" spans="1:48" ht="30" customHeight="1">
      <c r="A12" s="5" t="s">
        <v>88</v>
      </c>
      <c r="B12" s="5" t="s">
        <v>89</v>
      </c>
      <c r="C12" s="5" t="s">
        <v>61</v>
      </c>
      <c r="D12" s="6">
        <v>31</v>
      </c>
      <c r="E12" s="8"/>
      <c r="F12" s="8"/>
      <c r="G12" s="8"/>
      <c r="H12" s="8"/>
      <c r="I12" s="8"/>
      <c r="J12" s="8"/>
      <c r="K12" s="8"/>
      <c r="L12" s="8"/>
      <c r="M12" s="5"/>
      <c r="N12" s="1" t="s">
        <v>90</v>
      </c>
      <c r="O12" s="1" t="s">
        <v>52</v>
      </c>
      <c r="P12" s="1" t="s">
        <v>52</v>
      </c>
      <c r="Q12" s="1" t="s">
        <v>74</v>
      </c>
      <c r="R12" s="1" t="s">
        <v>63</v>
      </c>
      <c r="S12" s="1" t="s">
        <v>64</v>
      </c>
      <c r="T12" s="1" t="s">
        <v>64</v>
      </c>
      <c r="AR12" s="1" t="s">
        <v>52</v>
      </c>
      <c r="AS12" s="1" t="s">
        <v>52</v>
      </c>
      <c r="AU12" s="1" t="s">
        <v>91</v>
      </c>
      <c r="AV12">
        <v>10</v>
      </c>
    </row>
    <row r="13" spans="1:48" ht="30" customHeight="1">
      <c r="A13" s="55" t="s">
        <v>71</v>
      </c>
      <c r="B13" s="56"/>
      <c r="C13" s="56"/>
      <c r="D13" s="56"/>
      <c r="E13" s="56"/>
      <c r="F13" s="57"/>
      <c r="G13" s="56"/>
      <c r="H13" s="57"/>
      <c r="I13" s="56"/>
      <c r="J13" s="57"/>
      <c r="K13" s="56"/>
      <c r="L13" s="57"/>
      <c r="M13" s="56"/>
      <c r="N13" t="s">
        <v>72</v>
      </c>
    </row>
    <row r="14" spans="1:48" ht="30" customHeight="1">
      <c r="A14" s="55" t="s">
        <v>92</v>
      </c>
      <c r="B14" s="55" t="s">
        <v>58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Q14" s="1" t="s">
        <v>93</v>
      </c>
    </row>
    <row r="15" spans="1:48" ht="30" customHeight="1">
      <c r="A15" s="55" t="s">
        <v>94</v>
      </c>
      <c r="B15" s="55" t="s">
        <v>95</v>
      </c>
      <c r="C15" s="55" t="s">
        <v>61</v>
      </c>
      <c r="D15" s="56">
        <v>589</v>
      </c>
      <c r="E15" s="57"/>
      <c r="F15" s="57"/>
      <c r="G15" s="57"/>
      <c r="H15" s="57"/>
      <c r="I15" s="57"/>
      <c r="J15" s="57"/>
      <c r="K15" s="57"/>
      <c r="L15" s="57"/>
      <c r="M15" s="55"/>
      <c r="N15" s="1" t="s">
        <v>96</v>
      </c>
      <c r="O15" s="1" t="s">
        <v>52</v>
      </c>
      <c r="P15" s="1" t="s">
        <v>52</v>
      </c>
      <c r="Q15" s="1" t="s">
        <v>93</v>
      </c>
      <c r="R15" s="1" t="s">
        <v>63</v>
      </c>
      <c r="S15" s="1" t="s">
        <v>64</v>
      </c>
      <c r="T15" s="1" t="s">
        <v>64</v>
      </c>
      <c r="AR15" s="1" t="s">
        <v>52</v>
      </c>
      <c r="AS15" s="1" t="s">
        <v>52</v>
      </c>
      <c r="AU15" s="1" t="s">
        <v>97</v>
      </c>
      <c r="AV15">
        <v>42</v>
      </c>
    </row>
    <row r="16" spans="1:48" ht="30" customHeight="1">
      <c r="A16" s="55" t="s">
        <v>98</v>
      </c>
      <c r="B16" s="55" t="s">
        <v>99</v>
      </c>
      <c r="C16" s="55" t="s">
        <v>61</v>
      </c>
      <c r="D16" s="56">
        <v>589</v>
      </c>
      <c r="E16" s="57"/>
      <c r="F16" s="57"/>
      <c r="G16" s="57"/>
      <c r="H16" s="57"/>
      <c r="I16" s="57"/>
      <c r="J16" s="57"/>
      <c r="K16" s="57"/>
      <c r="L16" s="57"/>
      <c r="M16" s="55"/>
      <c r="N16" s="1" t="s">
        <v>100</v>
      </c>
      <c r="O16" s="1" t="s">
        <v>52</v>
      </c>
      <c r="P16" s="1" t="s">
        <v>52</v>
      </c>
      <c r="Q16" s="1" t="s">
        <v>93</v>
      </c>
      <c r="R16" s="1" t="s">
        <v>63</v>
      </c>
      <c r="S16" s="1" t="s">
        <v>64</v>
      </c>
      <c r="T16" s="1" t="s">
        <v>64</v>
      </c>
      <c r="AR16" s="1" t="s">
        <v>52</v>
      </c>
      <c r="AS16" s="1" t="s">
        <v>52</v>
      </c>
      <c r="AU16" s="1" t="s">
        <v>101</v>
      </c>
      <c r="AV16">
        <v>38</v>
      </c>
    </row>
    <row r="17" spans="1:48" ht="30" customHeight="1">
      <c r="A17" s="5" t="s">
        <v>71</v>
      </c>
      <c r="B17" s="6"/>
      <c r="C17" s="6"/>
      <c r="D17" s="6"/>
      <c r="E17" s="6"/>
      <c r="F17" s="8"/>
      <c r="G17" s="6"/>
      <c r="H17" s="8"/>
      <c r="I17" s="6"/>
      <c r="J17" s="8"/>
      <c r="K17" s="6"/>
      <c r="L17" s="8"/>
      <c r="M17" s="6"/>
      <c r="N17" t="s">
        <v>72</v>
      </c>
    </row>
    <row r="18" spans="1:48" ht="30" customHeight="1">
      <c r="A18" s="5" t="s">
        <v>102</v>
      </c>
      <c r="B18" s="5" t="s">
        <v>58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Q18" s="1" t="s">
        <v>103</v>
      </c>
    </row>
    <row r="19" spans="1:48" ht="30" customHeight="1">
      <c r="A19" s="5" t="s">
        <v>104</v>
      </c>
      <c r="B19" s="5" t="s">
        <v>105</v>
      </c>
      <c r="C19" s="5" t="s">
        <v>61</v>
      </c>
      <c r="D19" s="6">
        <v>116</v>
      </c>
      <c r="E19" s="8"/>
      <c r="F19" s="8"/>
      <c r="G19" s="8"/>
      <c r="H19" s="8"/>
      <c r="I19" s="8"/>
      <c r="J19" s="8"/>
      <c r="K19" s="8"/>
      <c r="L19" s="8"/>
      <c r="M19" s="5"/>
      <c r="N19" s="1" t="s">
        <v>106</v>
      </c>
      <c r="O19" s="1" t="s">
        <v>52</v>
      </c>
      <c r="P19" s="1" t="s">
        <v>52</v>
      </c>
      <c r="Q19" s="1" t="s">
        <v>103</v>
      </c>
      <c r="R19" s="1" t="s">
        <v>63</v>
      </c>
      <c r="S19" s="1" t="s">
        <v>64</v>
      </c>
      <c r="T19" s="1" t="s">
        <v>64</v>
      </c>
      <c r="AR19" s="1" t="s">
        <v>52</v>
      </c>
      <c r="AS19" s="1" t="s">
        <v>52</v>
      </c>
      <c r="AU19" s="1" t="s">
        <v>107</v>
      </c>
      <c r="AV19">
        <v>37</v>
      </c>
    </row>
    <row r="20" spans="1:48" ht="30" customHeight="1">
      <c r="A20" s="5" t="s">
        <v>71</v>
      </c>
      <c r="B20" s="6"/>
      <c r="C20" s="6"/>
      <c r="D20" s="6"/>
      <c r="E20" s="6"/>
      <c r="F20" s="8"/>
      <c r="G20" s="6"/>
      <c r="H20" s="8"/>
      <c r="I20" s="6"/>
      <c r="J20" s="8"/>
      <c r="K20" s="6"/>
      <c r="L20" s="8"/>
      <c r="M20" s="6"/>
      <c r="N20" t="s">
        <v>72</v>
      </c>
    </row>
    <row r="21" spans="1:48" ht="30" customHeight="1">
      <c r="A21" s="5" t="s">
        <v>108</v>
      </c>
      <c r="B21" s="5" t="s">
        <v>58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Q21" s="1" t="s">
        <v>109</v>
      </c>
    </row>
    <row r="22" spans="1:48" ht="30" customHeight="1">
      <c r="A22" s="5" t="s">
        <v>110</v>
      </c>
      <c r="B22" s="5" t="s">
        <v>111</v>
      </c>
      <c r="C22" s="5" t="s">
        <v>61</v>
      </c>
      <c r="D22" s="6">
        <v>34</v>
      </c>
      <c r="E22" s="8"/>
      <c r="F22" s="8"/>
      <c r="G22" s="8"/>
      <c r="H22" s="8"/>
      <c r="I22" s="8"/>
      <c r="J22" s="8"/>
      <c r="K22" s="8"/>
      <c r="L22" s="8"/>
      <c r="M22" s="5"/>
      <c r="N22" s="1" t="s">
        <v>112</v>
      </c>
      <c r="O22" s="1" t="s">
        <v>52</v>
      </c>
      <c r="P22" s="1" t="s">
        <v>52</v>
      </c>
      <c r="Q22" s="1" t="s">
        <v>109</v>
      </c>
      <c r="R22" s="1" t="s">
        <v>63</v>
      </c>
      <c r="S22" s="1" t="s">
        <v>64</v>
      </c>
      <c r="T22" s="1" t="s">
        <v>64</v>
      </c>
      <c r="AR22" s="1" t="s">
        <v>52</v>
      </c>
      <c r="AS22" s="1" t="s">
        <v>52</v>
      </c>
      <c r="AU22" s="1" t="s">
        <v>113</v>
      </c>
      <c r="AV22">
        <v>18</v>
      </c>
    </row>
    <row r="23" spans="1:48" ht="30" customHeight="1">
      <c r="A23" s="5" t="s">
        <v>114</v>
      </c>
      <c r="B23" s="5" t="s">
        <v>115</v>
      </c>
      <c r="C23" s="5" t="s">
        <v>116</v>
      </c>
      <c r="D23" s="6">
        <v>42</v>
      </c>
      <c r="E23" s="8"/>
      <c r="F23" s="8"/>
      <c r="G23" s="8"/>
      <c r="H23" s="8"/>
      <c r="I23" s="8"/>
      <c r="J23" s="8"/>
      <c r="K23" s="8"/>
      <c r="L23" s="8"/>
      <c r="M23" s="5"/>
      <c r="N23" s="1" t="s">
        <v>117</v>
      </c>
      <c r="O23" s="1" t="s">
        <v>52</v>
      </c>
      <c r="P23" s="1" t="s">
        <v>52</v>
      </c>
      <c r="Q23" s="1" t="s">
        <v>109</v>
      </c>
      <c r="R23" s="1" t="s">
        <v>63</v>
      </c>
      <c r="S23" s="1" t="s">
        <v>64</v>
      </c>
      <c r="T23" s="1" t="s">
        <v>64</v>
      </c>
      <c r="AR23" s="1" t="s">
        <v>52</v>
      </c>
      <c r="AS23" s="1" t="s">
        <v>52</v>
      </c>
      <c r="AU23" s="1" t="s">
        <v>118</v>
      </c>
      <c r="AV23">
        <v>39</v>
      </c>
    </row>
    <row r="24" spans="1:48" ht="30" customHeight="1">
      <c r="A24" s="5" t="s">
        <v>119</v>
      </c>
      <c r="B24" s="5" t="s">
        <v>120</v>
      </c>
      <c r="C24" s="5" t="s">
        <v>82</v>
      </c>
      <c r="D24" s="6">
        <v>227</v>
      </c>
      <c r="E24" s="8"/>
      <c r="F24" s="8"/>
      <c r="G24" s="8"/>
      <c r="H24" s="8"/>
      <c r="I24" s="8"/>
      <c r="J24" s="8"/>
      <c r="K24" s="8"/>
      <c r="L24" s="8"/>
      <c r="M24" s="5"/>
      <c r="N24" s="1" t="s">
        <v>121</v>
      </c>
      <c r="O24" s="1" t="s">
        <v>52</v>
      </c>
      <c r="P24" s="1" t="s">
        <v>52</v>
      </c>
      <c r="Q24" s="1" t="s">
        <v>109</v>
      </c>
      <c r="R24" s="1" t="s">
        <v>63</v>
      </c>
      <c r="S24" s="1" t="s">
        <v>64</v>
      </c>
      <c r="T24" s="1" t="s">
        <v>64</v>
      </c>
      <c r="AR24" s="1" t="s">
        <v>52</v>
      </c>
      <c r="AS24" s="1" t="s">
        <v>52</v>
      </c>
      <c r="AU24" s="1" t="s">
        <v>122</v>
      </c>
      <c r="AV24">
        <v>20</v>
      </c>
    </row>
    <row r="25" spans="1:48" ht="30" customHeight="1">
      <c r="A25" s="5" t="s">
        <v>123</v>
      </c>
      <c r="B25" s="5" t="s">
        <v>124</v>
      </c>
      <c r="C25" s="5" t="s">
        <v>116</v>
      </c>
      <c r="D25" s="6">
        <v>12</v>
      </c>
      <c r="E25" s="8"/>
      <c r="F25" s="8"/>
      <c r="G25" s="8"/>
      <c r="H25" s="8"/>
      <c r="I25" s="8"/>
      <c r="J25" s="8"/>
      <c r="K25" s="8"/>
      <c r="L25" s="8"/>
      <c r="M25" s="5"/>
      <c r="N25" s="1" t="s">
        <v>125</v>
      </c>
      <c r="O25" s="1" t="s">
        <v>52</v>
      </c>
      <c r="P25" s="1" t="s">
        <v>52</v>
      </c>
      <c r="Q25" s="1" t="s">
        <v>109</v>
      </c>
      <c r="R25" s="1" t="s">
        <v>63</v>
      </c>
      <c r="S25" s="1" t="s">
        <v>64</v>
      </c>
      <c r="T25" s="1" t="s">
        <v>64</v>
      </c>
      <c r="AR25" s="1" t="s">
        <v>52</v>
      </c>
      <c r="AS25" s="1" t="s">
        <v>52</v>
      </c>
      <c r="AU25" s="1" t="s">
        <v>126</v>
      </c>
      <c r="AV25">
        <v>21</v>
      </c>
    </row>
    <row r="26" spans="1:48" ht="30" customHeight="1">
      <c r="A26" s="5" t="s">
        <v>127</v>
      </c>
      <c r="B26" s="5" t="s">
        <v>128</v>
      </c>
      <c r="C26" s="5" t="s">
        <v>129</v>
      </c>
      <c r="D26" s="6">
        <v>12</v>
      </c>
      <c r="E26" s="8"/>
      <c r="F26" s="8"/>
      <c r="G26" s="8"/>
      <c r="H26" s="8"/>
      <c r="I26" s="8"/>
      <c r="J26" s="8"/>
      <c r="K26" s="8"/>
      <c r="L26" s="8"/>
      <c r="M26" s="5"/>
      <c r="N26" s="1" t="s">
        <v>130</v>
      </c>
      <c r="O26" s="1" t="s">
        <v>52</v>
      </c>
      <c r="P26" s="1" t="s">
        <v>52</v>
      </c>
      <c r="Q26" s="1" t="s">
        <v>109</v>
      </c>
      <c r="R26" s="1" t="s">
        <v>63</v>
      </c>
      <c r="S26" s="1" t="s">
        <v>64</v>
      </c>
      <c r="T26" s="1" t="s">
        <v>64</v>
      </c>
      <c r="AR26" s="1" t="s">
        <v>52</v>
      </c>
      <c r="AS26" s="1" t="s">
        <v>52</v>
      </c>
      <c r="AU26" s="1" t="s">
        <v>131</v>
      </c>
      <c r="AV26">
        <v>22</v>
      </c>
    </row>
    <row r="27" spans="1:48" ht="30" customHeight="1">
      <c r="A27" s="5" t="s">
        <v>71</v>
      </c>
      <c r="B27" s="6"/>
      <c r="C27" s="6"/>
      <c r="D27" s="6"/>
      <c r="E27" s="6"/>
      <c r="F27" s="8"/>
      <c r="G27" s="6"/>
      <c r="H27" s="8"/>
      <c r="I27" s="6"/>
      <c r="J27" s="8"/>
      <c r="K27" s="6"/>
      <c r="L27" s="8"/>
      <c r="M27" s="6"/>
      <c r="N27" t="s">
        <v>72</v>
      </c>
    </row>
    <row r="28" spans="1:48" ht="30" customHeight="1">
      <c r="A28" s="5" t="s">
        <v>132</v>
      </c>
      <c r="B28" s="5" t="s">
        <v>58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Q28" s="1" t="s">
        <v>133</v>
      </c>
    </row>
    <row r="29" spans="1:48" ht="30" customHeight="1">
      <c r="A29" s="5" t="s">
        <v>134</v>
      </c>
      <c r="B29" s="5" t="s">
        <v>135</v>
      </c>
      <c r="C29" s="5" t="s">
        <v>77</v>
      </c>
      <c r="D29" s="6">
        <v>5</v>
      </c>
      <c r="E29" s="8"/>
      <c r="F29" s="8"/>
      <c r="G29" s="8"/>
      <c r="H29" s="8"/>
      <c r="I29" s="8"/>
      <c r="J29" s="8"/>
      <c r="K29" s="8"/>
      <c r="L29" s="8"/>
      <c r="M29" s="5"/>
      <c r="N29" s="1" t="s">
        <v>136</v>
      </c>
      <c r="O29" s="1" t="s">
        <v>52</v>
      </c>
      <c r="P29" s="1" t="s">
        <v>52</v>
      </c>
      <c r="Q29" s="1" t="s">
        <v>133</v>
      </c>
      <c r="R29" s="1" t="s">
        <v>64</v>
      </c>
      <c r="S29" s="1" t="s">
        <v>64</v>
      </c>
      <c r="T29" s="1" t="s">
        <v>63</v>
      </c>
      <c r="AR29" s="1" t="s">
        <v>52</v>
      </c>
      <c r="AS29" s="1" t="s">
        <v>52</v>
      </c>
      <c r="AU29" s="1" t="s">
        <v>137</v>
      </c>
      <c r="AV29">
        <v>24</v>
      </c>
    </row>
    <row r="30" spans="1:48" ht="30" customHeight="1">
      <c r="A30" s="5" t="s">
        <v>138</v>
      </c>
      <c r="B30" s="5" t="s">
        <v>52</v>
      </c>
      <c r="C30" s="5" t="s">
        <v>61</v>
      </c>
      <c r="D30" s="6">
        <v>23</v>
      </c>
      <c r="E30" s="8"/>
      <c r="F30" s="8"/>
      <c r="G30" s="8"/>
      <c r="H30" s="8"/>
      <c r="I30" s="8"/>
      <c r="J30" s="8"/>
      <c r="K30" s="8"/>
      <c r="L30" s="8"/>
      <c r="M30" s="5"/>
      <c r="N30" s="1" t="s">
        <v>139</v>
      </c>
      <c r="O30" s="1" t="s">
        <v>52</v>
      </c>
      <c r="P30" s="1" t="s">
        <v>52</v>
      </c>
      <c r="Q30" s="1" t="s">
        <v>133</v>
      </c>
      <c r="R30" s="1" t="s">
        <v>63</v>
      </c>
      <c r="S30" s="1" t="s">
        <v>64</v>
      </c>
      <c r="T30" s="1" t="s">
        <v>64</v>
      </c>
      <c r="AR30" s="1" t="s">
        <v>52</v>
      </c>
      <c r="AS30" s="1" t="s">
        <v>52</v>
      </c>
      <c r="AU30" s="1" t="s">
        <v>140</v>
      </c>
      <c r="AV30">
        <v>25</v>
      </c>
    </row>
    <row r="31" spans="1:48" ht="30" customHeight="1">
      <c r="A31" s="5" t="s">
        <v>141</v>
      </c>
      <c r="B31" s="5" t="s">
        <v>128</v>
      </c>
      <c r="C31" s="5" t="s">
        <v>129</v>
      </c>
      <c r="D31" s="6">
        <v>12</v>
      </c>
      <c r="E31" s="8"/>
      <c r="F31" s="8"/>
      <c r="G31" s="8"/>
      <c r="H31" s="8"/>
      <c r="I31" s="8"/>
      <c r="J31" s="8"/>
      <c r="K31" s="8"/>
      <c r="L31" s="8"/>
      <c r="M31" s="5"/>
      <c r="N31" s="1" t="s">
        <v>142</v>
      </c>
      <c r="O31" s="1" t="s">
        <v>52</v>
      </c>
      <c r="P31" s="1" t="s">
        <v>52</v>
      </c>
      <c r="Q31" s="1" t="s">
        <v>133</v>
      </c>
      <c r="R31" s="1" t="s">
        <v>63</v>
      </c>
      <c r="S31" s="1" t="s">
        <v>64</v>
      </c>
      <c r="T31" s="1" t="s">
        <v>64</v>
      </c>
      <c r="AR31" s="1" t="s">
        <v>52</v>
      </c>
      <c r="AS31" s="1" t="s">
        <v>52</v>
      </c>
      <c r="AU31" s="1" t="s">
        <v>143</v>
      </c>
      <c r="AV31">
        <v>26</v>
      </c>
    </row>
    <row r="32" spans="1:48" ht="30" customHeight="1">
      <c r="A32" s="5" t="s">
        <v>144</v>
      </c>
      <c r="B32" s="5" t="s">
        <v>145</v>
      </c>
      <c r="C32" s="5" t="s">
        <v>129</v>
      </c>
      <c r="D32" s="6">
        <v>42</v>
      </c>
      <c r="E32" s="8"/>
      <c r="F32" s="8"/>
      <c r="G32" s="8"/>
      <c r="H32" s="8"/>
      <c r="I32" s="8"/>
      <c r="J32" s="8"/>
      <c r="K32" s="8"/>
      <c r="L32" s="8"/>
      <c r="M32" s="5"/>
      <c r="N32" s="1" t="s">
        <v>146</v>
      </c>
      <c r="O32" s="1" t="s">
        <v>52</v>
      </c>
      <c r="P32" s="1" t="s">
        <v>52</v>
      </c>
      <c r="Q32" s="1" t="s">
        <v>133</v>
      </c>
      <c r="R32" s="1" t="s">
        <v>63</v>
      </c>
      <c r="S32" s="1" t="s">
        <v>64</v>
      </c>
      <c r="T32" s="1" t="s">
        <v>64</v>
      </c>
      <c r="AR32" s="1" t="s">
        <v>52</v>
      </c>
      <c r="AS32" s="1" t="s">
        <v>52</v>
      </c>
      <c r="AU32" s="1" t="s">
        <v>147</v>
      </c>
      <c r="AV32">
        <v>27</v>
      </c>
    </row>
    <row r="33" spans="1:48" ht="30" customHeight="1">
      <c r="A33" s="5" t="s">
        <v>148</v>
      </c>
      <c r="B33" s="5" t="s">
        <v>149</v>
      </c>
      <c r="C33" s="5" t="s">
        <v>129</v>
      </c>
      <c r="D33" s="6">
        <v>35</v>
      </c>
      <c r="E33" s="8"/>
      <c r="F33" s="8"/>
      <c r="G33" s="8"/>
      <c r="H33" s="8"/>
      <c r="I33" s="8"/>
      <c r="J33" s="8"/>
      <c r="K33" s="8"/>
      <c r="L33" s="8"/>
      <c r="M33" s="5"/>
      <c r="N33" s="1" t="s">
        <v>150</v>
      </c>
      <c r="O33" s="1" t="s">
        <v>52</v>
      </c>
      <c r="P33" s="1" t="s">
        <v>52</v>
      </c>
      <c r="Q33" s="1" t="s">
        <v>133</v>
      </c>
      <c r="R33" s="1" t="s">
        <v>63</v>
      </c>
      <c r="S33" s="1" t="s">
        <v>64</v>
      </c>
      <c r="T33" s="1" t="s">
        <v>64</v>
      </c>
      <c r="AR33" s="1" t="s">
        <v>52</v>
      </c>
      <c r="AS33" s="1" t="s">
        <v>52</v>
      </c>
      <c r="AU33" s="1" t="s">
        <v>151</v>
      </c>
      <c r="AV33">
        <v>28</v>
      </c>
    </row>
    <row r="34" spans="1:48" ht="30" customHeight="1">
      <c r="A34" s="5" t="s">
        <v>152</v>
      </c>
      <c r="B34" s="5" t="s">
        <v>52</v>
      </c>
      <c r="C34" s="5" t="s">
        <v>129</v>
      </c>
      <c r="D34" s="6">
        <v>21</v>
      </c>
      <c r="E34" s="8"/>
      <c r="F34" s="8"/>
      <c r="G34" s="8"/>
      <c r="H34" s="8"/>
      <c r="I34" s="8"/>
      <c r="J34" s="8"/>
      <c r="K34" s="8"/>
      <c r="L34" s="8"/>
      <c r="M34" s="5"/>
      <c r="N34" s="1" t="s">
        <v>153</v>
      </c>
      <c r="O34" s="1" t="s">
        <v>52</v>
      </c>
      <c r="P34" s="1" t="s">
        <v>52</v>
      </c>
      <c r="Q34" s="1" t="s">
        <v>133</v>
      </c>
      <c r="R34" s="1" t="s">
        <v>63</v>
      </c>
      <c r="S34" s="1" t="s">
        <v>64</v>
      </c>
      <c r="T34" s="1" t="s">
        <v>64</v>
      </c>
      <c r="AR34" s="1" t="s">
        <v>52</v>
      </c>
      <c r="AS34" s="1" t="s">
        <v>52</v>
      </c>
      <c r="AU34" s="1" t="s">
        <v>154</v>
      </c>
      <c r="AV34">
        <v>29</v>
      </c>
    </row>
    <row r="35" spans="1:48" ht="30" customHeight="1">
      <c r="A35" s="5" t="s">
        <v>155</v>
      </c>
      <c r="B35" s="5" t="s">
        <v>156</v>
      </c>
      <c r="C35" s="5" t="s">
        <v>82</v>
      </c>
      <c r="D35" s="6">
        <v>112</v>
      </c>
      <c r="E35" s="8"/>
      <c r="F35" s="8"/>
      <c r="G35" s="8"/>
      <c r="H35" s="8"/>
      <c r="I35" s="8"/>
      <c r="J35" s="8"/>
      <c r="K35" s="8"/>
      <c r="L35" s="8"/>
      <c r="M35" s="5"/>
      <c r="N35" s="1" t="s">
        <v>157</v>
      </c>
      <c r="O35" s="1" t="s">
        <v>52</v>
      </c>
      <c r="P35" s="1" t="s">
        <v>52</v>
      </c>
      <c r="Q35" s="1" t="s">
        <v>133</v>
      </c>
      <c r="R35" s="1" t="s">
        <v>63</v>
      </c>
      <c r="S35" s="1" t="s">
        <v>64</v>
      </c>
      <c r="T35" s="1" t="s">
        <v>64</v>
      </c>
      <c r="AR35" s="1" t="s">
        <v>52</v>
      </c>
      <c r="AS35" s="1" t="s">
        <v>52</v>
      </c>
      <c r="AU35" s="1" t="s">
        <v>158</v>
      </c>
      <c r="AV35">
        <v>30</v>
      </c>
    </row>
    <row r="36" spans="1:48" ht="30" customHeight="1">
      <c r="A36" s="5" t="s">
        <v>159</v>
      </c>
      <c r="B36" s="5" t="s">
        <v>52</v>
      </c>
      <c r="C36" s="5" t="s">
        <v>61</v>
      </c>
      <c r="D36" s="6">
        <v>589</v>
      </c>
      <c r="E36" s="8"/>
      <c r="F36" s="8"/>
      <c r="G36" s="8"/>
      <c r="H36" s="8"/>
      <c r="I36" s="8"/>
      <c r="J36" s="8"/>
      <c r="K36" s="8"/>
      <c r="L36" s="8"/>
      <c r="M36" s="5"/>
      <c r="N36" s="1" t="s">
        <v>160</v>
      </c>
      <c r="O36" s="1" t="s">
        <v>52</v>
      </c>
      <c r="P36" s="1" t="s">
        <v>52</v>
      </c>
      <c r="Q36" s="1" t="s">
        <v>133</v>
      </c>
      <c r="R36" s="1" t="s">
        <v>63</v>
      </c>
      <c r="S36" s="1" t="s">
        <v>64</v>
      </c>
      <c r="T36" s="1" t="s">
        <v>64</v>
      </c>
      <c r="AR36" s="1" t="s">
        <v>52</v>
      </c>
      <c r="AS36" s="1" t="s">
        <v>52</v>
      </c>
      <c r="AU36" s="1" t="s">
        <v>161</v>
      </c>
      <c r="AV36">
        <v>31</v>
      </c>
    </row>
    <row r="37" spans="1:48" ht="30" customHeight="1">
      <c r="A37" s="5" t="s">
        <v>71</v>
      </c>
      <c r="B37" s="6"/>
      <c r="C37" s="6"/>
      <c r="D37" s="6"/>
      <c r="E37" s="6"/>
      <c r="F37" s="8"/>
      <c r="G37" s="6"/>
      <c r="H37" s="8"/>
      <c r="I37" s="6"/>
      <c r="J37" s="8"/>
      <c r="K37" s="6"/>
      <c r="L37" s="8"/>
      <c r="M37" s="6"/>
      <c r="N37" t="s">
        <v>72</v>
      </c>
    </row>
    <row r="38" spans="1:48" ht="30" customHeight="1">
      <c r="A38" s="5" t="s">
        <v>162</v>
      </c>
      <c r="B38" s="5" t="s">
        <v>58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Q38" s="1" t="s">
        <v>163</v>
      </c>
    </row>
    <row r="39" spans="1:48" ht="30" customHeight="1">
      <c r="A39" s="5" t="s">
        <v>164</v>
      </c>
      <c r="B39" s="5" t="s">
        <v>165</v>
      </c>
      <c r="C39" s="5" t="s">
        <v>166</v>
      </c>
      <c r="D39" s="6">
        <v>-301</v>
      </c>
      <c r="E39" s="8"/>
      <c r="F39" s="8"/>
      <c r="G39" s="8"/>
      <c r="H39" s="8"/>
      <c r="I39" s="8"/>
      <c r="J39" s="8"/>
      <c r="K39" s="8"/>
      <c r="L39" s="8"/>
      <c r="M39" s="5"/>
      <c r="N39" s="1" t="s">
        <v>167</v>
      </c>
      <c r="O39" s="1" t="s">
        <v>52</v>
      </c>
      <c r="P39" s="1" t="s">
        <v>52</v>
      </c>
      <c r="Q39" s="1" t="s">
        <v>163</v>
      </c>
      <c r="R39" s="1" t="s">
        <v>64</v>
      </c>
      <c r="S39" s="1" t="s">
        <v>64</v>
      </c>
      <c r="T39" s="1" t="s">
        <v>63</v>
      </c>
      <c r="AR39" s="1" t="s">
        <v>52</v>
      </c>
      <c r="AS39" s="1" t="s">
        <v>52</v>
      </c>
      <c r="AU39" s="1" t="s">
        <v>168</v>
      </c>
      <c r="AV39">
        <v>41</v>
      </c>
    </row>
    <row r="40" spans="1:48" ht="30" customHeight="1">
      <c r="A40" s="5" t="s">
        <v>71</v>
      </c>
      <c r="B40" s="6"/>
      <c r="C40" s="6"/>
      <c r="D40" s="6"/>
      <c r="E40" s="6"/>
      <c r="F40" s="8"/>
      <c r="G40" s="6"/>
      <c r="H40" s="8"/>
      <c r="I40" s="6"/>
      <c r="J40" s="8"/>
      <c r="K40" s="6"/>
      <c r="L40" s="8"/>
      <c r="M40" s="6"/>
      <c r="N40" t="s">
        <v>72</v>
      </c>
    </row>
    <row r="41" spans="1:48" ht="30" customHeight="1">
      <c r="A41" s="5" t="s">
        <v>169</v>
      </c>
      <c r="B41" s="5" t="s">
        <v>58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Q41" s="1" t="s">
        <v>170</v>
      </c>
    </row>
    <row r="42" spans="1:48" ht="30" customHeight="1">
      <c r="A42" s="5" t="s">
        <v>173</v>
      </c>
      <c r="B42" s="5" t="s">
        <v>174</v>
      </c>
      <c r="C42" s="5" t="s">
        <v>77</v>
      </c>
      <c r="D42" s="6">
        <v>2</v>
      </c>
      <c r="E42" s="8"/>
      <c r="F42" s="8"/>
      <c r="G42" s="8"/>
      <c r="H42" s="8"/>
      <c r="I42" s="8"/>
      <c r="J42" s="8"/>
      <c r="K42" s="8"/>
      <c r="L42" s="8"/>
      <c r="M42" s="5"/>
      <c r="N42" s="1" t="s">
        <v>175</v>
      </c>
      <c r="O42" s="1" t="s">
        <v>52</v>
      </c>
      <c r="P42" s="1" t="s">
        <v>52</v>
      </c>
      <c r="Q42" s="1" t="s">
        <v>170</v>
      </c>
      <c r="R42" s="1" t="s">
        <v>64</v>
      </c>
      <c r="S42" s="1" t="s">
        <v>64</v>
      </c>
      <c r="T42" s="1" t="s">
        <v>63</v>
      </c>
      <c r="AR42" s="1" t="s">
        <v>52</v>
      </c>
      <c r="AS42" s="1" t="s">
        <v>52</v>
      </c>
      <c r="AU42" s="1" t="s">
        <v>176</v>
      </c>
      <c r="AV42">
        <v>33</v>
      </c>
    </row>
    <row r="43" spans="1:48" ht="30" customHeight="1">
      <c r="A43" s="5" t="s">
        <v>177</v>
      </c>
      <c r="B43" s="5" t="s">
        <v>52</v>
      </c>
      <c r="C43" s="5" t="s">
        <v>77</v>
      </c>
      <c r="D43" s="6">
        <v>3</v>
      </c>
      <c r="E43" s="8"/>
      <c r="F43" s="8"/>
      <c r="G43" s="8"/>
      <c r="H43" s="8"/>
      <c r="I43" s="8"/>
      <c r="J43" s="8"/>
      <c r="K43" s="8"/>
      <c r="L43" s="8"/>
      <c r="M43" s="5"/>
      <c r="N43" s="1" t="s">
        <v>178</v>
      </c>
      <c r="O43" s="1" t="s">
        <v>52</v>
      </c>
      <c r="P43" s="1" t="s">
        <v>52</v>
      </c>
      <c r="Q43" s="1" t="s">
        <v>170</v>
      </c>
      <c r="R43" s="1" t="s">
        <v>64</v>
      </c>
      <c r="S43" s="1" t="s">
        <v>64</v>
      </c>
      <c r="T43" s="1" t="s">
        <v>63</v>
      </c>
      <c r="AR43" s="1" t="s">
        <v>52</v>
      </c>
      <c r="AS43" s="1" t="s">
        <v>52</v>
      </c>
      <c r="AU43" s="1" t="s">
        <v>179</v>
      </c>
      <c r="AV43">
        <v>34</v>
      </c>
    </row>
    <row r="44" spans="1:48" ht="30" customHeight="1">
      <c r="A44" s="5" t="s">
        <v>180</v>
      </c>
      <c r="B44" s="5" t="s">
        <v>181</v>
      </c>
      <c r="C44" s="5" t="s">
        <v>77</v>
      </c>
      <c r="D44" s="6">
        <v>5</v>
      </c>
      <c r="E44" s="8"/>
      <c r="F44" s="8"/>
      <c r="G44" s="8"/>
      <c r="H44" s="8"/>
      <c r="I44" s="8"/>
      <c r="J44" s="8"/>
      <c r="K44" s="8"/>
      <c r="L44" s="8"/>
      <c r="M44" s="5"/>
      <c r="N44" s="1" t="s">
        <v>182</v>
      </c>
      <c r="O44" s="1" t="s">
        <v>52</v>
      </c>
      <c r="P44" s="1" t="s">
        <v>52</v>
      </c>
      <c r="Q44" s="1" t="s">
        <v>170</v>
      </c>
      <c r="R44" s="1" t="s">
        <v>64</v>
      </c>
      <c r="S44" s="1" t="s">
        <v>64</v>
      </c>
      <c r="T44" s="1" t="s">
        <v>63</v>
      </c>
      <c r="AR44" s="1" t="s">
        <v>52</v>
      </c>
      <c r="AS44" s="1" t="s">
        <v>52</v>
      </c>
      <c r="AU44" s="1" t="s">
        <v>183</v>
      </c>
      <c r="AV44">
        <v>35</v>
      </c>
    </row>
    <row r="45" spans="1:48" ht="30" customHeight="1">
      <c r="A45" s="5" t="s">
        <v>71</v>
      </c>
      <c r="B45" s="6"/>
      <c r="C45" s="6"/>
      <c r="D45" s="6"/>
      <c r="E45" s="6"/>
      <c r="F45" s="8"/>
      <c r="G45" s="6"/>
      <c r="H45" s="8"/>
      <c r="I45" s="6"/>
      <c r="J45" s="8"/>
      <c r="K45" s="6"/>
      <c r="L45" s="8"/>
      <c r="M45" s="6"/>
      <c r="N45" t="s">
        <v>72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1" fitToHeight="0" orientation="landscape" r:id="rId1"/>
  <rowBreaks count="8" manualBreakCount="8">
    <brk id="7" max="16383" man="1"/>
    <brk id="13" max="16383" man="1"/>
    <brk id="17" max="16383" man="1"/>
    <brk id="20" max="16383" man="1"/>
    <brk id="27" max="16383" man="1"/>
    <brk id="37" max="16383" man="1"/>
    <brk id="40" max="16383" man="1"/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B1" workbookViewId="0">
      <selection activeCell="I4" sqref="I4:J38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hidden="1" customWidth="1"/>
    <col min="14" max="14" width="2.625" hidden="1" customWidth="1"/>
  </cols>
  <sheetData>
    <row r="1" spans="1:14" ht="30" customHeight="1">
      <c r="A1" s="91" t="s">
        <v>184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30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30" customHeight="1">
      <c r="A3" s="2" t="s">
        <v>185</v>
      </c>
      <c r="B3" s="2" t="s">
        <v>2</v>
      </c>
      <c r="C3" s="2" t="s">
        <v>3</v>
      </c>
      <c r="D3" s="2" t="s">
        <v>4</v>
      </c>
      <c r="E3" s="2" t="s">
        <v>186</v>
      </c>
      <c r="F3" s="2" t="s">
        <v>187</v>
      </c>
      <c r="G3" s="2" t="s">
        <v>188</v>
      </c>
      <c r="H3" s="2" t="s">
        <v>189</v>
      </c>
      <c r="I3" s="2" t="s">
        <v>190</v>
      </c>
      <c r="J3" s="2" t="s">
        <v>191</v>
      </c>
      <c r="K3" s="2" t="s">
        <v>192</v>
      </c>
      <c r="L3" s="2" t="s">
        <v>193</v>
      </c>
      <c r="M3" s="2" t="s">
        <v>194</v>
      </c>
      <c r="N3" s="1" t="s">
        <v>195</v>
      </c>
    </row>
    <row r="4" spans="1:14" ht="30" customHeight="1">
      <c r="A4" s="5" t="s">
        <v>62</v>
      </c>
      <c r="B4" s="5" t="s">
        <v>59</v>
      </c>
      <c r="C4" s="5" t="s">
        <v>60</v>
      </c>
      <c r="D4" s="5" t="s">
        <v>61</v>
      </c>
      <c r="E4" s="11"/>
      <c r="F4" s="11"/>
      <c r="G4" s="11"/>
      <c r="H4" s="11">
        <f t="shared" ref="H4:H36" si="0">E4+F4+G4</f>
        <v>0</v>
      </c>
      <c r="I4" s="5"/>
      <c r="J4" s="5"/>
      <c r="K4" s="5" t="s">
        <v>52</v>
      </c>
      <c r="L4" s="5" t="s">
        <v>52</v>
      </c>
      <c r="M4" s="5" t="s">
        <v>52</v>
      </c>
      <c r="N4" s="1" t="s">
        <v>52</v>
      </c>
    </row>
    <row r="5" spans="1:14" ht="30" customHeight="1">
      <c r="A5" s="5" t="s">
        <v>69</v>
      </c>
      <c r="B5" s="5" t="s">
        <v>66</v>
      </c>
      <c r="C5" s="5" t="s">
        <v>67</v>
      </c>
      <c r="D5" s="5" t="s">
        <v>68</v>
      </c>
      <c r="E5" s="11"/>
      <c r="F5" s="11"/>
      <c r="G5" s="11"/>
      <c r="H5" s="11">
        <f t="shared" si="0"/>
        <v>0</v>
      </c>
      <c r="I5" s="5"/>
      <c r="J5" s="5"/>
      <c r="K5" s="5" t="s">
        <v>52</v>
      </c>
      <c r="L5" s="5" t="s">
        <v>52</v>
      </c>
      <c r="M5" s="5" t="s">
        <v>52</v>
      </c>
      <c r="N5" s="1" t="s">
        <v>52</v>
      </c>
    </row>
    <row r="6" spans="1:14" ht="30" customHeight="1">
      <c r="A6" s="5" t="s">
        <v>86</v>
      </c>
      <c r="B6" s="5" t="s">
        <v>85</v>
      </c>
      <c r="C6" s="5" t="s">
        <v>52</v>
      </c>
      <c r="D6" s="5" t="s">
        <v>77</v>
      </c>
      <c r="E6" s="11"/>
      <c r="F6" s="11"/>
      <c r="G6" s="11"/>
      <c r="H6" s="11">
        <f t="shared" si="0"/>
        <v>0</v>
      </c>
      <c r="I6" s="5"/>
      <c r="J6" s="5"/>
      <c r="K6" s="5" t="s">
        <v>52</v>
      </c>
      <c r="L6" s="5" t="s">
        <v>52</v>
      </c>
      <c r="M6" s="5" t="s">
        <v>52</v>
      </c>
      <c r="N6" s="1" t="s">
        <v>52</v>
      </c>
    </row>
    <row r="7" spans="1:14" ht="30" customHeight="1">
      <c r="A7" s="5" t="s">
        <v>90</v>
      </c>
      <c r="B7" s="5" t="s">
        <v>88</v>
      </c>
      <c r="C7" s="5" t="s">
        <v>89</v>
      </c>
      <c r="D7" s="5" t="s">
        <v>61</v>
      </c>
      <c r="E7" s="11"/>
      <c r="F7" s="11"/>
      <c r="G7" s="11"/>
      <c r="H7" s="11">
        <f t="shared" si="0"/>
        <v>0</v>
      </c>
      <c r="I7" s="5"/>
      <c r="J7" s="5"/>
      <c r="K7" s="5" t="s">
        <v>52</v>
      </c>
      <c r="L7" s="5" t="s">
        <v>52</v>
      </c>
      <c r="M7" s="5" t="s">
        <v>52</v>
      </c>
      <c r="N7" s="1" t="s">
        <v>52</v>
      </c>
    </row>
    <row r="8" spans="1:14" ht="30" customHeight="1">
      <c r="A8" s="5" t="s">
        <v>96</v>
      </c>
      <c r="B8" s="5" t="s">
        <v>94</v>
      </c>
      <c r="C8" s="5" t="s">
        <v>95</v>
      </c>
      <c r="D8" s="5" t="s">
        <v>61</v>
      </c>
      <c r="E8" s="11"/>
      <c r="F8" s="11"/>
      <c r="G8" s="11"/>
      <c r="H8" s="11">
        <f t="shared" si="0"/>
        <v>0</v>
      </c>
      <c r="I8" s="5"/>
      <c r="J8" s="5"/>
      <c r="K8" s="5" t="s">
        <v>52</v>
      </c>
      <c r="L8" s="5" t="s">
        <v>52</v>
      </c>
      <c r="M8" s="5" t="s">
        <v>52</v>
      </c>
      <c r="N8" s="1" t="s">
        <v>52</v>
      </c>
    </row>
    <row r="9" spans="1:14" ht="30" customHeight="1">
      <c r="A9" s="5" t="s">
        <v>100</v>
      </c>
      <c r="B9" s="5" t="s">
        <v>98</v>
      </c>
      <c r="C9" s="5" t="s">
        <v>99</v>
      </c>
      <c r="D9" s="5" t="s">
        <v>61</v>
      </c>
      <c r="E9" s="11"/>
      <c r="F9" s="11"/>
      <c r="G9" s="11"/>
      <c r="H9" s="11">
        <f t="shared" si="0"/>
        <v>0</v>
      </c>
      <c r="I9" s="5"/>
      <c r="J9" s="5"/>
      <c r="K9" s="5" t="s">
        <v>52</v>
      </c>
      <c r="L9" s="5" t="s">
        <v>52</v>
      </c>
      <c r="M9" s="5" t="s">
        <v>52</v>
      </c>
      <c r="N9" s="1" t="s">
        <v>52</v>
      </c>
    </row>
    <row r="10" spans="1:14" ht="30" customHeight="1">
      <c r="A10" s="5" t="s">
        <v>106</v>
      </c>
      <c r="B10" s="5" t="s">
        <v>104</v>
      </c>
      <c r="C10" s="5" t="s">
        <v>105</v>
      </c>
      <c r="D10" s="5" t="s">
        <v>61</v>
      </c>
      <c r="E10" s="11"/>
      <c r="F10" s="11"/>
      <c r="G10" s="11"/>
      <c r="H10" s="11">
        <f t="shared" si="0"/>
        <v>0</v>
      </c>
      <c r="I10" s="5"/>
      <c r="J10" s="5"/>
      <c r="K10" s="5" t="s">
        <v>52</v>
      </c>
      <c r="L10" s="5" t="s">
        <v>52</v>
      </c>
      <c r="M10" s="5" t="s">
        <v>52</v>
      </c>
      <c r="N10" s="1" t="s">
        <v>52</v>
      </c>
    </row>
    <row r="11" spans="1:14" ht="30" customHeight="1">
      <c r="A11" s="5" t="s">
        <v>112</v>
      </c>
      <c r="B11" s="5" t="s">
        <v>110</v>
      </c>
      <c r="C11" s="5" t="s">
        <v>111</v>
      </c>
      <c r="D11" s="5" t="s">
        <v>61</v>
      </c>
      <c r="E11" s="11"/>
      <c r="F11" s="11"/>
      <c r="G11" s="11"/>
      <c r="H11" s="11">
        <f t="shared" si="0"/>
        <v>0</v>
      </c>
      <c r="I11" s="5"/>
      <c r="J11" s="5"/>
      <c r="K11" s="5" t="s">
        <v>52</v>
      </c>
      <c r="L11" s="5" t="s">
        <v>52</v>
      </c>
      <c r="M11" s="5" t="s">
        <v>52</v>
      </c>
      <c r="N11" s="1" t="s">
        <v>52</v>
      </c>
    </row>
    <row r="12" spans="1:14" ht="30" customHeight="1">
      <c r="A12" s="5" t="s">
        <v>117</v>
      </c>
      <c r="B12" s="5" t="s">
        <v>114</v>
      </c>
      <c r="C12" s="5" t="s">
        <v>115</v>
      </c>
      <c r="D12" s="5" t="s">
        <v>116</v>
      </c>
      <c r="E12" s="11"/>
      <c r="F12" s="11"/>
      <c r="G12" s="11"/>
      <c r="H12" s="11">
        <f t="shared" si="0"/>
        <v>0</v>
      </c>
      <c r="I12" s="5"/>
      <c r="J12" s="5"/>
      <c r="K12" s="5" t="s">
        <v>52</v>
      </c>
      <c r="L12" s="5" t="s">
        <v>52</v>
      </c>
      <c r="M12" s="5" t="s">
        <v>52</v>
      </c>
      <c r="N12" s="1" t="s">
        <v>52</v>
      </c>
    </row>
    <row r="13" spans="1:14" ht="30" customHeight="1">
      <c r="A13" s="5" t="s">
        <v>121</v>
      </c>
      <c r="B13" s="5" t="s">
        <v>119</v>
      </c>
      <c r="C13" s="5" t="s">
        <v>120</v>
      </c>
      <c r="D13" s="5" t="s">
        <v>82</v>
      </c>
      <c r="E13" s="11"/>
      <c r="F13" s="11"/>
      <c r="G13" s="11"/>
      <c r="H13" s="11">
        <f t="shared" si="0"/>
        <v>0</v>
      </c>
      <c r="I13" s="5"/>
      <c r="J13" s="5"/>
      <c r="K13" s="5" t="s">
        <v>52</v>
      </c>
      <c r="L13" s="5" t="s">
        <v>52</v>
      </c>
      <c r="M13" s="5" t="s">
        <v>52</v>
      </c>
      <c r="N13" s="1" t="s">
        <v>52</v>
      </c>
    </row>
    <row r="14" spans="1:14" ht="30" customHeight="1">
      <c r="A14" s="5" t="s">
        <v>125</v>
      </c>
      <c r="B14" s="5" t="s">
        <v>123</v>
      </c>
      <c r="C14" s="5" t="s">
        <v>124</v>
      </c>
      <c r="D14" s="5" t="s">
        <v>116</v>
      </c>
      <c r="E14" s="11"/>
      <c r="F14" s="11"/>
      <c r="G14" s="11"/>
      <c r="H14" s="11">
        <f t="shared" si="0"/>
        <v>0</v>
      </c>
      <c r="I14" s="5"/>
      <c r="J14" s="5"/>
      <c r="K14" s="5" t="s">
        <v>52</v>
      </c>
      <c r="L14" s="5" t="s">
        <v>52</v>
      </c>
      <c r="M14" s="5" t="s">
        <v>52</v>
      </c>
      <c r="N14" s="1" t="s">
        <v>52</v>
      </c>
    </row>
    <row r="15" spans="1:14" ht="30" customHeight="1">
      <c r="A15" s="5" t="s">
        <v>130</v>
      </c>
      <c r="B15" s="5" t="s">
        <v>127</v>
      </c>
      <c r="C15" s="5" t="s">
        <v>128</v>
      </c>
      <c r="D15" s="5" t="s">
        <v>129</v>
      </c>
      <c r="E15" s="11"/>
      <c r="F15" s="11"/>
      <c r="G15" s="11"/>
      <c r="H15" s="11">
        <f t="shared" si="0"/>
        <v>0</v>
      </c>
      <c r="I15" s="5"/>
      <c r="J15" s="5"/>
      <c r="K15" s="5" t="s">
        <v>52</v>
      </c>
      <c r="L15" s="5" t="s">
        <v>52</v>
      </c>
      <c r="M15" s="5" t="s">
        <v>52</v>
      </c>
      <c r="N15" s="1" t="s">
        <v>52</v>
      </c>
    </row>
    <row r="16" spans="1:14" ht="30" customHeight="1">
      <c r="A16" s="5" t="s">
        <v>139</v>
      </c>
      <c r="B16" s="5" t="s">
        <v>138</v>
      </c>
      <c r="C16" s="5" t="s">
        <v>52</v>
      </c>
      <c r="D16" s="5" t="s">
        <v>61</v>
      </c>
      <c r="E16" s="11"/>
      <c r="F16" s="11"/>
      <c r="G16" s="11"/>
      <c r="H16" s="11">
        <f t="shared" si="0"/>
        <v>0</v>
      </c>
      <c r="I16" s="5"/>
      <c r="J16" s="5"/>
      <c r="K16" s="5" t="s">
        <v>52</v>
      </c>
      <c r="L16" s="5" t="s">
        <v>52</v>
      </c>
      <c r="M16" s="5" t="s">
        <v>52</v>
      </c>
      <c r="N16" s="1" t="s">
        <v>52</v>
      </c>
    </row>
    <row r="17" spans="1:14" ht="30" customHeight="1">
      <c r="A17" s="5" t="s">
        <v>142</v>
      </c>
      <c r="B17" s="5" t="s">
        <v>141</v>
      </c>
      <c r="C17" s="5" t="s">
        <v>128</v>
      </c>
      <c r="D17" s="5" t="s">
        <v>129</v>
      </c>
      <c r="E17" s="11"/>
      <c r="F17" s="11"/>
      <c r="G17" s="11"/>
      <c r="H17" s="11">
        <f t="shared" si="0"/>
        <v>0</v>
      </c>
      <c r="I17" s="5"/>
      <c r="J17" s="5"/>
      <c r="K17" s="5" t="s">
        <v>52</v>
      </c>
      <c r="L17" s="5" t="s">
        <v>52</v>
      </c>
      <c r="M17" s="5" t="s">
        <v>52</v>
      </c>
      <c r="N17" s="1" t="s">
        <v>52</v>
      </c>
    </row>
    <row r="18" spans="1:14" ht="30" customHeight="1">
      <c r="A18" s="5" t="s">
        <v>146</v>
      </c>
      <c r="B18" s="5" t="s">
        <v>144</v>
      </c>
      <c r="C18" s="5" t="s">
        <v>145</v>
      </c>
      <c r="D18" s="5" t="s">
        <v>129</v>
      </c>
      <c r="E18" s="11"/>
      <c r="F18" s="11"/>
      <c r="G18" s="11"/>
      <c r="H18" s="11">
        <f t="shared" si="0"/>
        <v>0</v>
      </c>
      <c r="I18" s="5"/>
      <c r="J18" s="5"/>
      <c r="K18" s="5" t="s">
        <v>52</v>
      </c>
      <c r="L18" s="5" t="s">
        <v>52</v>
      </c>
      <c r="M18" s="5" t="s">
        <v>52</v>
      </c>
      <c r="N18" s="1" t="s">
        <v>52</v>
      </c>
    </row>
    <row r="19" spans="1:14" ht="30" customHeight="1">
      <c r="A19" s="5" t="s">
        <v>150</v>
      </c>
      <c r="B19" s="5" t="s">
        <v>148</v>
      </c>
      <c r="C19" s="5" t="s">
        <v>149</v>
      </c>
      <c r="D19" s="5" t="s">
        <v>129</v>
      </c>
      <c r="E19" s="11"/>
      <c r="F19" s="11"/>
      <c r="G19" s="11"/>
      <c r="H19" s="11">
        <f t="shared" si="0"/>
        <v>0</v>
      </c>
      <c r="I19" s="5"/>
      <c r="J19" s="5"/>
      <c r="K19" s="5" t="s">
        <v>52</v>
      </c>
      <c r="L19" s="5" t="s">
        <v>52</v>
      </c>
      <c r="M19" s="5" t="s">
        <v>52</v>
      </c>
      <c r="N19" s="1" t="s">
        <v>52</v>
      </c>
    </row>
    <row r="20" spans="1:14" ht="30" customHeight="1">
      <c r="A20" s="5" t="s">
        <v>153</v>
      </c>
      <c r="B20" s="5" t="s">
        <v>152</v>
      </c>
      <c r="C20" s="5" t="s">
        <v>52</v>
      </c>
      <c r="D20" s="5" t="s">
        <v>129</v>
      </c>
      <c r="E20" s="11"/>
      <c r="F20" s="11"/>
      <c r="G20" s="11"/>
      <c r="H20" s="11">
        <f t="shared" si="0"/>
        <v>0</v>
      </c>
      <c r="I20" s="5"/>
      <c r="J20" s="5"/>
      <c r="K20" s="5" t="s">
        <v>52</v>
      </c>
      <c r="L20" s="5" t="s">
        <v>52</v>
      </c>
      <c r="M20" s="5" t="s">
        <v>52</v>
      </c>
      <c r="N20" s="1" t="s">
        <v>52</v>
      </c>
    </row>
    <row r="21" spans="1:14" ht="30" customHeight="1">
      <c r="A21" s="5" t="s">
        <v>157</v>
      </c>
      <c r="B21" s="5" t="s">
        <v>155</v>
      </c>
      <c r="C21" s="5" t="s">
        <v>156</v>
      </c>
      <c r="D21" s="5" t="s">
        <v>82</v>
      </c>
      <c r="E21" s="11"/>
      <c r="F21" s="11"/>
      <c r="G21" s="11"/>
      <c r="H21" s="11">
        <f t="shared" si="0"/>
        <v>0</v>
      </c>
      <c r="I21" s="5"/>
      <c r="J21" s="5"/>
      <c r="K21" s="5" t="s">
        <v>52</v>
      </c>
      <c r="L21" s="5" t="s">
        <v>52</v>
      </c>
      <c r="M21" s="5" t="s">
        <v>52</v>
      </c>
      <c r="N21" s="1" t="s">
        <v>52</v>
      </c>
    </row>
    <row r="22" spans="1:14" ht="30" customHeight="1">
      <c r="A22" s="5" t="s">
        <v>160</v>
      </c>
      <c r="B22" s="5" t="s">
        <v>159</v>
      </c>
      <c r="C22" s="5" t="s">
        <v>52</v>
      </c>
      <c r="D22" s="5" t="s">
        <v>61</v>
      </c>
      <c r="E22" s="11"/>
      <c r="F22" s="11"/>
      <c r="G22" s="11"/>
      <c r="H22" s="11">
        <f t="shared" si="0"/>
        <v>0</v>
      </c>
      <c r="I22" s="5"/>
      <c r="J22" s="5"/>
      <c r="K22" s="5" t="s">
        <v>52</v>
      </c>
      <c r="L22" s="5" t="s">
        <v>52</v>
      </c>
      <c r="M22" s="5" t="s">
        <v>52</v>
      </c>
      <c r="N22" s="1" t="s">
        <v>52</v>
      </c>
    </row>
    <row r="23" spans="1:14" ht="30" customHeight="1">
      <c r="A23" s="5" t="s">
        <v>213</v>
      </c>
      <c r="B23" s="5" t="s">
        <v>210</v>
      </c>
      <c r="C23" s="5" t="s">
        <v>211</v>
      </c>
      <c r="D23" s="5" t="s">
        <v>212</v>
      </c>
      <c r="E23" s="11"/>
      <c r="F23" s="11"/>
      <c r="G23" s="11"/>
      <c r="H23" s="11">
        <f t="shared" si="0"/>
        <v>0</v>
      </c>
      <c r="I23" s="5"/>
      <c r="J23" s="5"/>
      <c r="K23" s="5" t="s">
        <v>318</v>
      </c>
      <c r="L23" s="5" t="s">
        <v>52</v>
      </c>
      <c r="M23" s="5" t="s">
        <v>52</v>
      </c>
      <c r="N23" s="1" t="s">
        <v>63</v>
      </c>
    </row>
    <row r="24" spans="1:14" ht="30" customHeight="1">
      <c r="A24" s="5" t="s">
        <v>223</v>
      </c>
      <c r="B24" s="5" t="s">
        <v>221</v>
      </c>
      <c r="C24" s="5" t="s">
        <v>222</v>
      </c>
      <c r="D24" s="5" t="s">
        <v>212</v>
      </c>
      <c r="E24" s="11"/>
      <c r="F24" s="11"/>
      <c r="G24" s="11"/>
      <c r="H24" s="11">
        <f t="shared" si="0"/>
        <v>0</v>
      </c>
      <c r="I24" s="5"/>
      <c r="J24" s="5"/>
      <c r="K24" s="5" t="s">
        <v>318</v>
      </c>
      <c r="L24" s="5" t="s">
        <v>52</v>
      </c>
      <c r="M24" s="5" t="s">
        <v>52</v>
      </c>
      <c r="N24" s="1" t="s">
        <v>63</v>
      </c>
    </row>
    <row r="25" spans="1:14" ht="30" customHeight="1">
      <c r="A25" s="5" t="s">
        <v>227</v>
      </c>
      <c r="B25" s="5" t="s">
        <v>225</v>
      </c>
      <c r="C25" s="5" t="s">
        <v>226</v>
      </c>
      <c r="D25" s="5" t="s">
        <v>61</v>
      </c>
      <c r="E25" s="11"/>
      <c r="F25" s="11"/>
      <c r="G25" s="11"/>
      <c r="H25" s="11">
        <f t="shared" si="0"/>
        <v>0</v>
      </c>
      <c r="I25" s="5"/>
      <c r="J25" s="5"/>
      <c r="K25" s="5" t="s">
        <v>52</v>
      </c>
      <c r="L25" s="5" t="s">
        <v>52</v>
      </c>
      <c r="M25" s="5" t="s">
        <v>52</v>
      </c>
      <c r="N25" s="1" t="s">
        <v>52</v>
      </c>
    </row>
    <row r="26" spans="1:14" ht="30" customHeight="1">
      <c r="A26" s="5" t="s">
        <v>231</v>
      </c>
      <c r="B26" s="5" t="s">
        <v>229</v>
      </c>
      <c r="C26" s="5" t="s">
        <v>230</v>
      </c>
      <c r="D26" s="5" t="s">
        <v>61</v>
      </c>
      <c r="E26" s="11"/>
      <c r="F26" s="11"/>
      <c r="G26" s="11"/>
      <c r="H26" s="11">
        <f t="shared" si="0"/>
        <v>0</v>
      </c>
      <c r="I26" s="5"/>
      <c r="J26" s="5"/>
      <c r="K26" s="5" t="s">
        <v>52</v>
      </c>
      <c r="L26" s="5" t="s">
        <v>52</v>
      </c>
      <c r="M26" s="5" t="s">
        <v>52</v>
      </c>
      <c r="N26" s="1" t="s">
        <v>52</v>
      </c>
    </row>
    <row r="27" spans="1:14" ht="30" customHeight="1">
      <c r="A27" s="5" t="s">
        <v>341</v>
      </c>
      <c r="B27" s="5" t="s">
        <v>225</v>
      </c>
      <c r="C27" s="5" t="s">
        <v>226</v>
      </c>
      <c r="D27" s="5" t="s">
        <v>340</v>
      </c>
      <c r="E27" s="11"/>
      <c r="F27" s="11"/>
      <c r="G27" s="11"/>
      <c r="H27" s="11">
        <f t="shared" si="0"/>
        <v>0</v>
      </c>
      <c r="I27" s="5"/>
      <c r="J27" s="5"/>
      <c r="K27" s="5" t="s">
        <v>52</v>
      </c>
      <c r="L27" s="5" t="s">
        <v>52</v>
      </c>
      <c r="M27" s="5" t="s">
        <v>52</v>
      </c>
      <c r="N27" s="1" t="s">
        <v>52</v>
      </c>
    </row>
    <row r="28" spans="1:14" ht="30" customHeight="1">
      <c r="A28" s="5" t="s">
        <v>274</v>
      </c>
      <c r="B28" s="5" t="s">
        <v>272</v>
      </c>
      <c r="C28" s="5" t="s">
        <v>273</v>
      </c>
      <c r="D28" s="5" t="s">
        <v>61</v>
      </c>
      <c r="E28" s="11"/>
      <c r="F28" s="11"/>
      <c r="G28" s="11"/>
      <c r="H28" s="11">
        <f t="shared" si="0"/>
        <v>0</v>
      </c>
      <c r="I28" s="5"/>
      <c r="J28" s="5"/>
      <c r="K28" s="5" t="s">
        <v>52</v>
      </c>
      <c r="L28" s="5" t="s">
        <v>52</v>
      </c>
      <c r="M28" s="5" t="s">
        <v>52</v>
      </c>
      <c r="N28" s="1" t="s">
        <v>52</v>
      </c>
    </row>
    <row r="29" spans="1:14" ht="30" customHeight="1">
      <c r="A29" s="5" t="s">
        <v>284</v>
      </c>
      <c r="B29" s="5" t="s">
        <v>282</v>
      </c>
      <c r="C29" s="5" t="s">
        <v>283</v>
      </c>
      <c r="D29" s="5" t="s">
        <v>61</v>
      </c>
      <c r="E29" s="11"/>
      <c r="F29" s="11"/>
      <c r="G29" s="11"/>
      <c r="H29" s="11">
        <f t="shared" si="0"/>
        <v>0</v>
      </c>
      <c r="I29" s="5"/>
      <c r="J29" s="5"/>
      <c r="K29" s="5" t="s">
        <v>52</v>
      </c>
      <c r="L29" s="5" t="s">
        <v>52</v>
      </c>
      <c r="M29" s="5" t="s">
        <v>52</v>
      </c>
      <c r="N29" s="1" t="s">
        <v>52</v>
      </c>
    </row>
    <row r="30" spans="1:14" ht="30" customHeight="1">
      <c r="A30" s="5" t="s">
        <v>370</v>
      </c>
      <c r="B30" s="5" t="s">
        <v>221</v>
      </c>
      <c r="C30" s="5" t="s">
        <v>369</v>
      </c>
      <c r="D30" s="5" t="s">
        <v>212</v>
      </c>
      <c r="E30" s="11"/>
      <c r="F30" s="11"/>
      <c r="G30" s="11"/>
      <c r="H30" s="11">
        <f t="shared" si="0"/>
        <v>0</v>
      </c>
      <c r="I30" s="5"/>
      <c r="J30" s="5"/>
      <c r="K30" s="5" t="s">
        <v>318</v>
      </c>
      <c r="L30" s="5" t="s">
        <v>52</v>
      </c>
      <c r="M30" s="5" t="s">
        <v>52</v>
      </c>
      <c r="N30" s="1" t="s">
        <v>63</v>
      </c>
    </row>
    <row r="31" spans="1:14" ht="30" customHeight="1">
      <c r="A31" s="5" t="s">
        <v>295</v>
      </c>
      <c r="B31" s="5" t="s">
        <v>293</v>
      </c>
      <c r="C31" s="5" t="s">
        <v>294</v>
      </c>
      <c r="D31" s="5" t="s">
        <v>82</v>
      </c>
      <c r="E31" s="11"/>
      <c r="F31" s="11"/>
      <c r="G31" s="11"/>
      <c r="H31" s="11">
        <f t="shared" si="0"/>
        <v>0</v>
      </c>
      <c r="I31" s="5"/>
      <c r="J31" s="5"/>
      <c r="K31" s="5" t="s">
        <v>52</v>
      </c>
      <c r="L31" s="5" t="s">
        <v>52</v>
      </c>
      <c r="M31" s="5" t="s">
        <v>52</v>
      </c>
      <c r="N31" s="1" t="s">
        <v>52</v>
      </c>
    </row>
    <row r="32" spans="1:14" ht="30" customHeight="1">
      <c r="A32" s="5" t="s">
        <v>379</v>
      </c>
      <c r="B32" s="5" t="s">
        <v>293</v>
      </c>
      <c r="C32" s="5" t="s">
        <v>378</v>
      </c>
      <c r="D32" s="5" t="s">
        <v>340</v>
      </c>
      <c r="E32" s="11"/>
      <c r="F32" s="11"/>
      <c r="G32" s="11"/>
      <c r="H32" s="11">
        <f t="shared" si="0"/>
        <v>0</v>
      </c>
      <c r="I32" s="5"/>
      <c r="J32" s="5"/>
      <c r="K32" s="5" t="s">
        <v>52</v>
      </c>
      <c r="L32" s="5" t="s">
        <v>52</v>
      </c>
      <c r="M32" s="5" t="s">
        <v>52</v>
      </c>
      <c r="N32" s="1" t="s">
        <v>52</v>
      </c>
    </row>
    <row r="33" spans="1:14" ht="30" customHeight="1">
      <c r="A33" s="5" t="s">
        <v>400</v>
      </c>
      <c r="B33" s="5" t="s">
        <v>401</v>
      </c>
      <c r="C33" s="5" t="s">
        <v>402</v>
      </c>
      <c r="D33" s="5" t="s">
        <v>212</v>
      </c>
      <c r="E33" s="11"/>
      <c r="F33" s="11"/>
      <c r="G33" s="11"/>
      <c r="H33" s="11">
        <f t="shared" si="0"/>
        <v>0</v>
      </c>
      <c r="I33" s="5"/>
      <c r="J33" s="5"/>
      <c r="K33" s="5" t="s">
        <v>318</v>
      </c>
      <c r="L33" s="5" t="s">
        <v>52</v>
      </c>
      <c r="M33" s="5" t="s">
        <v>52</v>
      </c>
      <c r="N33" s="1" t="s">
        <v>63</v>
      </c>
    </row>
    <row r="34" spans="1:14" ht="30" customHeight="1">
      <c r="A34" s="5" t="s">
        <v>409</v>
      </c>
      <c r="B34" s="5" t="s">
        <v>401</v>
      </c>
      <c r="C34" s="5" t="s">
        <v>410</v>
      </c>
      <c r="D34" s="5" t="s">
        <v>212</v>
      </c>
      <c r="E34" s="11"/>
      <c r="F34" s="11"/>
      <c r="G34" s="11"/>
      <c r="H34" s="11">
        <f t="shared" si="0"/>
        <v>0</v>
      </c>
      <c r="I34" s="5"/>
      <c r="J34" s="5"/>
      <c r="K34" s="5" t="s">
        <v>318</v>
      </c>
      <c r="L34" s="5" t="s">
        <v>52</v>
      </c>
      <c r="M34" s="5" t="s">
        <v>52</v>
      </c>
      <c r="N34" s="1" t="s">
        <v>63</v>
      </c>
    </row>
    <row r="35" spans="1:14" ht="30" customHeight="1">
      <c r="A35" s="5" t="s">
        <v>298</v>
      </c>
      <c r="B35" s="5" t="s">
        <v>293</v>
      </c>
      <c r="C35" s="5" t="s">
        <v>297</v>
      </c>
      <c r="D35" s="5" t="s">
        <v>61</v>
      </c>
      <c r="E35" s="11"/>
      <c r="F35" s="11"/>
      <c r="G35" s="11"/>
      <c r="H35" s="11">
        <f t="shared" si="0"/>
        <v>0</v>
      </c>
      <c r="I35" s="5"/>
      <c r="J35" s="5"/>
      <c r="K35" s="5" t="s">
        <v>52</v>
      </c>
      <c r="L35" s="5" t="s">
        <v>52</v>
      </c>
      <c r="M35" s="5" t="s">
        <v>52</v>
      </c>
      <c r="N35" s="1" t="s">
        <v>52</v>
      </c>
    </row>
    <row r="36" spans="1:14" ht="30" customHeight="1">
      <c r="A36" s="5" t="s">
        <v>416</v>
      </c>
      <c r="B36" s="5" t="s">
        <v>293</v>
      </c>
      <c r="C36" s="5" t="s">
        <v>297</v>
      </c>
      <c r="D36" s="5" t="s">
        <v>340</v>
      </c>
      <c r="E36" s="11"/>
      <c r="F36" s="11"/>
      <c r="G36" s="11"/>
      <c r="H36" s="11">
        <f t="shared" si="0"/>
        <v>0</v>
      </c>
      <c r="I36" s="5"/>
      <c r="J36" s="5"/>
      <c r="K36" s="5" t="s">
        <v>52</v>
      </c>
      <c r="L36" s="5" t="s">
        <v>52</v>
      </c>
      <c r="M36" s="5" t="s">
        <v>52</v>
      </c>
      <c r="N36" s="1" t="s">
        <v>52</v>
      </c>
    </row>
  </sheetData>
  <mergeCells count="2">
    <mergeCell ref="A1:M1"/>
    <mergeCell ref="A2:M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2"/>
  <sheetViews>
    <sheetView workbookViewId="0">
      <selection activeCell="A8" sqref="A8:M8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51" ht="30" customHeight="1">
      <c r="A2" s="89" t="s">
        <v>2</v>
      </c>
      <c r="B2" s="89" t="s">
        <v>3</v>
      </c>
      <c r="C2" s="89" t="s">
        <v>4</v>
      </c>
      <c r="D2" s="89" t="s">
        <v>5</v>
      </c>
      <c r="E2" s="89" t="s">
        <v>6</v>
      </c>
      <c r="F2" s="89"/>
      <c r="G2" s="89" t="s">
        <v>9</v>
      </c>
      <c r="H2" s="89"/>
      <c r="I2" s="89" t="s">
        <v>10</v>
      </c>
      <c r="J2" s="89"/>
      <c r="K2" s="89" t="s">
        <v>11</v>
      </c>
      <c r="L2" s="89"/>
      <c r="M2" s="89" t="s">
        <v>12</v>
      </c>
      <c r="N2" s="88" t="s">
        <v>196</v>
      </c>
      <c r="O2" s="88" t="s">
        <v>20</v>
      </c>
      <c r="P2" s="88" t="s">
        <v>22</v>
      </c>
      <c r="Q2" s="88" t="s">
        <v>23</v>
      </c>
      <c r="R2" s="88" t="s">
        <v>24</v>
      </c>
      <c r="S2" s="88" t="s">
        <v>25</v>
      </c>
      <c r="T2" s="88" t="s">
        <v>26</v>
      </c>
      <c r="U2" s="88" t="s">
        <v>27</v>
      </c>
      <c r="V2" s="88" t="s">
        <v>28</v>
      </c>
      <c r="W2" s="88" t="s">
        <v>29</v>
      </c>
      <c r="X2" s="88" t="s">
        <v>30</v>
      </c>
      <c r="Y2" s="88" t="s">
        <v>31</v>
      </c>
      <c r="Z2" s="88" t="s">
        <v>32</v>
      </c>
      <c r="AA2" s="88" t="s">
        <v>33</v>
      </c>
      <c r="AB2" s="88" t="s">
        <v>34</v>
      </c>
      <c r="AC2" s="88" t="s">
        <v>35</v>
      </c>
      <c r="AD2" s="88" t="s">
        <v>36</v>
      </c>
      <c r="AE2" s="88" t="s">
        <v>37</v>
      </c>
      <c r="AF2" s="88" t="s">
        <v>38</v>
      </c>
      <c r="AG2" s="88" t="s">
        <v>39</v>
      </c>
      <c r="AH2" s="88" t="s">
        <v>40</v>
      </c>
      <c r="AI2" s="88" t="s">
        <v>41</v>
      </c>
      <c r="AJ2" s="88" t="s">
        <v>42</v>
      </c>
      <c r="AK2" s="88" t="s">
        <v>43</v>
      </c>
      <c r="AL2" s="88" t="s">
        <v>44</v>
      </c>
      <c r="AM2" s="88" t="s">
        <v>45</v>
      </c>
      <c r="AN2" s="88" t="s">
        <v>46</v>
      </c>
      <c r="AO2" s="88" t="s">
        <v>47</v>
      </c>
      <c r="AP2" s="88" t="s">
        <v>197</v>
      </c>
      <c r="AQ2" s="88" t="s">
        <v>198</v>
      </c>
      <c r="AR2" s="88" t="s">
        <v>199</v>
      </c>
      <c r="AS2" s="88" t="s">
        <v>200</v>
      </c>
      <c r="AT2" s="88" t="s">
        <v>201</v>
      </c>
      <c r="AU2" s="88" t="s">
        <v>202</v>
      </c>
      <c r="AV2" s="88" t="s">
        <v>48</v>
      </c>
      <c r="AW2" s="88" t="s">
        <v>203</v>
      </c>
      <c r="AX2" s="1" t="s">
        <v>195</v>
      </c>
      <c r="AY2" s="1" t="s">
        <v>21</v>
      </c>
    </row>
    <row r="3" spans="1:51" ht="30" customHeight="1">
      <c r="A3" s="89"/>
      <c r="B3" s="89"/>
      <c r="C3" s="89"/>
      <c r="D3" s="89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89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</row>
    <row r="4" spans="1:51" ht="30" customHeight="1">
      <c r="A4" s="92" t="s">
        <v>618</v>
      </c>
      <c r="B4" s="92"/>
      <c r="C4" s="92"/>
      <c r="D4" s="92"/>
      <c r="E4" s="93"/>
      <c r="F4" s="94"/>
      <c r="G4" s="93"/>
      <c r="H4" s="94"/>
      <c r="I4" s="93"/>
      <c r="J4" s="94"/>
      <c r="K4" s="93"/>
      <c r="L4" s="94"/>
      <c r="M4" s="92"/>
      <c r="N4" s="1" t="s">
        <v>62</v>
      </c>
    </row>
    <row r="5" spans="1:51" ht="30" customHeight="1">
      <c r="A5" s="5" t="s">
        <v>204</v>
      </c>
      <c r="B5" s="5" t="s">
        <v>205</v>
      </c>
      <c r="C5" s="5" t="s">
        <v>206</v>
      </c>
      <c r="D5" s="6">
        <v>1.7500000000000002E-2</v>
      </c>
      <c r="E5" s="10"/>
      <c r="F5" s="11"/>
      <c r="G5" s="10"/>
      <c r="H5" s="11"/>
      <c r="I5" s="10"/>
      <c r="J5" s="11"/>
      <c r="K5" s="10"/>
      <c r="L5" s="11"/>
      <c r="M5" s="5"/>
      <c r="N5" s="1" t="s">
        <v>62</v>
      </c>
      <c r="O5" s="1" t="s">
        <v>207</v>
      </c>
      <c r="P5" s="1" t="s">
        <v>64</v>
      </c>
      <c r="Q5" s="1" t="s">
        <v>64</v>
      </c>
      <c r="R5" s="1" t="s">
        <v>63</v>
      </c>
      <c r="AV5" s="1" t="s">
        <v>52</v>
      </c>
      <c r="AW5" s="1" t="s">
        <v>208</v>
      </c>
      <c r="AX5" s="1" t="s">
        <v>52</v>
      </c>
      <c r="AY5" s="1" t="s">
        <v>52</v>
      </c>
    </row>
    <row r="6" spans="1:51" ht="30" customHeight="1">
      <c r="A6" s="5" t="s">
        <v>209</v>
      </c>
      <c r="B6" s="5" t="s">
        <v>52</v>
      </c>
      <c r="C6" s="5" t="s">
        <v>52</v>
      </c>
      <c r="D6" s="6"/>
      <c r="E6" s="10"/>
      <c r="F6" s="11"/>
      <c r="G6" s="10"/>
      <c r="H6" s="11"/>
      <c r="I6" s="10"/>
      <c r="J6" s="11"/>
      <c r="K6" s="10"/>
      <c r="L6" s="11"/>
      <c r="M6" s="5"/>
      <c r="N6" s="1" t="s">
        <v>72</v>
      </c>
      <c r="O6" s="1" t="s">
        <v>72</v>
      </c>
      <c r="P6" s="1" t="s">
        <v>52</v>
      </c>
      <c r="Q6" s="1" t="s">
        <v>52</v>
      </c>
      <c r="R6" s="1" t="s">
        <v>52</v>
      </c>
      <c r="AV6" s="1" t="s">
        <v>52</v>
      </c>
      <c r="AW6" s="1" t="s">
        <v>52</v>
      </c>
      <c r="AX6" s="1" t="s">
        <v>52</v>
      </c>
      <c r="AY6" s="1" t="s">
        <v>52</v>
      </c>
    </row>
    <row r="7" spans="1:51" ht="30" customHeight="1">
      <c r="A7" s="6"/>
      <c r="B7" s="6"/>
      <c r="C7" s="6"/>
      <c r="D7" s="6"/>
      <c r="E7" s="10"/>
      <c r="F7" s="11"/>
      <c r="G7" s="10"/>
      <c r="H7" s="11"/>
      <c r="I7" s="10"/>
      <c r="J7" s="11"/>
      <c r="K7" s="10"/>
      <c r="L7" s="11"/>
      <c r="M7" s="6"/>
    </row>
    <row r="8" spans="1:51" ht="30" customHeight="1">
      <c r="A8" s="92" t="s">
        <v>619</v>
      </c>
      <c r="B8" s="92"/>
      <c r="C8" s="92"/>
      <c r="D8" s="92"/>
      <c r="E8" s="93"/>
      <c r="F8" s="94"/>
      <c r="G8" s="93"/>
      <c r="H8" s="94"/>
      <c r="I8" s="93"/>
      <c r="J8" s="94"/>
      <c r="K8" s="93"/>
      <c r="L8" s="94"/>
      <c r="M8" s="92"/>
      <c r="N8" s="1" t="s">
        <v>69</v>
      </c>
    </row>
    <row r="9" spans="1:51" ht="30" customHeight="1">
      <c r="A9" s="5" t="s">
        <v>210</v>
      </c>
      <c r="B9" s="5" t="s">
        <v>211</v>
      </c>
      <c r="C9" s="5" t="s">
        <v>212</v>
      </c>
      <c r="D9" s="6">
        <v>6</v>
      </c>
      <c r="E9" s="10"/>
      <c r="F9" s="11"/>
      <c r="G9" s="10"/>
      <c r="H9" s="11"/>
      <c r="I9" s="10"/>
      <c r="J9" s="11"/>
      <c r="K9" s="10"/>
      <c r="L9" s="11"/>
      <c r="M9" s="5"/>
      <c r="N9" s="1" t="s">
        <v>69</v>
      </c>
      <c r="O9" s="1" t="s">
        <v>213</v>
      </c>
      <c r="P9" s="1" t="s">
        <v>63</v>
      </c>
      <c r="Q9" s="1" t="s">
        <v>64</v>
      </c>
      <c r="R9" s="1" t="s">
        <v>64</v>
      </c>
      <c r="AV9" s="1" t="s">
        <v>52</v>
      </c>
      <c r="AW9" s="1" t="s">
        <v>214</v>
      </c>
      <c r="AX9" s="1" t="s">
        <v>52</v>
      </c>
      <c r="AY9" s="1" t="s">
        <v>52</v>
      </c>
    </row>
    <row r="10" spans="1:51" ht="30" customHeight="1">
      <c r="A10" s="5" t="s">
        <v>209</v>
      </c>
      <c r="B10" s="5" t="s">
        <v>52</v>
      </c>
      <c r="C10" s="5" t="s">
        <v>52</v>
      </c>
      <c r="D10" s="6"/>
      <c r="E10" s="10"/>
      <c r="F10" s="11"/>
      <c r="G10" s="10"/>
      <c r="H10" s="11"/>
      <c r="I10" s="10"/>
      <c r="J10" s="11"/>
      <c r="K10" s="10"/>
      <c r="L10" s="11"/>
      <c r="M10" s="5"/>
      <c r="N10" s="1" t="s">
        <v>72</v>
      </c>
      <c r="O10" s="1" t="s">
        <v>72</v>
      </c>
      <c r="P10" s="1" t="s">
        <v>52</v>
      </c>
      <c r="Q10" s="1" t="s">
        <v>52</v>
      </c>
      <c r="R10" s="1" t="s">
        <v>52</v>
      </c>
      <c r="AV10" s="1" t="s">
        <v>52</v>
      </c>
      <c r="AW10" s="1" t="s">
        <v>52</v>
      </c>
      <c r="AX10" s="1" t="s">
        <v>52</v>
      </c>
      <c r="AY10" s="1" t="s">
        <v>52</v>
      </c>
    </row>
    <row r="11" spans="1:51" ht="30" customHeight="1">
      <c r="A11" s="6"/>
      <c r="B11" s="6"/>
      <c r="C11" s="6"/>
      <c r="D11" s="6"/>
      <c r="E11" s="10"/>
      <c r="F11" s="11"/>
      <c r="G11" s="10"/>
      <c r="H11" s="11"/>
      <c r="I11" s="10"/>
      <c r="J11" s="11"/>
      <c r="K11" s="10"/>
      <c r="L11" s="11"/>
      <c r="M11" s="6"/>
    </row>
    <row r="12" spans="1:51" ht="30" customHeight="1">
      <c r="A12" s="92" t="s">
        <v>620</v>
      </c>
      <c r="B12" s="92"/>
      <c r="C12" s="92"/>
      <c r="D12" s="92"/>
      <c r="E12" s="93"/>
      <c r="F12" s="94"/>
      <c r="G12" s="93"/>
      <c r="H12" s="94"/>
      <c r="I12" s="93"/>
      <c r="J12" s="94"/>
      <c r="K12" s="93"/>
      <c r="L12" s="94"/>
      <c r="M12" s="92"/>
      <c r="N12" s="1" t="s">
        <v>86</v>
      </c>
    </row>
    <row r="13" spans="1:51" ht="30" customHeight="1">
      <c r="A13" s="5" t="s">
        <v>215</v>
      </c>
      <c r="B13" s="5" t="s">
        <v>205</v>
      </c>
      <c r="C13" s="5" t="s">
        <v>206</v>
      </c>
      <c r="D13" s="6">
        <v>1.67</v>
      </c>
      <c r="E13" s="10"/>
      <c r="F13" s="11"/>
      <c r="G13" s="10"/>
      <c r="H13" s="11"/>
      <c r="I13" s="10"/>
      <c r="J13" s="11"/>
      <c r="K13" s="10"/>
      <c r="L13" s="11"/>
      <c r="M13" s="5"/>
      <c r="N13" s="1" t="s">
        <v>86</v>
      </c>
      <c r="O13" s="1" t="s">
        <v>216</v>
      </c>
      <c r="P13" s="1" t="s">
        <v>64</v>
      </c>
      <c r="Q13" s="1" t="s">
        <v>64</v>
      </c>
      <c r="R13" s="1" t="s">
        <v>63</v>
      </c>
      <c r="AV13" s="1" t="s">
        <v>52</v>
      </c>
      <c r="AW13" s="1" t="s">
        <v>217</v>
      </c>
      <c r="AX13" s="1" t="s">
        <v>52</v>
      </c>
      <c r="AY13" s="1" t="s">
        <v>52</v>
      </c>
    </row>
    <row r="14" spans="1:51" ht="30" customHeight="1">
      <c r="A14" s="5" t="s">
        <v>218</v>
      </c>
      <c r="B14" s="5" t="s">
        <v>205</v>
      </c>
      <c r="C14" s="5" t="s">
        <v>206</v>
      </c>
      <c r="D14" s="6">
        <v>0.42</v>
      </c>
      <c r="E14" s="10"/>
      <c r="F14" s="11"/>
      <c r="G14" s="10"/>
      <c r="H14" s="11"/>
      <c r="I14" s="10"/>
      <c r="J14" s="11"/>
      <c r="K14" s="10"/>
      <c r="L14" s="11"/>
      <c r="M14" s="5"/>
      <c r="N14" s="1" t="s">
        <v>86</v>
      </c>
      <c r="O14" s="1" t="s">
        <v>219</v>
      </c>
      <c r="P14" s="1" t="s">
        <v>64</v>
      </c>
      <c r="Q14" s="1" t="s">
        <v>64</v>
      </c>
      <c r="R14" s="1" t="s">
        <v>63</v>
      </c>
      <c r="AV14" s="1" t="s">
        <v>52</v>
      </c>
      <c r="AW14" s="1" t="s">
        <v>220</v>
      </c>
      <c r="AX14" s="1" t="s">
        <v>52</v>
      </c>
      <c r="AY14" s="1" t="s">
        <v>52</v>
      </c>
    </row>
    <row r="15" spans="1:51" ht="30" customHeight="1">
      <c r="A15" s="5" t="s">
        <v>221</v>
      </c>
      <c r="B15" s="5" t="s">
        <v>222</v>
      </c>
      <c r="C15" s="5" t="s">
        <v>212</v>
      </c>
      <c r="D15" s="6">
        <v>2.5</v>
      </c>
      <c r="E15" s="10"/>
      <c r="F15" s="11"/>
      <c r="G15" s="10"/>
      <c r="H15" s="11"/>
      <c r="I15" s="10"/>
      <c r="J15" s="11"/>
      <c r="K15" s="10"/>
      <c r="L15" s="11"/>
      <c r="M15" s="5"/>
      <c r="N15" s="1" t="s">
        <v>86</v>
      </c>
      <c r="O15" s="1" t="s">
        <v>223</v>
      </c>
      <c r="P15" s="1" t="s">
        <v>63</v>
      </c>
      <c r="Q15" s="1" t="s">
        <v>64</v>
      </c>
      <c r="R15" s="1" t="s">
        <v>64</v>
      </c>
      <c r="AV15" s="1" t="s">
        <v>52</v>
      </c>
      <c r="AW15" s="1" t="s">
        <v>224</v>
      </c>
      <c r="AX15" s="1" t="s">
        <v>52</v>
      </c>
      <c r="AY15" s="1" t="s">
        <v>52</v>
      </c>
    </row>
    <row r="16" spans="1:51" ht="30" customHeight="1">
      <c r="A16" s="5" t="s">
        <v>209</v>
      </c>
      <c r="B16" s="5" t="s">
        <v>52</v>
      </c>
      <c r="C16" s="5" t="s">
        <v>52</v>
      </c>
      <c r="D16" s="6"/>
      <c r="E16" s="10"/>
      <c r="F16" s="11"/>
      <c r="G16" s="10"/>
      <c r="H16" s="11"/>
      <c r="I16" s="10"/>
      <c r="J16" s="11"/>
      <c r="K16" s="10"/>
      <c r="L16" s="11"/>
      <c r="M16" s="5"/>
      <c r="N16" s="1" t="s">
        <v>72</v>
      </c>
      <c r="O16" s="1" t="s">
        <v>72</v>
      </c>
      <c r="P16" s="1" t="s">
        <v>52</v>
      </c>
      <c r="Q16" s="1" t="s">
        <v>52</v>
      </c>
      <c r="R16" s="1" t="s">
        <v>52</v>
      </c>
      <c r="AV16" s="1" t="s">
        <v>52</v>
      </c>
      <c r="AW16" s="1" t="s">
        <v>52</v>
      </c>
      <c r="AX16" s="1" t="s">
        <v>52</v>
      </c>
      <c r="AY16" s="1" t="s">
        <v>52</v>
      </c>
    </row>
    <row r="17" spans="1:51" ht="30" customHeight="1">
      <c r="A17" s="6"/>
      <c r="B17" s="6"/>
      <c r="C17" s="6"/>
      <c r="D17" s="6"/>
      <c r="E17" s="10"/>
      <c r="F17" s="11"/>
      <c r="G17" s="10"/>
      <c r="H17" s="11"/>
      <c r="I17" s="10"/>
      <c r="J17" s="11"/>
      <c r="K17" s="10"/>
      <c r="L17" s="11"/>
      <c r="M17" s="6"/>
    </row>
    <row r="18" spans="1:51" ht="30" customHeight="1">
      <c r="A18" s="92" t="s">
        <v>621</v>
      </c>
      <c r="B18" s="92"/>
      <c r="C18" s="92"/>
      <c r="D18" s="92"/>
      <c r="E18" s="93"/>
      <c r="F18" s="94"/>
      <c r="G18" s="93"/>
      <c r="H18" s="94"/>
      <c r="I18" s="93"/>
      <c r="J18" s="94"/>
      <c r="K18" s="93"/>
      <c r="L18" s="94"/>
      <c r="M18" s="92"/>
      <c r="N18" s="1" t="s">
        <v>90</v>
      </c>
    </row>
    <row r="19" spans="1:51" ht="30" customHeight="1">
      <c r="A19" s="5" t="s">
        <v>225</v>
      </c>
      <c r="B19" s="5" t="s">
        <v>226</v>
      </c>
      <c r="C19" s="5" t="s">
        <v>61</v>
      </c>
      <c r="D19" s="6">
        <v>1</v>
      </c>
      <c r="E19" s="10"/>
      <c r="F19" s="11"/>
      <c r="G19" s="10"/>
      <c r="H19" s="11"/>
      <c r="I19" s="10"/>
      <c r="J19" s="11"/>
      <c r="K19" s="10"/>
      <c r="L19" s="11"/>
      <c r="M19" s="5"/>
      <c r="N19" s="1" t="s">
        <v>90</v>
      </c>
      <c r="O19" s="1" t="s">
        <v>227</v>
      </c>
      <c r="P19" s="1" t="s">
        <v>63</v>
      </c>
      <c r="Q19" s="1" t="s">
        <v>64</v>
      </c>
      <c r="R19" s="1" t="s">
        <v>64</v>
      </c>
      <c r="AV19" s="1" t="s">
        <v>52</v>
      </c>
      <c r="AW19" s="1" t="s">
        <v>228</v>
      </c>
      <c r="AX19" s="1" t="s">
        <v>52</v>
      </c>
      <c r="AY19" s="1" t="s">
        <v>52</v>
      </c>
    </row>
    <row r="20" spans="1:51" ht="30" customHeight="1">
      <c r="A20" s="5" t="s">
        <v>229</v>
      </c>
      <c r="B20" s="5" t="s">
        <v>230</v>
      </c>
      <c r="C20" s="5" t="s">
        <v>61</v>
      </c>
      <c r="D20" s="6">
        <v>1</v>
      </c>
      <c r="E20" s="10"/>
      <c r="F20" s="11"/>
      <c r="G20" s="10"/>
      <c r="H20" s="11"/>
      <c r="I20" s="10"/>
      <c r="J20" s="11"/>
      <c r="K20" s="10"/>
      <c r="L20" s="11"/>
      <c r="M20" s="5"/>
      <c r="N20" s="1" t="s">
        <v>90</v>
      </c>
      <c r="O20" s="1" t="s">
        <v>231</v>
      </c>
      <c r="P20" s="1" t="s">
        <v>63</v>
      </c>
      <c r="Q20" s="1" t="s">
        <v>64</v>
      </c>
      <c r="R20" s="1" t="s">
        <v>64</v>
      </c>
      <c r="AV20" s="1" t="s">
        <v>52</v>
      </c>
      <c r="AW20" s="1" t="s">
        <v>232</v>
      </c>
      <c r="AX20" s="1" t="s">
        <v>52</v>
      </c>
      <c r="AY20" s="1" t="s">
        <v>52</v>
      </c>
    </row>
    <row r="21" spans="1:51" ht="30" customHeight="1">
      <c r="A21" s="5" t="s">
        <v>209</v>
      </c>
      <c r="B21" s="5" t="s">
        <v>52</v>
      </c>
      <c r="C21" s="5" t="s">
        <v>52</v>
      </c>
      <c r="D21" s="6"/>
      <c r="E21" s="10"/>
      <c r="F21" s="11"/>
      <c r="G21" s="10"/>
      <c r="H21" s="11"/>
      <c r="I21" s="10"/>
      <c r="J21" s="11"/>
      <c r="K21" s="10"/>
      <c r="L21" s="11"/>
      <c r="M21" s="5"/>
      <c r="N21" s="1" t="s">
        <v>72</v>
      </c>
      <c r="O21" s="1" t="s">
        <v>72</v>
      </c>
      <c r="P21" s="1" t="s">
        <v>52</v>
      </c>
      <c r="Q21" s="1" t="s">
        <v>52</v>
      </c>
      <c r="R21" s="1" t="s">
        <v>52</v>
      </c>
      <c r="AV21" s="1" t="s">
        <v>52</v>
      </c>
      <c r="AW21" s="1" t="s">
        <v>52</v>
      </c>
      <c r="AX21" s="1" t="s">
        <v>52</v>
      </c>
      <c r="AY21" s="1" t="s">
        <v>52</v>
      </c>
    </row>
    <row r="22" spans="1:51" ht="30" customHeight="1">
      <c r="A22" s="6"/>
      <c r="B22" s="6"/>
      <c r="C22" s="6"/>
      <c r="D22" s="6"/>
      <c r="E22" s="10"/>
      <c r="F22" s="11"/>
      <c r="G22" s="10"/>
      <c r="H22" s="11"/>
      <c r="I22" s="10"/>
      <c r="J22" s="11"/>
      <c r="K22" s="10"/>
      <c r="L22" s="11"/>
      <c r="M22" s="6"/>
    </row>
    <row r="23" spans="1:51" ht="30" customHeight="1">
      <c r="A23" s="92" t="s">
        <v>622</v>
      </c>
      <c r="B23" s="92"/>
      <c r="C23" s="92"/>
      <c r="D23" s="92"/>
      <c r="E23" s="93"/>
      <c r="F23" s="94"/>
      <c r="G23" s="93"/>
      <c r="H23" s="94"/>
      <c r="I23" s="93"/>
      <c r="J23" s="94"/>
      <c r="K23" s="93"/>
      <c r="L23" s="94"/>
      <c r="M23" s="92"/>
      <c r="N23" s="1" t="s">
        <v>96</v>
      </c>
    </row>
    <row r="24" spans="1:51" ht="30" customHeight="1">
      <c r="A24" s="5" t="s">
        <v>233</v>
      </c>
      <c r="B24" s="5" t="s">
        <v>52</v>
      </c>
      <c r="C24" s="5" t="s">
        <v>166</v>
      </c>
      <c r="D24" s="6">
        <v>0.3</v>
      </c>
      <c r="E24" s="10"/>
      <c r="F24" s="11"/>
      <c r="G24" s="10"/>
      <c r="H24" s="11"/>
      <c r="I24" s="10"/>
      <c r="J24" s="11"/>
      <c r="K24" s="10"/>
      <c r="L24" s="11"/>
      <c r="M24" s="5"/>
      <c r="N24" s="1" t="s">
        <v>96</v>
      </c>
      <c r="O24" s="1" t="s">
        <v>234</v>
      </c>
      <c r="P24" s="1" t="s">
        <v>64</v>
      </c>
      <c r="Q24" s="1" t="s">
        <v>64</v>
      </c>
      <c r="R24" s="1" t="s">
        <v>63</v>
      </c>
      <c r="V24">
        <v>1</v>
      </c>
      <c r="AV24" s="1" t="s">
        <v>52</v>
      </c>
      <c r="AW24" s="1" t="s">
        <v>235</v>
      </c>
      <c r="AX24" s="1" t="s">
        <v>52</v>
      </c>
      <c r="AY24" s="1" t="s">
        <v>52</v>
      </c>
    </row>
    <row r="25" spans="1:51" ht="30" customHeight="1">
      <c r="A25" s="5" t="s">
        <v>236</v>
      </c>
      <c r="B25" s="5" t="s">
        <v>52</v>
      </c>
      <c r="C25" s="5" t="s">
        <v>166</v>
      </c>
      <c r="D25" s="6">
        <v>1.65</v>
      </c>
      <c r="E25" s="10"/>
      <c r="F25" s="11"/>
      <c r="G25" s="10"/>
      <c r="H25" s="11"/>
      <c r="I25" s="10"/>
      <c r="J25" s="11"/>
      <c r="K25" s="10"/>
      <c r="L25" s="11"/>
      <c r="M25" s="5"/>
      <c r="N25" s="1" t="s">
        <v>96</v>
      </c>
      <c r="O25" s="1" t="s">
        <v>237</v>
      </c>
      <c r="P25" s="1" t="s">
        <v>64</v>
      </c>
      <c r="Q25" s="1" t="s">
        <v>64</v>
      </c>
      <c r="R25" s="1" t="s">
        <v>63</v>
      </c>
      <c r="V25">
        <v>1</v>
      </c>
      <c r="AV25" s="1" t="s">
        <v>52</v>
      </c>
      <c r="AW25" s="1" t="s">
        <v>238</v>
      </c>
      <c r="AX25" s="1" t="s">
        <v>52</v>
      </c>
      <c r="AY25" s="1" t="s">
        <v>52</v>
      </c>
    </row>
    <row r="26" spans="1:51" ht="30" customHeight="1">
      <c r="A26" s="5" t="s">
        <v>239</v>
      </c>
      <c r="B26" s="5" t="s">
        <v>240</v>
      </c>
      <c r="C26" s="5" t="s">
        <v>166</v>
      </c>
      <c r="D26" s="6">
        <v>0.5</v>
      </c>
      <c r="E26" s="10"/>
      <c r="F26" s="11"/>
      <c r="G26" s="10"/>
      <c r="H26" s="11"/>
      <c r="I26" s="10"/>
      <c r="J26" s="11"/>
      <c r="K26" s="10"/>
      <c r="L26" s="11"/>
      <c r="M26" s="5"/>
      <c r="N26" s="1" t="s">
        <v>96</v>
      </c>
      <c r="O26" s="1" t="s">
        <v>241</v>
      </c>
      <c r="P26" s="1" t="s">
        <v>64</v>
      </c>
      <c r="Q26" s="1" t="s">
        <v>64</v>
      </c>
      <c r="R26" s="1" t="s">
        <v>63</v>
      </c>
      <c r="V26">
        <v>1</v>
      </c>
      <c r="AV26" s="1" t="s">
        <v>52</v>
      </c>
      <c r="AW26" s="1" t="s">
        <v>242</v>
      </c>
      <c r="AX26" s="1" t="s">
        <v>52</v>
      </c>
      <c r="AY26" s="1" t="s">
        <v>52</v>
      </c>
    </row>
    <row r="27" spans="1:51" ht="30" customHeight="1">
      <c r="A27" s="5" t="s">
        <v>243</v>
      </c>
      <c r="B27" s="5" t="s">
        <v>52</v>
      </c>
      <c r="C27" s="5" t="s">
        <v>166</v>
      </c>
      <c r="D27" s="6">
        <v>0.3</v>
      </c>
      <c r="E27" s="10"/>
      <c r="F27" s="11"/>
      <c r="G27" s="10"/>
      <c r="H27" s="11"/>
      <c r="I27" s="10"/>
      <c r="J27" s="11"/>
      <c r="K27" s="10"/>
      <c r="L27" s="11"/>
      <c r="M27" s="5"/>
      <c r="N27" s="1" t="s">
        <v>96</v>
      </c>
      <c r="O27" s="1" t="s">
        <v>244</v>
      </c>
      <c r="P27" s="1" t="s">
        <v>64</v>
      </c>
      <c r="Q27" s="1" t="s">
        <v>64</v>
      </c>
      <c r="R27" s="1" t="s">
        <v>63</v>
      </c>
      <c r="V27">
        <v>1</v>
      </c>
      <c r="AV27" s="1" t="s">
        <v>52</v>
      </c>
      <c r="AW27" s="1" t="s">
        <v>245</v>
      </c>
      <c r="AX27" s="1" t="s">
        <v>52</v>
      </c>
      <c r="AY27" s="1" t="s">
        <v>52</v>
      </c>
    </row>
    <row r="28" spans="1:51" ht="30" customHeight="1">
      <c r="A28" s="5" t="s">
        <v>246</v>
      </c>
      <c r="B28" s="5" t="s">
        <v>52</v>
      </c>
      <c r="C28" s="5" t="s">
        <v>166</v>
      </c>
      <c r="D28" s="6">
        <v>0.2</v>
      </c>
      <c r="E28" s="10"/>
      <c r="F28" s="11"/>
      <c r="G28" s="10"/>
      <c r="H28" s="11"/>
      <c r="I28" s="10"/>
      <c r="J28" s="11"/>
      <c r="K28" s="10"/>
      <c r="L28" s="11"/>
      <c r="M28" s="5"/>
      <c r="N28" s="1" t="s">
        <v>96</v>
      </c>
      <c r="O28" s="1" t="s">
        <v>247</v>
      </c>
      <c r="P28" s="1" t="s">
        <v>64</v>
      </c>
      <c r="Q28" s="1" t="s">
        <v>64</v>
      </c>
      <c r="R28" s="1" t="s">
        <v>63</v>
      </c>
      <c r="V28">
        <v>1</v>
      </c>
      <c r="AV28" s="1" t="s">
        <v>52</v>
      </c>
      <c r="AW28" s="1" t="s">
        <v>248</v>
      </c>
      <c r="AX28" s="1" t="s">
        <v>52</v>
      </c>
      <c r="AY28" s="1" t="s">
        <v>52</v>
      </c>
    </row>
    <row r="29" spans="1:51" ht="30" customHeight="1">
      <c r="A29" s="5" t="s">
        <v>249</v>
      </c>
      <c r="B29" s="5" t="s">
        <v>250</v>
      </c>
      <c r="C29" s="5" t="s">
        <v>166</v>
      </c>
      <c r="D29" s="6">
        <v>0.3</v>
      </c>
      <c r="E29" s="10"/>
      <c r="F29" s="11"/>
      <c r="G29" s="10"/>
      <c r="H29" s="11"/>
      <c r="I29" s="10"/>
      <c r="J29" s="11"/>
      <c r="K29" s="10"/>
      <c r="L29" s="11"/>
      <c r="M29" s="5"/>
      <c r="N29" s="1" t="s">
        <v>96</v>
      </c>
      <c r="O29" s="1" t="s">
        <v>251</v>
      </c>
      <c r="P29" s="1" t="s">
        <v>64</v>
      </c>
      <c r="Q29" s="1" t="s">
        <v>64</v>
      </c>
      <c r="R29" s="1" t="s">
        <v>63</v>
      </c>
      <c r="V29">
        <v>1</v>
      </c>
      <c r="AV29" s="1" t="s">
        <v>52</v>
      </c>
      <c r="AW29" s="1" t="s">
        <v>252</v>
      </c>
      <c r="AX29" s="1" t="s">
        <v>52</v>
      </c>
      <c r="AY29" s="1" t="s">
        <v>52</v>
      </c>
    </row>
    <row r="30" spans="1:51" ht="30" customHeight="1">
      <c r="A30" s="5" t="s">
        <v>253</v>
      </c>
      <c r="B30" s="5" t="s">
        <v>254</v>
      </c>
      <c r="C30" s="5" t="s">
        <v>255</v>
      </c>
      <c r="D30" s="6">
        <v>1</v>
      </c>
      <c r="E30" s="10"/>
      <c r="F30" s="11"/>
      <c r="G30" s="10"/>
      <c r="H30" s="11"/>
      <c r="I30" s="10"/>
      <c r="J30" s="11"/>
      <c r="K30" s="10"/>
      <c r="L30" s="11"/>
      <c r="M30" s="5"/>
      <c r="N30" s="1" t="s">
        <v>96</v>
      </c>
      <c r="O30" s="1" t="s">
        <v>256</v>
      </c>
      <c r="P30" s="1" t="s">
        <v>64</v>
      </c>
      <c r="Q30" s="1" t="s">
        <v>64</v>
      </c>
      <c r="R30" s="1" t="s">
        <v>64</v>
      </c>
      <c r="S30">
        <v>0</v>
      </c>
      <c r="T30">
        <v>0</v>
      </c>
      <c r="U30">
        <v>0.03</v>
      </c>
      <c r="AV30" s="1" t="s">
        <v>52</v>
      </c>
      <c r="AW30" s="1" t="s">
        <v>257</v>
      </c>
      <c r="AX30" s="1" t="s">
        <v>52</v>
      </c>
      <c r="AY30" s="1" t="s">
        <v>52</v>
      </c>
    </row>
    <row r="31" spans="1:51" ht="30" customHeight="1">
      <c r="A31" s="5" t="s">
        <v>218</v>
      </c>
      <c r="B31" s="5" t="s">
        <v>205</v>
      </c>
      <c r="C31" s="5" t="s">
        <v>206</v>
      </c>
      <c r="D31" s="6">
        <v>2.5000000000000001E-2</v>
      </c>
      <c r="E31" s="10"/>
      <c r="F31" s="11"/>
      <c r="G31" s="10"/>
      <c r="H31" s="11"/>
      <c r="I31" s="10"/>
      <c r="J31" s="11"/>
      <c r="K31" s="10"/>
      <c r="L31" s="11"/>
      <c r="M31" s="5"/>
      <c r="N31" s="1" t="s">
        <v>96</v>
      </c>
      <c r="O31" s="1" t="s">
        <v>219</v>
      </c>
      <c r="P31" s="1" t="s">
        <v>64</v>
      </c>
      <c r="Q31" s="1" t="s">
        <v>64</v>
      </c>
      <c r="R31" s="1" t="s">
        <v>63</v>
      </c>
      <c r="AV31" s="1" t="s">
        <v>52</v>
      </c>
      <c r="AW31" s="1" t="s">
        <v>258</v>
      </c>
      <c r="AX31" s="1" t="s">
        <v>52</v>
      </c>
      <c r="AY31" s="1" t="s">
        <v>52</v>
      </c>
    </row>
    <row r="32" spans="1:51" ht="30" customHeight="1">
      <c r="A32" s="5" t="s">
        <v>259</v>
      </c>
      <c r="B32" s="5" t="s">
        <v>205</v>
      </c>
      <c r="C32" s="5" t="s">
        <v>206</v>
      </c>
      <c r="D32" s="6">
        <v>6.3399999999999998E-2</v>
      </c>
      <c r="E32" s="10"/>
      <c r="F32" s="11"/>
      <c r="G32" s="10"/>
      <c r="H32" s="11"/>
      <c r="I32" s="10"/>
      <c r="J32" s="11"/>
      <c r="K32" s="10"/>
      <c r="L32" s="11"/>
      <c r="M32" s="5"/>
      <c r="N32" s="1" t="s">
        <v>96</v>
      </c>
      <c r="O32" s="1" t="s">
        <v>260</v>
      </c>
      <c r="P32" s="1" t="s">
        <v>64</v>
      </c>
      <c r="Q32" s="1" t="s">
        <v>64</v>
      </c>
      <c r="R32" s="1" t="s">
        <v>63</v>
      </c>
      <c r="AV32" s="1" t="s">
        <v>52</v>
      </c>
      <c r="AW32" s="1" t="s">
        <v>261</v>
      </c>
      <c r="AX32" s="1" t="s">
        <v>52</v>
      </c>
      <c r="AY32" s="1" t="s">
        <v>52</v>
      </c>
    </row>
    <row r="33" spans="1:51" ht="30" customHeight="1">
      <c r="A33" s="5" t="s">
        <v>204</v>
      </c>
      <c r="B33" s="5" t="s">
        <v>205</v>
      </c>
      <c r="C33" s="5" t="s">
        <v>206</v>
      </c>
      <c r="D33" s="6">
        <v>0.03</v>
      </c>
      <c r="E33" s="10"/>
      <c r="F33" s="11"/>
      <c r="G33" s="10"/>
      <c r="H33" s="11"/>
      <c r="I33" s="10"/>
      <c r="J33" s="11"/>
      <c r="K33" s="10"/>
      <c r="L33" s="11"/>
      <c r="M33" s="5"/>
      <c r="N33" s="1" t="s">
        <v>96</v>
      </c>
      <c r="O33" s="1" t="s">
        <v>207</v>
      </c>
      <c r="P33" s="1" t="s">
        <v>64</v>
      </c>
      <c r="Q33" s="1" t="s">
        <v>64</v>
      </c>
      <c r="R33" s="1" t="s">
        <v>63</v>
      </c>
      <c r="AV33" s="1" t="s">
        <v>52</v>
      </c>
      <c r="AW33" s="1" t="s">
        <v>262</v>
      </c>
      <c r="AX33" s="1" t="s">
        <v>52</v>
      </c>
      <c r="AY33" s="1" t="s">
        <v>52</v>
      </c>
    </row>
    <row r="34" spans="1:51" ht="30" customHeight="1">
      <c r="A34" s="5" t="s">
        <v>209</v>
      </c>
      <c r="B34" s="5" t="s">
        <v>52</v>
      </c>
      <c r="C34" s="5" t="s">
        <v>52</v>
      </c>
      <c r="D34" s="6"/>
      <c r="E34" s="10"/>
      <c r="F34" s="11"/>
      <c r="G34" s="10"/>
      <c r="H34" s="11"/>
      <c r="I34" s="10"/>
      <c r="J34" s="11"/>
      <c r="K34" s="10"/>
      <c r="L34" s="11"/>
      <c r="M34" s="5"/>
      <c r="N34" s="1" t="s">
        <v>72</v>
      </c>
      <c r="O34" s="1" t="s">
        <v>72</v>
      </c>
      <c r="P34" s="1" t="s">
        <v>52</v>
      </c>
      <c r="Q34" s="1" t="s">
        <v>52</v>
      </c>
      <c r="R34" s="1" t="s">
        <v>52</v>
      </c>
      <c r="AV34" s="1" t="s">
        <v>52</v>
      </c>
      <c r="AW34" s="1" t="s">
        <v>52</v>
      </c>
      <c r="AX34" s="1" t="s">
        <v>52</v>
      </c>
      <c r="AY34" s="1" t="s">
        <v>52</v>
      </c>
    </row>
    <row r="35" spans="1:51" ht="30" customHeight="1">
      <c r="A35" s="6"/>
      <c r="B35" s="6"/>
      <c r="C35" s="6"/>
      <c r="D35" s="6"/>
      <c r="E35" s="10"/>
      <c r="F35" s="11"/>
      <c r="G35" s="10"/>
      <c r="H35" s="11"/>
      <c r="I35" s="10"/>
      <c r="J35" s="11"/>
      <c r="K35" s="10"/>
      <c r="L35" s="11"/>
      <c r="M35" s="6"/>
    </row>
    <row r="36" spans="1:51" ht="30" customHeight="1">
      <c r="A36" s="92" t="s">
        <v>623</v>
      </c>
      <c r="B36" s="92"/>
      <c r="C36" s="92"/>
      <c r="D36" s="92"/>
      <c r="E36" s="93"/>
      <c r="F36" s="94"/>
      <c r="G36" s="93"/>
      <c r="H36" s="94"/>
      <c r="I36" s="93"/>
      <c r="J36" s="94"/>
      <c r="K36" s="93"/>
      <c r="L36" s="94"/>
      <c r="M36" s="92"/>
      <c r="N36" s="1" t="s">
        <v>100</v>
      </c>
    </row>
    <row r="37" spans="1:51" ht="30" customHeight="1">
      <c r="A37" s="5" t="s">
        <v>259</v>
      </c>
      <c r="B37" s="5" t="s">
        <v>205</v>
      </c>
      <c r="C37" s="5" t="s">
        <v>206</v>
      </c>
      <c r="D37" s="6">
        <v>1.4999999999999999E-2</v>
      </c>
      <c r="E37" s="10"/>
      <c r="F37" s="11"/>
      <c r="G37" s="10"/>
      <c r="H37" s="11"/>
      <c r="I37" s="10"/>
      <c r="J37" s="11"/>
      <c r="K37" s="10"/>
      <c r="L37" s="11"/>
      <c r="M37" s="5"/>
      <c r="N37" s="1" t="s">
        <v>100</v>
      </c>
      <c r="O37" s="1" t="s">
        <v>260</v>
      </c>
      <c r="P37" s="1" t="s">
        <v>64</v>
      </c>
      <c r="Q37" s="1" t="s">
        <v>64</v>
      </c>
      <c r="R37" s="1" t="s">
        <v>63</v>
      </c>
      <c r="V37">
        <v>1</v>
      </c>
      <c r="AV37" s="1" t="s">
        <v>52</v>
      </c>
      <c r="AW37" s="1" t="s">
        <v>263</v>
      </c>
      <c r="AX37" s="1" t="s">
        <v>52</v>
      </c>
      <c r="AY37" s="1" t="s">
        <v>52</v>
      </c>
    </row>
    <row r="38" spans="1:51" ht="30" customHeight="1">
      <c r="A38" s="5" t="s">
        <v>204</v>
      </c>
      <c r="B38" s="5" t="s">
        <v>205</v>
      </c>
      <c r="C38" s="5" t="s">
        <v>206</v>
      </c>
      <c r="D38" s="6">
        <v>6.0000000000000001E-3</v>
      </c>
      <c r="E38" s="10"/>
      <c r="F38" s="11"/>
      <c r="G38" s="10"/>
      <c r="H38" s="11"/>
      <c r="I38" s="10"/>
      <c r="J38" s="11"/>
      <c r="K38" s="10"/>
      <c r="L38" s="11"/>
      <c r="M38" s="5"/>
      <c r="N38" s="1" t="s">
        <v>100</v>
      </c>
      <c r="O38" s="1" t="s">
        <v>207</v>
      </c>
      <c r="P38" s="1" t="s">
        <v>64</v>
      </c>
      <c r="Q38" s="1" t="s">
        <v>64</v>
      </c>
      <c r="R38" s="1" t="s">
        <v>63</v>
      </c>
      <c r="V38">
        <v>1</v>
      </c>
      <c r="AV38" s="1" t="s">
        <v>52</v>
      </c>
      <c r="AW38" s="1" t="s">
        <v>264</v>
      </c>
      <c r="AX38" s="1" t="s">
        <v>52</v>
      </c>
      <c r="AY38" s="1" t="s">
        <v>52</v>
      </c>
    </row>
    <row r="39" spans="1:51" ht="30" customHeight="1">
      <c r="A39" s="5" t="s">
        <v>265</v>
      </c>
      <c r="B39" s="5" t="s">
        <v>266</v>
      </c>
      <c r="C39" s="5" t="s">
        <v>255</v>
      </c>
      <c r="D39" s="6">
        <v>1</v>
      </c>
      <c r="E39" s="10"/>
      <c r="F39" s="11"/>
      <c r="G39" s="10"/>
      <c r="H39" s="11"/>
      <c r="I39" s="10"/>
      <c r="J39" s="11"/>
      <c r="K39" s="10"/>
      <c r="L39" s="11"/>
      <c r="M39" s="5"/>
      <c r="N39" s="1" t="s">
        <v>100</v>
      </c>
      <c r="O39" s="1" t="s">
        <v>256</v>
      </c>
      <c r="P39" s="1" t="s">
        <v>64</v>
      </c>
      <c r="Q39" s="1" t="s">
        <v>64</v>
      </c>
      <c r="R39" s="1" t="s">
        <v>64</v>
      </c>
      <c r="S39">
        <v>1</v>
      </c>
      <c r="T39">
        <v>2</v>
      </c>
      <c r="U39">
        <v>0.04</v>
      </c>
      <c r="AV39" s="1" t="s">
        <v>52</v>
      </c>
      <c r="AW39" s="1" t="s">
        <v>267</v>
      </c>
      <c r="AX39" s="1" t="s">
        <v>52</v>
      </c>
      <c r="AY39" s="1" t="s">
        <v>52</v>
      </c>
    </row>
    <row r="40" spans="1:51" ht="30" customHeight="1">
      <c r="A40" s="5" t="s">
        <v>209</v>
      </c>
      <c r="B40" s="5" t="s">
        <v>52</v>
      </c>
      <c r="C40" s="5" t="s">
        <v>52</v>
      </c>
      <c r="D40" s="6"/>
      <c r="E40" s="10"/>
      <c r="F40" s="11"/>
      <c r="G40" s="10"/>
      <c r="H40" s="11"/>
      <c r="I40" s="10"/>
      <c r="J40" s="11"/>
      <c r="K40" s="10"/>
      <c r="L40" s="11"/>
      <c r="M40" s="5"/>
      <c r="N40" s="1" t="s">
        <v>72</v>
      </c>
      <c r="O40" s="1" t="s">
        <v>72</v>
      </c>
      <c r="P40" s="1" t="s">
        <v>52</v>
      </c>
      <c r="Q40" s="1" t="s">
        <v>52</v>
      </c>
      <c r="R40" s="1" t="s">
        <v>52</v>
      </c>
      <c r="AV40" s="1" t="s">
        <v>52</v>
      </c>
      <c r="AW40" s="1" t="s">
        <v>52</v>
      </c>
      <c r="AX40" s="1" t="s">
        <v>52</v>
      </c>
      <c r="AY40" s="1" t="s">
        <v>52</v>
      </c>
    </row>
    <row r="41" spans="1:51" ht="30" customHeight="1">
      <c r="A41" s="6"/>
      <c r="B41" s="6"/>
      <c r="C41" s="6"/>
      <c r="D41" s="6"/>
      <c r="E41" s="10"/>
      <c r="F41" s="11"/>
      <c r="G41" s="10"/>
      <c r="H41" s="11"/>
      <c r="I41" s="10"/>
      <c r="J41" s="11"/>
      <c r="K41" s="10"/>
      <c r="L41" s="11"/>
      <c r="M41" s="6"/>
    </row>
    <row r="42" spans="1:51" ht="30" customHeight="1">
      <c r="A42" s="92" t="s">
        <v>624</v>
      </c>
      <c r="B42" s="92"/>
      <c r="C42" s="92"/>
      <c r="D42" s="92"/>
      <c r="E42" s="93"/>
      <c r="F42" s="94"/>
      <c r="G42" s="93"/>
      <c r="H42" s="94"/>
      <c r="I42" s="93"/>
      <c r="J42" s="94"/>
      <c r="K42" s="93"/>
      <c r="L42" s="94"/>
      <c r="M42" s="92"/>
      <c r="N42" s="1" t="s">
        <v>106</v>
      </c>
    </row>
    <row r="43" spans="1:51" ht="30" customHeight="1">
      <c r="A43" s="5" t="s">
        <v>268</v>
      </c>
      <c r="B43" s="5" t="s">
        <v>269</v>
      </c>
      <c r="C43" s="5" t="s">
        <v>166</v>
      </c>
      <c r="D43" s="6">
        <v>39</v>
      </c>
      <c r="E43" s="10"/>
      <c r="F43" s="11"/>
      <c r="G43" s="10"/>
      <c r="H43" s="11"/>
      <c r="I43" s="10"/>
      <c r="J43" s="11"/>
      <c r="K43" s="10"/>
      <c r="L43" s="11"/>
      <c r="M43" s="5"/>
      <c r="N43" s="1" t="s">
        <v>106</v>
      </c>
      <c r="O43" s="1" t="s">
        <v>270</v>
      </c>
      <c r="P43" s="1" t="s">
        <v>64</v>
      </c>
      <c r="Q43" s="1" t="s">
        <v>64</v>
      </c>
      <c r="R43" s="1" t="s">
        <v>63</v>
      </c>
      <c r="AV43" s="1" t="s">
        <v>52</v>
      </c>
      <c r="AW43" s="1" t="s">
        <v>271</v>
      </c>
      <c r="AX43" s="1" t="s">
        <v>52</v>
      </c>
      <c r="AY43" s="1" t="s">
        <v>52</v>
      </c>
    </row>
    <row r="44" spans="1:51" ht="30" customHeight="1">
      <c r="A44" s="5" t="s">
        <v>272</v>
      </c>
      <c r="B44" s="5" t="s">
        <v>273</v>
      </c>
      <c r="C44" s="5" t="s">
        <v>61</v>
      </c>
      <c r="D44" s="6">
        <v>1</v>
      </c>
      <c r="E44" s="10"/>
      <c r="F44" s="11"/>
      <c r="G44" s="10"/>
      <c r="H44" s="11"/>
      <c r="I44" s="10"/>
      <c r="J44" s="11"/>
      <c r="K44" s="10"/>
      <c r="L44" s="11"/>
      <c r="M44" s="5"/>
      <c r="N44" s="1" t="s">
        <v>106</v>
      </c>
      <c r="O44" s="1" t="s">
        <v>274</v>
      </c>
      <c r="P44" s="1" t="s">
        <v>63</v>
      </c>
      <c r="Q44" s="1" t="s">
        <v>64</v>
      </c>
      <c r="R44" s="1" t="s">
        <v>64</v>
      </c>
      <c r="AV44" s="1" t="s">
        <v>52</v>
      </c>
      <c r="AW44" s="1" t="s">
        <v>275</v>
      </c>
      <c r="AX44" s="1" t="s">
        <v>52</v>
      </c>
      <c r="AY44" s="1" t="s">
        <v>52</v>
      </c>
    </row>
    <row r="45" spans="1:51" ht="30" customHeight="1">
      <c r="A45" s="5" t="s">
        <v>209</v>
      </c>
      <c r="B45" s="5" t="s">
        <v>52</v>
      </c>
      <c r="C45" s="5" t="s">
        <v>52</v>
      </c>
      <c r="D45" s="6"/>
      <c r="E45" s="10"/>
      <c r="F45" s="11"/>
      <c r="G45" s="10"/>
      <c r="H45" s="11"/>
      <c r="I45" s="10"/>
      <c r="J45" s="11"/>
      <c r="K45" s="10"/>
      <c r="L45" s="11"/>
      <c r="M45" s="5"/>
      <c r="N45" s="1" t="s">
        <v>72</v>
      </c>
      <c r="O45" s="1" t="s">
        <v>72</v>
      </c>
      <c r="P45" s="1" t="s">
        <v>52</v>
      </c>
      <c r="Q45" s="1" t="s">
        <v>52</v>
      </c>
      <c r="R45" s="1" t="s">
        <v>52</v>
      </c>
      <c r="AV45" s="1" t="s">
        <v>52</v>
      </c>
      <c r="AW45" s="1" t="s">
        <v>52</v>
      </c>
      <c r="AX45" s="1" t="s">
        <v>52</v>
      </c>
      <c r="AY45" s="1" t="s">
        <v>52</v>
      </c>
    </row>
    <row r="46" spans="1:51" ht="30" customHeight="1">
      <c r="A46" s="6"/>
      <c r="B46" s="6"/>
      <c r="C46" s="6"/>
      <c r="D46" s="6"/>
      <c r="E46" s="10"/>
      <c r="F46" s="11"/>
      <c r="G46" s="10"/>
      <c r="H46" s="11"/>
      <c r="I46" s="10"/>
      <c r="J46" s="11"/>
      <c r="K46" s="10"/>
      <c r="L46" s="11"/>
      <c r="M46" s="6"/>
    </row>
    <row r="47" spans="1:51" ht="30" customHeight="1">
      <c r="A47" s="92" t="s">
        <v>625</v>
      </c>
      <c r="B47" s="92"/>
      <c r="C47" s="92"/>
      <c r="D47" s="92"/>
      <c r="E47" s="93"/>
      <c r="F47" s="94"/>
      <c r="G47" s="93"/>
      <c r="H47" s="94"/>
      <c r="I47" s="93"/>
      <c r="J47" s="94"/>
      <c r="K47" s="93"/>
      <c r="L47" s="94"/>
      <c r="M47" s="92"/>
      <c r="N47" s="1" t="s">
        <v>112</v>
      </c>
    </row>
    <row r="48" spans="1:51" ht="30" customHeight="1">
      <c r="A48" s="5" t="s">
        <v>276</v>
      </c>
      <c r="B48" s="5" t="s">
        <v>277</v>
      </c>
      <c r="C48" s="5" t="s">
        <v>61</v>
      </c>
      <c r="D48" s="6">
        <v>1.05</v>
      </c>
      <c r="E48" s="10"/>
      <c r="F48" s="11"/>
      <c r="G48" s="10"/>
      <c r="H48" s="11"/>
      <c r="I48" s="10"/>
      <c r="J48" s="11"/>
      <c r="K48" s="10"/>
      <c r="L48" s="11"/>
      <c r="M48" s="5"/>
      <c r="N48" s="1" t="s">
        <v>112</v>
      </c>
      <c r="O48" s="1" t="s">
        <v>278</v>
      </c>
      <c r="P48" s="1" t="s">
        <v>64</v>
      </c>
      <c r="Q48" s="1" t="s">
        <v>64</v>
      </c>
      <c r="R48" s="1" t="s">
        <v>63</v>
      </c>
      <c r="V48">
        <v>1</v>
      </c>
      <c r="AV48" s="1" t="s">
        <v>52</v>
      </c>
      <c r="AW48" s="1" t="s">
        <v>279</v>
      </c>
      <c r="AX48" s="1" t="s">
        <v>52</v>
      </c>
      <c r="AY48" s="1" t="s">
        <v>52</v>
      </c>
    </row>
    <row r="49" spans="1:51" ht="30" customHeight="1">
      <c r="A49" s="5" t="s">
        <v>253</v>
      </c>
      <c r="B49" s="5" t="s">
        <v>280</v>
      </c>
      <c r="C49" s="5" t="s">
        <v>255</v>
      </c>
      <c r="D49" s="6">
        <v>1</v>
      </c>
      <c r="E49" s="10"/>
      <c r="F49" s="11"/>
      <c r="G49" s="10"/>
      <c r="H49" s="11"/>
      <c r="I49" s="10"/>
      <c r="J49" s="11"/>
      <c r="K49" s="10"/>
      <c r="L49" s="11"/>
      <c r="M49" s="5"/>
      <c r="N49" s="1" t="s">
        <v>112</v>
      </c>
      <c r="O49" s="1" t="s">
        <v>256</v>
      </c>
      <c r="P49" s="1" t="s">
        <v>64</v>
      </c>
      <c r="Q49" s="1" t="s">
        <v>64</v>
      </c>
      <c r="R49" s="1" t="s">
        <v>64</v>
      </c>
      <c r="S49">
        <v>0</v>
      </c>
      <c r="T49">
        <v>0</v>
      </c>
      <c r="U49">
        <v>0.05</v>
      </c>
      <c r="AV49" s="1" t="s">
        <v>52</v>
      </c>
      <c r="AW49" s="1" t="s">
        <v>281</v>
      </c>
      <c r="AX49" s="1" t="s">
        <v>52</v>
      </c>
      <c r="AY49" s="1" t="s">
        <v>52</v>
      </c>
    </row>
    <row r="50" spans="1:51" ht="30" customHeight="1">
      <c r="A50" s="5" t="s">
        <v>282</v>
      </c>
      <c r="B50" s="5" t="s">
        <v>283</v>
      </c>
      <c r="C50" s="5" t="s">
        <v>61</v>
      </c>
      <c r="D50" s="6">
        <v>1</v>
      </c>
      <c r="E50" s="10"/>
      <c r="F50" s="11"/>
      <c r="G50" s="10"/>
      <c r="H50" s="11"/>
      <c r="I50" s="10"/>
      <c r="J50" s="11"/>
      <c r="K50" s="10"/>
      <c r="L50" s="11"/>
      <c r="M50" s="5"/>
      <c r="N50" s="1" t="s">
        <v>112</v>
      </c>
      <c r="O50" s="1" t="s">
        <v>284</v>
      </c>
      <c r="P50" s="1" t="s">
        <v>63</v>
      </c>
      <c r="Q50" s="1" t="s">
        <v>64</v>
      </c>
      <c r="R50" s="1" t="s">
        <v>64</v>
      </c>
      <c r="AV50" s="1" t="s">
        <v>52</v>
      </c>
      <c r="AW50" s="1" t="s">
        <v>285</v>
      </c>
      <c r="AX50" s="1" t="s">
        <v>52</v>
      </c>
      <c r="AY50" s="1" t="s">
        <v>52</v>
      </c>
    </row>
    <row r="51" spans="1:51" ht="30" customHeight="1">
      <c r="A51" s="5" t="s">
        <v>209</v>
      </c>
      <c r="B51" s="5" t="s">
        <v>52</v>
      </c>
      <c r="C51" s="5" t="s">
        <v>52</v>
      </c>
      <c r="D51" s="6"/>
      <c r="E51" s="10"/>
      <c r="F51" s="11"/>
      <c r="G51" s="10"/>
      <c r="H51" s="11"/>
      <c r="I51" s="10"/>
      <c r="J51" s="11"/>
      <c r="K51" s="10"/>
      <c r="L51" s="11"/>
      <c r="M51" s="5"/>
      <c r="N51" s="1" t="s">
        <v>72</v>
      </c>
      <c r="O51" s="1" t="s">
        <v>72</v>
      </c>
      <c r="P51" s="1" t="s">
        <v>52</v>
      </c>
      <c r="Q51" s="1" t="s">
        <v>52</v>
      </c>
      <c r="R51" s="1" t="s">
        <v>52</v>
      </c>
      <c r="AV51" s="1" t="s">
        <v>52</v>
      </c>
      <c r="AW51" s="1" t="s">
        <v>52</v>
      </c>
      <c r="AX51" s="1" t="s">
        <v>52</v>
      </c>
      <c r="AY51" s="1" t="s">
        <v>52</v>
      </c>
    </row>
    <row r="52" spans="1:51" ht="30" customHeight="1">
      <c r="A52" s="6"/>
      <c r="B52" s="6"/>
      <c r="C52" s="6"/>
      <c r="D52" s="6"/>
      <c r="E52" s="10"/>
      <c r="F52" s="11"/>
      <c r="G52" s="10"/>
      <c r="H52" s="11"/>
      <c r="I52" s="10"/>
      <c r="J52" s="11"/>
      <c r="K52" s="10"/>
      <c r="L52" s="11"/>
      <c r="M52" s="6"/>
    </row>
    <row r="53" spans="1:51" ht="30" customHeight="1">
      <c r="A53" s="92" t="s">
        <v>626</v>
      </c>
      <c r="B53" s="92"/>
      <c r="C53" s="92"/>
      <c r="D53" s="92"/>
      <c r="E53" s="93"/>
      <c r="F53" s="94"/>
      <c r="G53" s="93"/>
      <c r="H53" s="94"/>
      <c r="I53" s="93"/>
      <c r="J53" s="94"/>
      <c r="K53" s="93"/>
      <c r="L53" s="94"/>
      <c r="M53" s="92"/>
      <c r="N53" s="1" t="s">
        <v>117</v>
      </c>
    </row>
    <row r="54" spans="1:51" ht="30" customHeight="1">
      <c r="A54" s="5" t="s">
        <v>286</v>
      </c>
      <c r="B54" s="5" t="s">
        <v>115</v>
      </c>
      <c r="C54" s="5" t="s">
        <v>129</v>
      </c>
      <c r="D54" s="6">
        <v>1</v>
      </c>
      <c r="E54" s="10"/>
      <c r="F54" s="11"/>
      <c r="G54" s="10"/>
      <c r="H54" s="11"/>
      <c r="I54" s="10"/>
      <c r="J54" s="11"/>
      <c r="K54" s="10"/>
      <c r="L54" s="11"/>
      <c r="M54" s="5"/>
      <c r="N54" s="1" t="s">
        <v>117</v>
      </c>
      <c r="O54" s="1" t="s">
        <v>287</v>
      </c>
      <c r="P54" s="1" t="s">
        <v>64</v>
      </c>
      <c r="Q54" s="1" t="s">
        <v>64</v>
      </c>
      <c r="R54" s="1" t="s">
        <v>63</v>
      </c>
      <c r="AV54" s="1" t="s">
        <v>52</v>
      </c>
      <c r="AW54" s="1" t="s">
        <v>288</v>
      </c>
      <c r="AX54" s="1" t="s">
        <v>52</v>
      </c>
      <c r="AY54" s="1" t="s">
        <v>52</v>
      </c>
    </row>
    <row r="55" spans="1:51" ht="30" customHeight="1">
      <c r="A55" s="5" t="s">
        <v>289</v>
      </c>
      <c r="B55" s="5" t="s">
        <v>290</v>
      </c>
      <c r="C55" s="5" t="s">
        <v>116</v>
      </c>
      <c r="D55" s="6">
        <v>1</v>
      </c>
      <c r="E55" s="10"/>
      <c r="F55" s="11"/>
      <c r="G55" s="10"/>
      <c r="H55" s="11"/>
      <c r="I55" s="10"/>
      <c r="J55" s="11"/>
      <c r="K55" s="10"/>
      <c r="L55" s="11"/>
      <c r="M55" s="5"/>
      <c r="N55" s="1" t="s">
        <v>117</v>
      </c>
      <c r="O55" s="1" t="s">
        <v>291</v>
      </c>
      <c r="P55" s="1" t="s">
        <v>64</v>
      </c>
      <c r="Q55" s="1" t="s">
        <v>63</v>
      </c>
      <c r="R55" s="1" t="s">
        <v>64</v>
      </c>
      <c r="AV55" s="1" t="s">
        <v>52</v>
      </c>
      <c r="AW55" s="1" t="s">
        <v>292</v>
      </c>
      <c r="AX55" s="1" t="s">
        <v>52</v>
      </c>
      <c r="AY55" s="1" t="s">
        <v>52</v>
      </c>
    </row>
    <row r="56" spans="1:51" ht="30" customHeight="1">
      <c r="A56" s="5" t="s">
        <v>209</v>
      </c>
      <c r="B56" s="5" t="s">
        <v>52</v>
      </c>
      <c r="C56" s="5" t="s">
        <v>52</v>
      </c>
      <c r="D56" s="6"/>
      <c r="E56" s="10"/>
      <c r="F56" s="11"/>
      <c r="G56" s="10"/>
      <c r="H56" s="11"/>
      <c r="I56" s="10"/>
      <c r="J56" s="11"/>
      <c r="K56" s="10"/>
      <c r="L56" s="11"/>
      <c r="M56" s="5"/>
      <c r="N56" s="1" t="s">
        <v>72</v>
      </c>
      <c r="O56" s="1" t="s">
        <v>72</v>
      </c>
      <c r="P56" s="1" t="s">
        <v>52</v>
      </c>
      <c r="Q56" s="1" t="s">
        <v>52</v>
      </c>
      <c r="R56" s="1" t="s">
        <v>52</v>
      </c>
      <c r="AV56" s="1" t="s">
        <v>52</v>
      </c>
      <c r="AW56" s="1" t="s">
        <v>52</v>
      </c>
      <c r="AX56" s="1" t="s">
        <v>52</v>
      </c>
      <c r="AY56" s="1" t="s">
        <v>52</v>
      </c>
    </row>
    <row r="57" spans="1:51" ht="30" customHeight="1">
      <c r="A57" s="6"/>
      <c r="B57" s="6"/>
      <c r="C57" s="6"/>
      <c r="D57" s="6"/>
      <c r="E57" s="10"/>
      <c r="F57" s="11"/>
      <c r="G57" s="10"/>
      <c r="H57" s="11"/>
      <c r="I57" s="10"/>
      <c r="J57" s="11"/>
      <c r="K57" s="10"/>
      <c r="L57" s="11"/>
      <c r="M57" s="6"/>
    </row>
    <row r="58" spans="1:51" ht="30" customHeight="1">
      <c r="A58" s="92" t="s">
        <v>627</v>
      </c>
      <c r="B58" s="92"/>
      <c r="C58" s="92"/>
      <c r="D58" s="92"/>
      <c r="E58" s="93"/>
      <c r="F58" s="94"/>
      <c r="G58" s="93"/>
      <c r="H58" s="94"/>
      <c r="I58" s="93"/>
      <c r="J58" s="94"/>
      <c r="K58" s="93"/>
      <c r="L58" s="94"/>
      <c r="M58" s="92"/>
      <c r="N58" s="1" t="s">
        <v>121</v>
      </c>
    </row>
    <row r="59" spans="1:51" ht="30" customHeight="1">
      <c r="A59" s="5" t="s">
        <v>293</v>
      </c>
      <c r="B59" s="5" t="s">
        <v>294</v>
      </c>
      <c r="C59" s="5" t="s">
        <v>82</v>
      </c>
      <c r="D59" s="6">
        <v>1</v>
      </c>
      <c r="E59" s="10"/>
      <c r="F59" s="11"/>
      <c r="G59" s="10"/>
      <c r="H59" s="11"/>
      <c r="I59" s="10"/>
      <c r="J59" s="11"/>
      <c r="K59" s="10"/>
      <c r="L59" s="11"/>
      <c r="M59" s="5"/>
      <c r="N59" s="1" t="s">
        <v>121</v>
      </c>
      <c r="O59" s="1" t="s">
        <v>295</v>
      </c>
      <c r="P59" s="1" t="s">
        <v>63</v>
      </c>
      <c r="Q59" s="1" t="s">
        <v>64</v>
      </c>
      <c r="R59" s="1" t="s">
        <v>64</v>
      </c>
      <c r="AV59" s="1" t="s">
        <v>52</v>
      </c>
      <c r="AW59" s="1" t="s">
        <v>296</v>
      </c>
      <c r="AX59" s="1" t="s">
        <v>52</v>
      </c>
      <c r="AY59" s="1" t="s">
        <v>52</v>
      </c>
    </row>
    <row r="60" spans="1:51" ht="30" customHeight="1">
      <c r="A60" s="5" t="s">
        <v>209</v>
      </c>
      <c r="B60" s="5" t="s">
        <v>52</v>
      </c>
      <c r="C60" s="5" t="s">
        <v>52</v>
      </c>
      <c r="D60" s="6"/>
      <c r="E60" s="10"/>
      <c r="F60" s="11"/>
      <c r="G60" s="10"/>
      <c r="H60" s="11"/>
      <c r="I60" s="10"/>
      <c r="J60" s="11"/>
      <c r="K60" s="10"/>
      <c r="L60" s="11"/>
      <c r="M60" s="5"/>
      <c r="N60" s="1" t="s">
        <v>72</v>
      </c>
      <c r="O60" s="1" t="s">
        <v>72</v>
      </c>
      <c r="P60" s="1" t="s">
        <v>52</v>
      </c>
      <c r="Q60" s="1" t="s">
        <v>52</v>
      </c>
      <c r="R60" s="1" t="s">
        <v>52</v>
      </c>
      <c r="AV60" s="1" t="s">
        <v>52</v>
      </c>
      <c r="AW60" s="1" t="s">
        <v>52</v>
      </c>
      <c r="AX60" s="1" t="s">
        <v>52</v>
      </c>
      <c r="AY60" s="1" t="s">
        <v>52</v>
      </c>
    </row>
    <row r="61" spans="1:51" ht="30" customHeight="1">
      <c r="A61" s="6"/>
      <c r="B61" s="6"/>
      <c r="C61" s="6"/>
      <c r="D61" s="6"/>
      <c r="E61" s="10"/>
      <c r="F61" s="11"/>
      <c r="G61" s="10"/>
      <c r="H61" s="11"/>
      <c r="I61" s="10"/>
      <c r="J61" s="11"/>
      <c r="K61" s="10"/>
      <c r="L61" s="11"/>
      <c r="M61" s="6"/>
    </row>
    <row r="62" spans="1:51" ht="30" customHeight="1">
      <c r="A62" s="92" t="s">
        <v>628</v>
      </c>
      <c r="B62" s="92"/>
      <c r="C62" s="92"/>
      <c r="D62" s="92"/>
      <c r="E62" s="93"/>
      <c r="F62" s="94"/>
      <c r="G62" s="93"/>
      <c r="H62" s="94"/>
      <c r="I62" s="93"/>
      <c r="J62" s="94"/>
      <c r="K62" s="93"/>
      <c r="L62" s="94"/>
      <c r="M62" s="92"/>
      <c r="N62" s="1" t="s">
        <v>125</v>
      </c>
    </row>
    <row r="63" spans="1:51" ht="30" customHeight="1">
      <c r="A63" s="5" t="s">
        <v>293</v>
      </c>
      <c r="B63" s="5" t="s">
        <v>297</v>
      </c>
      <c r="C63" s="5" t="s">
        <v>61</v>
      </c>
      <c r="D63" s="6">
        <v>0.5</v>
      </c>
      <c r="E63" s="10"/>
      <c r="F63" s="11"/>
      <c r="G63" s="10"/>
      <c r="H63" s="11"/>
      <c r="I63" s="10"/>
      <c r="J63" s="11"/>
      <c r="K63" s="10"/>
      <c r="L63" s="11"/>
      <c r="M63" s="5"/>
      <c r="N63" s="1" t="s">
        <v>125</v>
      </c>
      <c r="O63" s="1" t="s">
        <v>298</v>
      </c>
      <c r="P63" s="1" t="s">
        <v>63</v>
      </c>
      <c r="Q63" s="1" t="s">
        <v>64</v>
      </c>
      <c r="R63" s="1" t="s">
        <v>64</v>
      </c>
      <c r="AV63" s="1" t="s">
        <v>52</v>
      </c>
      <c r="AW63" s="1" t="s">
        <v>299</v>
      </c>
      <c r="AX63" s="1" t="s">
        <v>52</v>
      </c>
      <c r="AY63" s="1" t="s">
        <v>52</v>
      </c>
    </row>
    <row r="64" spans="1:51" ht="30" customHeight="1">
      <c r="A64" s="5" t="s">
        <v>209</v>
      </c>
      <c r="B64" s="5" t="s">
        <v>52</v>
      </c>
      <c r="C64" s="5" t="s">
        <v>52</v>
      </c>
      <c r="D64" s="6"/>
      <c r="E64" s="10"/>
      <c r="F64" s="11"/>
      <c r="G64" s="10"/>
      <c r="H64" s="11"/>
      <c r="I64" s="10"/>
      <c r="J64" s="11"/>
      <c r="K64" s="10"/>
      <c r="L64" s="11"/>
      <c r="M64" s="5"/>
      <c r="N64" s="1" t="s">
        <v>72</v>
      </c>
      <c r="O64" s="1" t="s">
        <v>72</v>
      </c>
      <c r="P64" s="1" t="s">
        <v>52</v>
      </c>
      <c r="Q64" s="1" t="s">
        <v>52</v>
      </c>
      <c r="R64" s="1" t="s">
        <v>52</v>
      </c>
      <c r="AV64" s="1" t="s">
        <v>52</v>
      </c>
      <c r="AW64" s="1" t="s">
        <v>52</v>
      </c>
      <c r="AX64" s="1" t="s">
        <v>52</v>
      </c>
      <c r="AY64" s="1" t="s">
        <v>52</v>
      </c>
    </row>
    <row r="65" spans="1:51" ht="30" customHeight="1">
      <c r="A65" s="6"/>
      <c r="B65" s="6"/>
      <c r="C65" s="6"/>
      <c r="D65" s="6"/>
      <c r="E65" s="10"/>
      <c r="F65" s="11"/>
      <c r="G65" s="10"/>
      <c r="H65" s="11"/>
      <c r="I65" s="10"/>
      <c r="J65" s="11"/>
      <c r="K65" s="10"/>
      <c r="L65" s="11"/>
      <c r="M65" s="6"/>
    </row>
    <row r="66" spans="1:51" ht="30" customHeight="1">
      <c r="A66" s="92" t="s">
        <v>629</v>
      </c>
      <c r="B66" s="92"/>
      <c r="C66" s="92"/>
      <c r="D66" s="92"/>
      <c r="E66" s="93"/>
      <c r="F66" s="94"/>
      <c r="G66" s="93"/>
      <c r="H66" s="94"/>
      <c r="I66" s="93"/>
      <c r="J66" s="94"/>
      <c r="K66" s="93"/>
      <c r="L66" s="94"/>
      <c r="M66" s="92"/>
      <c r="N66" s="1" t="s">
        <v>130</v>
      </c>
    </row>
    <row r="67" spans="1:51" ht="30" customHeight="1">
      <c r="A67" s="5" t="s">
        <v>127</v>
      </c>
      <c r="B67" s="5" t="s">
        <v>128</v>
      </c>
      <c r="C67" s="5" t="s">
        <v>129</v>
      </c>
      <c r="D67" s="6">
        <v>1</v>
      </c>
      <c r="E67" s="10"/>
      <c r="F67" s="11"/>
      <c r="G67" s="10"/>
      <c r="H67" s="11"/>
      <c r="I67" s="10"/>
      <c r="J67" s="11"/>
      <c r="K67" s="10"/>
      <c r="L67" s="11"/>
      <c r="M67" s="5"/>
      <c r="N67" s="1" t="s">
        <v>130</v>
      </c>
      <c r="O67" s="1" t="s">
        <v>300</v>
      </c>
      <c r="P67" s="1" t="s">
        <v>64</v>
      </c>
      <c r="Q67" s="1" t="s">
        <v>64</v>
      </c>
      <c r="R67" s="1" t="s">
        <v>63</v>
      </c>
      <c r="AV67" s="1" t="s">
        <v>52</v>
      </c>
      <c r="AW67" s="1" t="s">
        <v>301</v>
      </c>
      <c r="AX67" s="1" t="s">
        <v>52</v>
      </c>
      <c r="AY67" s="1" t="s">
        <v>52</v>
      </c>
    </row>
    <row r="68" spans="1:51" ht="30" customHeight="1">
      <c r="A68" s="5" t="s">
        <v>204</v>
      </c>
      <c r="B68" s="5" t="s">
        <v>205</v>
      </c>
      <c r="C68" s="5" t="s">
        <v>206</v>
      </c>
      <c r="D68" s="6">
        <v>0.03</v>
      </c>
      <c r="E68" s="10"/>
      <c r="F68" s="11"/>
      <c r="G68" s="10"/>
      <c r="H68" s="11"/>
      <c r="I68" s="10"/>
      <c r="J68" s="11"/>
      <c r="K68" s="10"/>
      <c r="L68" s="11"/>
      <c r="M68" s="5"/>
      <c r="N68" s="1" t="s">
        <v>130</v>
      </c>
      <c r="O68" s="1" t="s">
        <v>207</v>
      </c>
      <c r="P68" s="1" t="s">
        <v>64</v>
      </c>
      <c r="Q68" s="1" t="s">
        <v>64</v>
      </c>
      <c r="R68" s="1" t="s">
        <v>63</v>
      </c>
      <c r="AV68" s="1" t="s">
        <v>52</v>
      </c>
      <c r="AW68" s="1" t="s">
        <v>302</v>
      </c>
      <c r="AX68" s="1" t="s">
        <v>52</v>
      </c>
      <c r="AY68" s="1" t="s">
        <v>52</v>
      </c>
    </row>
    <row r="69" spans="1:51" ht="30" customHeight="1">
      <c r="A69" s="5" t="s">
        <v>209</v>
      </c>
      <c r="B69" s="5" t="s">
        <v>52</v>
      </c>
      <c r="C69" s="5" t="s">
        <v>52</v>
      </c>
      <c r="D69" s="6"/>
      <c r="E69" s="10"/>
      <c r="F69" s="11"/>
      <c r="G69" s="10"/>
      <c r="H69" s="11"/>
      <c r="I69" s="10"/>
      <c r="J69" s="11"/>
      <c r="K69" s="10"/>
      <c r="L69" s="11"/>
      <c r="M69" s="5"/>
      <c r="N69" s="1" t="s">
        <v>72</v>
      </c>
      <c r="O69" s="1" t="s">
        <v>72</v>
      </c>
      <c r="P69" s="1" t="s">
        <v>52</v>
      </c>
      <c r="Q69" s="1" t="s">
        <v>52</v>
      </c>
      <c r="R69" s="1" t="s">
        <v>52</v>
      </c>
      <c r="AV69" s="1" t="s">
        <v>52</v>
      </c>
      <c r="AW69" s="1" t="s">
        <v>52</v>
      </c>
      <c r="AX69" s="1" t="s">
        <v>52</v>
      </c>
      <c r="AY69" s="1" t="s">
        <v>52</v>
      </c>
    </row>
    <row r="70" spans="1:51" ht="30" customHeight="1">
      <c r="A70" s="6"/>
      <c r="B70" s="6"/>
      <c r="C70" s="6"/>
      <c r="D70" s="6"/>
      <c r="E70" s="10"/>
      <c r="F70" s="11"/>
      <c r="G70" s="10"/>
      <c r="H70" s="11"/>
      <c r="I70" s="10"/>
      <c r="J70" s="11"/>
      <c r="K70" s="10"/>
      <c r="L70" s="11"/>
      <c r="M70" s="6"/>
    </row>
    <row r="71" spans="1:51" ht="30" customHeight="1">
      <c r="A71" s="92" t="s">
        <v>630</v>
      </c>
      <c r="B71" s="92"/>
      <c r="C71" s="92"/>
      <c r="D71" s="92"/>
      <c r="E71" s="93"/>
      <c r="F71" s="94"/>
      <c r="G71" s="93"/>
      <c r="H71" s="94"/>
      <c r="I71" s="93"/>
      <c r="J71" s="94"/>
      <c r="K71" s="93"/>
      <c r="L71" s="94"/>
      <c r="M71" s="92"/>
      <c r="N71" s="1" t="s">
        <v>139</v>
      </c>
    </row>
    <row r="72" spans="1:51" ht="30" customHeight="1">
      <c r="A72" s="5" t="s">
        <v>303</v>
      </c>
      <c r="B72" s="5" t="s">
        <v>205</v>
      </c>
      <c r="C72" s="5" t="s">
        <v>206</v>
      </c>
      <c r="D72" s="6">
        <v>3.5999999999999997E-2</v>
      </c>
      <c r="E72" s="10"/>
      <c r="F72" s="11"/>
      <c r="G72" s="10"/>
      <c r="H72" s="11"/>
      <c r="I72" s="10"/>
      <c r="J72" s="11"/>
      <c r="K72" s="10"/>
      <c r="L72" s="11"/>
      <c r="M72" s="5"/>
      <c r="N72" s="1" t="s">
        <v>139</v>
      </c>
      <c r="O72" s="1" t="s">
        <v>304</v>
      </c>
      <c r="P72" s="1" t="s">
        <v>64</v>
      </c>
      <c r="Q72" s="1" t="s">
        <v>64</v>
      </c>
      <c r="R72" s="1" t="s">
        <v>63</v>
      </c>
      <c r="AV72" s="1" t="s">
        <v>52</v>
      </c>
      <c r="AW72" s="1" t="s">
        <v>305</v>
      </c>
      <c r="AX72" s="1" t="s">
        <v>52</v>
      </c>
      <c r="AY72" s="1" t="s">
        <v>52</v>
      </c>
    </row>
    <row r="73" spans="1:51" ht="30" customHeight="1">
      <c r="A73" s="5" t="s">
        <v>204</v>
      </c>
      <c r="B73" s="5" t="s">
        <v>205</v>
      </c>
      <c r="C73" s="5" t="s">
        <v>206</v>
      </c>
      <c r="D73" s="6">
        <v>0.03</v>
      </c>
      <c r="E73" s="10"/>
      <c r="F73" s="11"/>
      <c r="G73" s="10"/>
      <c r="H73" s="11"/>
      <c r="I73" s="10"/>
      <c r="J73" s="11"/>
      <c r="K73" s="10"/>
      <c r="L73" s="11"/>
      <c r="M73" s="5"/>
      <c r="N73" s="1" t="s">
        <v>139</v>
      </c>
      <c r="O73" s="1" t="s">
        <v>207</v>
      </c>
      <c r="P73" s="1" t="s">
        <v>64</v>
      </c>
      <c r="Q73" s="1" t="s">
        <v>64</v>
      </c>
      <c r="R73" s="1" t="s">
        <v>63</v>
      </c>
      <c r="AV73" s="1" t="s">
        <v>52</v>
      </c>
      <c r="AW73" s="1" t="s">
        <v>306</v>
      </c>
      <c r="AX73" s="1" t="s">
        <v>52</v>
      </c>
      <c r="AY73" s="1" t="s">
        <v>52</v>
      </c>
    </row>
    <row r="74" spans="1:51" ht="30" customHeight="1">
      <c r="A74" s="5" t="s">
        <v>209</v>
      </c>
      <c r="B74" s="5" t="s">
        <v>52</v>
      </c>
      <c r="C74" s="5" t="s">
        <v>52</v>
      </c>
      <c r="D74" s="6"/>
      <c r="E74" s="10"/>
      <c r="F74" s="11"/>
      <c r="G74" s="10"/>
      <c r="H74" s="11"/>
      <c r="I74" s="10"/>
      <c r="J74" s="11"/>
      <c r="K74" s="10"/>
      <c r="L74" s="11"/>
      <c r="M74" s="5"/>
      <c r="N74" s="1" t="s">
        <v>72</v>
      </c>
      <c r="O74" s="1" t="s">
        <v>72</v>
      </c>
      <c r="P74" s="1" t="s">
        <v>52</v>
      </c>
      <c r="Q74" s="1" t="s">
        <v>52</v>
      </c>
      <c r="R74" s="1" t="s">
        <v>52</v>
      </c>
      <c r="AV74" s="1" t="s">
        <v>52</v>
      </c>
      <c r="AW74" s="1" t="s">
        <v>52</v>
      </c>
      <c r="AX74" s="1" t="s">
        <v>52</v>
      </c>
      <c r="AY74" s="1" t="s">
        <v>52</v>
      </c>
    </row>
    <row r="75" spans="1:51" ht="30" customHeight="1">
      <c r="A75" s="6"/>
      <c r="B75" s="6"/>
      <c r="C75" s="6"/>
      <c r="D75" s="6"/>
      <c r="E75" s="10"/>
      <c r="F75" s="11"/>
      <c r="G75" s="10"/>
      <c r="H75" s="11"/>
      <c r="I75" s="10"/>
      <c r="J75" s="11"/>
      <c r="K75" s="10"/>
      <c r="L75" s="11"/>
      <c r="M75" s="6"/>
    </row>
    <row r="76" spans="1:51" ht="30" customHeight="1">
      <c r="A76" s="92" t="s">
        <v>631</v>
      </c>
      <c r="B76" s="92"/>
      <c r="C76" s="92"/>
      <c r="D76" s="92"/>
      <c r="E76" s="93"/>
      <c r="F76" s="94"/>
      <c r="G76" s="93"/>
      <c r="H76" s="94"/>
      <c r="I76" s="93"/>
      <c r="J76" s="94"/>
      <c r="K76" s="93"/>
      <c r="L76" s="94"/>
      <c r="M76" s="92"/>
      <c r="N76" s="1" t="s">
        <v>142</v>
      </c>
    </row>
    <row r="77" spans="1:51" ht="30" customHeight="1">
      <c r="A77" s="5" t="s">
        <v>218</v>
      </c>
      <c r="B77" s="5" t="s">
        <v>205</v>
      </c>
      <c r="C77" s="5" t="s">
        <v>206</v>
      </c>
      <c r="D77" s="6">
        <v>0.01</v>
      </c>
      <c r="E77" s="10"/>
      <c r="F77" s="11"/>
      <c r="G77" s="10"/>
      <c r="H77" s="11"/>
      <c r="I77" s="10"/>
      <c r="J77" s="11"/>
      <c r="K77" s="10"/>
      <c r="L77" s="11"/>
      <c r="M77" s="5"/>
      <c r="N77" s="1" t="s">
        <v>142</v>
      </c>
      <c r="O77" s="1" t="s">
        <v>219</v>
      </c>
      <c r="P77" s="1" t="s">
        <v>64</v>
      </c>
      <c r="Q77" s="1" t="s">
        <v>64</v>
      </c>
      <c r="R77" s="1" t="s">
        <v>63</v>
      </c>
      <c r="AV77" s="1" t="s">
        <v>52</v>
      </c>
      <c r="AW77" s="1" t="s">
        <v>307</v>
      </c>
      <c r="AX77" s="1" t="s">
        <v>52</v>
      </c>
      <c r="AY77" s="1" t="s">
        <v>52</v>
      </c>
    </row>
    <row r="78" spans="1:51" ht="30" customHeight="1">
      <c r="A78" s="5" t="s">
        <v>204</v>
      </c>
      <c r="B78" s="5" t="s">
        <v>205</v>
      </c>
      <c r="C78" s="5" t="s">
        <v>206</v>
      </c>
      <c r="D78" s="6">
        <v>0.01</v>
      </c>
      <c r="E78" s="10"/>
      <c r="F78" s="11"/>
      <c r="G78" s="10"/>
      <c r="H78" s="11"/>
      <c r="I78" s="10"/>
      <c r="J78" s="11"/>
      <c r="K78" s="10"/>
      <c r="L78" s="11"/>
      <c r="M78" s="5"/>
      <c r="N78" s="1" t="s">
        <v>142</v>
      </c>
      <c r="O78" s="1" t="s">
        <v>207</v>
      </c>
      <c r="P78" s="1" t="s">
        <v>64</v>
      </c>
      <c r="Q78" s="1" t="s">
        <v>64</v>
      </c>
      <c r="R78" s="1" t="s">
        <v>63</v>
      </c>
      <c r="AV78" s="1" t="s">
        <v>52</v>
      </c>
      <c r="AW78" s="1" t="s">
        <v>308</v>
      </c>
      <c r="AX78" s="1" t="s">
        <v>52</v>
      </c>
      <c r="AY78" s="1" t="s">
        <v>52</v>
      </c>
    </row>
    <row r="79" spans="1:51" ht="30" customHeight="1">
      <c r="A79" s="5" t="s">
        <v>209</v>
      </c>
      <c r="B79" s="5" t="s">
        <v>52</v>
      </c>
      <c r="C79" s="5" t="s">
        <v>52</v>
      </c>
      <c r="D79" s="6"/>
      <c r="E79" s="10"/>
      <c r="F79" s="11"/>
      <c r="G79" s="10"/>
      <c r="H79" s="11"/>
      <c r="I79" s="10"/>
      <c r="J79" s="11"/>
      <c r="K79" s="10"/>
      <c r="L79" s="11"/>
      <c r="M79" s="5"/>
      <c r="N79" s="1" t="s">
        <v>72</v>
      </c>
      <c r="O79" s="1" t="s">
        <v>72</v>
      </c>
      <c r="P79" s="1" t="s">
        <v>52</v>
      </c>
      <c r="Q79" s="1" t="s">
        <v>52</v>
      </c>
      <c r="R79" s="1" t="s">
        <v>52</v>
      </c>
      <c r="AV79" s="1" t="s">
        <v>52</v>
      </c>
      <c r="AW79" s="1" t="s">
        <v>52</v>
      </c>
      <c r="AX79" s="1" t="s">
        <v>52</v>
      </c>
      <c r="AY79" s="1" t="s">
        <v>52</v>
      </c>
    </row>
    <row r="80" spans="1:51" ht="30" customHeight="1">
      <c r="A80" s="6"/>
      <c r="B80" s="6"/>
      <c r="C80" s="6"/>
      <c r="D80" s="6"/>
      <c r="E80" s="10"/>
      <c r="F80" s="11"/>
      <c r="G80" s="10"/>
      <c r="H80" s="11"/>
      <c r="I80" s="10"/>
      <c r="J80" s="11"/>
      <c r="K80" s="10"/>
      <c r="L80" s="11"/>
      <c r="M80" s="6"/>
    </row>
    <row r="81" spans="1:51" ht="30" customHeight="1">
      <c r="A81" s="92" t="s">
        <v>632</v>
      </c>
      <c r="B81" s="92"/>
      <c r="C81" s="92"/>
      <c r="D81" s="92"/>
      <c r="E81" s="93"/>
      <c r="F81" s="94"/>
      <c r="G81" s="93"/>
      <c r="H81" s="94"/>
      <c r="I81" s="93"/>
      <c r="J81" s="94"/>
      <c r="K81" s="93"/>
      <c r="L81" s="94"/>
      <c r="M81" s="92"/>
      <c r="N81" s="1" t="s">
        <v>146</v>
      </c>
    </row>
    <row r="82" spans="1:51" ht="30" customHeight="1">
      <c r="A82" s="5" t="s">
        <v>218</v>
      </c>
      <c r="B82" s="5" t="s">
        <v>205</v>
      </c>
      <c r="C82" s="5" t="s">
        <v>206</v>
      </c>
      <c r="D82" s="6">
        <v>1.4999999999999999E-2</v>
      </c>
      <c r="E82" s="10"/>
      <c r="F82" s="11"/>
      <c r="G82" s="10"/>
      <c r="H82" s="11"/>
      <c r="I82" s="10"/>
      <c r="J82" s="11"/>
      <c r="K82" s="10"/>
      <c r="L82" s="11"/>
      <c r="M82" s="5"/>
      <c r="N82" s="1" t="s">
        <v>146</v>
      </c>
      <c r="O82" s="1" t="s">
        <v>219</v>
      </c>
      <c r="P82" s="1" t="s">
        <v>64</v>
      </c>
      <c r="Q82" s="1" t="s">
        <v>64</v>
      </c>
      <c r="R82" s="1" t="s">
        <v>63</v>
      </c>
      <c r="AV82" s="1" t="s">
        <v>52</v>
      </c>
      <c r="AW82" s="1" t="s">
        <v>309</v>
      </c>
      <c r="AX82" s="1" t="s">
        <v>52</v>
      </c>
      <c r="AY82" s="1" t="s">
        <v>52</v>
      </c>
    </row>
    <row r="83" spans="1:51" ht="30" customHeight="1">
      <c r="A83" s="5" t="s">
        <v>204</v>
      </c>
      <c r="B83" s="5" t="s">
        <v>205</v>
      </c>
      <c r="C83" s="5" t="s">
        <v>206</v>
      </c>
      <c r="D83" s="6">
        <v>1.4999999999999999E-2</v>
      </c>
      <c r="E83" s="10"/>
      <c r="F83" s="11"/>
      <c r="G83" s="10"/>
      <c r="H83" s="11"/>
      <c r="I83" s="10"/>
      <c r="J83" s="11"/>
      <c r="K83" s="10"/>
      <c r="L83" s="11"/>
      <c r="M83" s="5"/>
      <c r="N83" s="1" t="s">
        <v>146</v>
      </c>
      <c r="O83" s="1" t="s">
        <v>207</v>
      </c>
      <c r="P83" s="1" t="s">
        <v>64</v>
      </c>
      <c r="Q83" s="1" t="s">
        <v>64</v>
      </c>
      <c r="R83" s="1" t="s">
        <v>63</v>
      </c>
      <c r="AV83" s="1" t="s">
        <v>52</v>
      </c>
      <c r="AW83" s="1" t="s">
        <v>310</v>
      </c>
      <c r="AX83" s="1" t="s">
        <v>52</v>
      </c>
      <c r="AY83" s="1" t="s">
        <v>52</v>
      </c>
    </row>
    <row r="84" spans="1:51" ht="30" customHeight="1">
      <c r="A84" s="5" t="s">
        <v>209</v>
      </c>
      <c r="B84" s="5" t="s">
        <v>52</v>
      </c>
      <c r="C84" s="5" t="s">
        <v>52</v>
      </c>
      <c r="D84" s="6"/>
      <c r="E84" s="10"/>
      <c r="F84" s="11"/>
      <c r="G84" s="10"/>
      <c r="H84" s="11"/>
      <c r="I84" s="10"/>
      <c r="J84" s="11"/>
      <c r="K84" s="10"/>
      <c r="L84" s="11"/>
      <c r="M84" s="5"/>
      <c r="N84" s="1" t="s">
        <v>72</v>
      </c>
      <c r="O84" s="1" t="s">
        <v>72</v>
      </c>
      <c r="P84" s="1" t="s">
        <v>52</v>
      </c>
      <c r="Q84" s="1" t="s">
        <v>52</v>
      </c>
      <c r="R84" s="1" t="s">
        <v>52</v>
      </c>
      <c r="AV84" s="1" t="s">
        <v>52</v>
      </c>
      <c r="AW84" s="1" t="s">
        <v>52</v>
      </c>
      <c r="AX84" s="1" t="s">
        <v>52</v>
      </c>
      <c r="AY84" s="1" t="s">
        <v>52</v>
      </c>
    </row>
    <row r="85" spans="1:51" ht="30" customHeight="1">
      <c r="A85" s="6"/>
      <c r="B85" s="6"/>
      <c r="C85" s="6"/>
      <c r="D85" s="6"/>
      <c r="E85" s="10"/>
      <c r="F85" s="11"/>
      <c r="G85" s="10"/>
      <c r="H85" s="11"/>
      <c r="I85" s="10"/>
      <c r="J85" s="11"/>
      <c r="K85" s="10"/>
      <c r="L85" s="11"/>
      <c r="M85" s="6"/>
    </row>
    <row r="86" spans="1:51" ht="30" customHeight="1">
      <c r="A86" s="92" t="s">
        <v>633</v>
      </c>
      <c r="B86" s="92"/>
      <c r="C86" s="92"/>
      <c r="D86" s="92"/>
      <c r="E86" s="93"/>
      <c r="F86" s="94"/>
      <c r="G86" s="93"/>
      <c r="H86" s="94"/>
      <c r="I86" s="93"/>
      <c r="J86" s="94"/>
      <c r="K86" s="93"/>
      <c r="L86" s="94"/>
      <c r="M86" s="92"/>
      <c r="N86" s="1" t="s">
        <v>150</v>
      </c>
    </row>
    <row r="87" spans="1:51" ht="30" customHeight="1">
      <c r="A87" s="5" t="s">
        <v>218</v>
      </c>
      <c r="B87" s="5" t="s">
        <v>205</v>
      </c>
      <c r="C87" s="5" t="s">
        <v>206</v>
      </c>
      <c r="D87" s="6">
        <v>0.03</v>
      </c>
      <c r="E87" s="10"/>
      <c r="F87" s="11"/>
      <c r="G87" s="10"/>
      <c r="H87" s="11"/>
      <c r="I87" s="10"/>
      <c r="J87" s="11"/>
      <c r="K87" s="10"/>
      <c r="L87" s="11"/>
      <c r="M87" s="5"/>
      <c r="N87" s="1" t="s">
        <v>150</v>
      </c>
      <c r="O87" s="1" t="s">
        <v>219</v>
      </c>
      <c r="P87" s="1" t="s">
        <v>64</v>
      </c>
      <c r="Q87" s="1" t="s">
        <v>64</v>
      </c>
      <c r="R87" s="1" t="s">
        <v>63</v>
      </c>
      <c r="AV87" s="1" t="s">
        <v>52</v>
      </c>
      <c r="AW87" s="1" t="s">
        <v>311</v>
      </c>
      <c r="AX87" s="1" t="s">
        <v>52</v>
      </c>
      <c r="AY87" s="1" t="s">
        <v>52</v>
      </c>
    </row>
    <row r="88" spans="1:51" ht="30" customHeight="1">
      <c r="A88" s="5" t="s">
        <v>204</v>
      </c>
      <c r="B88" s="5" t="s">
        <v>205</v>
      </c>
      <c r="C88" s="5" t="s">
        <v>206</v>
      </c>
      <c r="D88" s="6">
        <v>0.03</v>
      </c>
      <c r="E88" s="10"/>
      <c r="F88" s="11"/>
      <c r="G88" s="10"/>
      <c r="H88" s="11"/>
      <c r="I88" s="10"/>
      <c r="J88" s="11"/>
      <c r="K88" s="10"/>
      <c r="L88" s="11"/>
      <c r="M88" s="5"/>
      <c r="N88" s="1" t="s">
        <v>150</v>
      </c>
      <c r="O88" s="1" t="s">
        <v>207</v>
      </c>
      <c r="P88" s="1" t="s">
        <v>64</v>
      </c>
      <c r="Q88" s="1" t="s">
        <v>64</v>
      </c>
      <c r="R88" s="1" t="s">
        <v>63</v>
      </c>
      <c r="AV88" s="1" t="s">
        <v>52</v>
      </c>
      <c r="AW88" s="1" t="s">
        <v>312</v>
      </c>
      <c r="AX88" s="1" t="s">
        <v>52</v>
      </c>
      <c r="AY88" s="1" t="s">
        <v>52</v>
      </c>
    </row>
    <row r="89" spans="1:51" ht="30" customHeight="1">
      <c r="A89" s="5" t="s">
        <v>209</v>
      </c>
      <c r="B89" s="5" t="s">
        <v>52</v>
      </c>
      <c r="C89" s="5" t="s">
        <v>52</v>
      </c>
      <c r="D89" s="6"/>
      <c r="E89" s="10"/>
      <c r="F89" s="11"/>
      <c r="G89" s="10"/>
      <c r="H89" s="11"/>
      <c r="I89" s="10"/>
      <c r="J89" s="11"/>
      <c r="K89" s="10"/>
      <c r="L89" s="11"/>
      <c r="M89" s="5"/>
      <c r="N89" s="1" t="s">
        <v>72</v>
      </c>
      <c r="O89" s="1" t="s">
        <v>72</v>
      </c>
      <c r="P89" s="1" t="s">
        <v>52</v>
      </c>
      <c r="Q89" s="1" t="s">
        <v>52</v>
      </c>
      <c r="R89" s="1" t="s">
        <v>52</v>
      </c>
      <c r="AV89" s="1" t="s">
        <v>52</v>
      </c>
      <c r="AW89" s="1" t="s">
        <v>52</v>
      </c>
      <c r="AX89" s="1" t="s">
        <v>52</v>
      </c>
      <c r="AY89" s="1" t="s">
        <v>52</v>
      </c>
    </row>
    <row r="90" spans="1:51" ht="30" customHeight="1">
      <c r="A90" s="6"/>
      <c r="B90" s="6"/>
      <c r="C90" s="6"/>
      <c r="D90" s="6"/>
      <c r="E90" s="10"/>
      <c r="F90" s="11"/>
      <c r="G90" s="10"/>
      <c r="H90" s="11"/>
      <c r="I90" s="10"/>
      <c r="J90" s="11"/>
      <c r="K90" s="10"/>
      <c r="L90" s="11"/>
      <c r="M90" s="6"/>
    </row>
    <row r="91" spans="1:51" ht="30" customHeight="1">
      <c r="A91" s="92" t="s">
        <v>634</v>
      </c>
      <c r="B91" s="92"/>
      <c r="C91" s="92"/>
      <c r="D91" s="92"/>
      <c r="E91" s="93"/>
      <c r="F91" s="94"/>
      <c r="G91" s="93"/>
      <c r="H91" s="94"/>
      <c r="I91" s="93"/>
      <c r="J91" s="94"/>
      <c r="K91" s="93"/>
      <c r="L91" s="94"/>
      <c r="M91" s="92"/>
      <c r="N91" s="1" t="s">
        <v>153</v>
      </c>
    </row>
    <row r="92" spans="1:51" ht="30" customHeight="1">
      <c r="A92" s="5" t="s">
        <v>218</v>
      </c>
      <c r="B92" s="5" t="s">
        <v>205</v>
      </c>
      <c r="C92" s="5" t="s">
        <v>206</v>
      </c>
      <c r="D92" s="6">
        <v>0.04</v>
      </c>
      <c r="E92" s="10"/>
      <c r="F92" s="11"/>
      <c r="G92" s="10"/>
      <c r="H92" s="11"/>
      <c r="I92" s="10"/>
      <c r="J92" s="11"/>
      <c r="K92" s="10"/>
      <c r="L92" s="11"/>
      <c r="M92" s="5"/>
      <c r="N92" s="1" t="s">
        <v>153</v>
      </c>
      <c r="O92" s="1" t="s">
        <v>219</v>
      </c>
      <c r="P92" s="1" t="s">
        <v>64</v>
      </c>
      <c r="Q92" s="1" t="s">
        <v>64</v>
      </c>
      <c r="R92" s="1" t="s">
        <v>63</v>
      </c>
      <c r="AV92" s="1" t="s">
        <v>52</v>
      </c>
      <c r="AW92" s="1" t="s">
        <v>313</v>
      </c>
      <c r="AX92" s="1" t="s">
        <v>52</v>
      </c>
      <c r="AY92" s="1" t="s">
        <v>52</v>
      </c>
    </row>
    <row r="93" spans="1:51" ht="30" customHeight="1">
      <c r="A93" s="5" t="s">
        <v>204</v>
      </c>
      <c r="B93" s="5" t="s">
        <v>205</v>
      </c>
      <c r="C93" s="5" t="s">
        <v>206</v>
      </c>
      <c r="D93" s="6">
        <v>0.04</v>
      </c>
      <c r="E93" s="10"/>
      <c r="F93" s="11"/>
      <c r="G93" s="10"/>
      <c r="H93" s="11"/>
      <c r="I93" s="10"/>
      <c r="J93" s="11"/>
      <c r="K93" s="10"/>
      <c r="L93" s="11"/>
      <c r="M93" s="5"/>
      <c r="N93" s="1" t="s">
        <v>153</v>
      </c>
      <c r="O93" s="1" t="s">
        <v>207</v>
      </c>
      <c r="P93" s="1" t="s">
        <v>64</v>
      </c>
      <c r="Q93" s="1" t="s">
        <v>64</v>
      </c>
      <c r="R93" s="1" t="s">
        <v>63</v>
      </c>
      <c r="AV93" s="1" t="s">
        <v>52</v>
      </c>
      <c r="AW93" s="1" t="s">
        <v>314</v>
      </c>
      <c r="AX93" s="1" t="s">
        <v>52</v>
      </c>
      <c r="AY93" s="1" t="s">
        <v>52</v>
      </c>
    </row>
    <row r="94" spans="1:51" ht="30" customHeight="1">
      <c r="A94" s="5" t="s">
        <v>209</v>
      </c>
      <c r="B94" s="5" t="s">
        <v>52</v>
      </c>
      <c r="C94" s="5" t="s">
        <v>52</v>
      </c>
      <c r="D94" s="6"/>
      <c r="E94" s="10"/>
      <c r="F94" s="11"/>
      <c r="G94" s="10"/>
      <c r="H94" s="11"/>
      <c r="I94" s="10"/>
      <c r="J94" s="11"/>
      <c r="K94" s="10"/>
      <c r="L94" s="11"/>
      <c r="M94" s="5"/>
      <c r="N94" s="1" t="s">
        <v>72</v>
      </c>
      <c r="O94" s="1" t="s">
        <v>72</v>
      </c>
      <c r="P94" s="1" t="s">
        <v>52</v>
      </c>
      <c r="Q94" s="1" t="s">
        <v>52</v>
      </c>
      <c r="R94" s="1" t="s">
        <v>52</v>
      </c>
      <c r="AV94" s="1" t="s">
        <v>52</v>
      </c>
      <c r="AW94" s="1" t="s">
        <v>52</v>
      </c>
      <c r="AX94" s="1" t="s">
        <v>52</v>
      </c>
      <c r="AY94" s="1" t="s">
        <v>52</v>
      </c>
    </row>
    <row r="95" spans="1:51" ht="30" customHeight="1">
      <c r="A95" s="6"/>
      <c r="B95" s="6"/>
      <c r="C95" s="6"/>
      <c r="D95" s="6"/>
      <c r="E95" s="10"/>
      <c r="F95" s="11"/>
      <c r="G95" s="10"/>
      <c r="H95" s="11"/>
      <c r="I95" s="10"/>
      <c r="J95" s="11"/>
      <c r="K95" s="10"/>
      <c r="L95" s="11"/>
      <c r="M95" s="6"/>
    </row>
    <row r="96" spans="1:51" ht="30" customHeight="1">
      <c r="A96" s="92" t="s">
        <v>635</v>
      </c>
      <c r="B96" s="92"/>
      <c r="C96" s="92"/>
      <c r="D96" s="92"/>
      <c r="E96" s="93"/>
      <c r="F96" s="94"/>
      <c r="G96" s="93"/>
      <c r="H96" s="94"/>
      <c r="I96" s="93"/>
      <c r="J96" s="94"/>
      <c r="K96" s="93"/>
      <c r="L96" s="94"/>
      <c r="M96" s="92"/>
      <c r="N96" s="1" t="s">
        <v>157</v>
      </c>
    </row>
    <row r="97" spans="1:51" ht="30" customHeight="1">
      <c r="A97" s="5" t="s">
        <v>218</v>
      </c>
      <c r="B97" s="5" t="s">
        <v>205</v>
      </c>
      <c r="C97" s="5" t="s">
        <v>206</v>
      </c>
      <c r="D97" s="6">
        <v>0.02</v>
      </c>
      <c r="E97" s="10"/>
      <c r="F97" s="11"/>
      <c r="G97" s="10"/>
      <c r="H97" s="11"/>
      <c r="I97" s="10"/>
      <c r="J97" s="11"/>
      <c r="K97" s="10"/>
      <c r="L97" s="11"/>
      <c r="M97" s="5"/>
      <c r="N97" s="1" t="s">
        <v>157</v>
      </c>
      <c r="O97" s="1" t="s">
        <v>219</v>
      </c>
      <c r="P97" s="1" t="s">
        <v>64</v>
      </c>
      <c r="Q97" s="1" t="s">
        <v>64</v>
      </c>
      <c r="R97" s="1" t="s">
        <v>63</v>
      </c>
      <c r="AV97" s="1" t="s">
        <v>52</v>
      </c>
      <c r="AW97" s="1" t="s">
        <v>315</v>
      </c>
      <c r="AX97" s="1" t="s">
        <v>52</v>
      </c>
      <c r="AY97" s="1" t="s">
        <v>52</v>
      </c>
    </row>
    <row r="98" spans="1:51" ht="30" customHeight="1">
      <c r="A98" s="5" t="s">
        <v>204</v>
      </c>
      <c r="B98" s="5" t="s">
        <v>205</v>
      </c>
      <c r="C98" s="5" t="s">
        <v>206</v>
      </c>
      <c r="D98" s="6">
        <v>0.02</v>
      </c>
      <c r="E98" s="10"/>
      <c r="F98" s="11"/>
      <c r="G98" s="10"/>
      <c r="H98" s="11"/>
      <c r="I98" s="10"/>
      <c r="J98" s="11"/>
      <c r="K98" s="10"/>
      <c r="L98" s="11"/>
      <c r="M98" s="5"/>
      <c r="N98" s="1" t="s">
        <v>157</v>
      </c>
      <c r="O98" s="1" t="s">
        <v>207</v>
      </c>
      <c r="P98" s="1" t="s">
        <v>64</v>
      </c>
      <c r="Q98" s="1" t="s">
        <v>64</v>
      </c>
      <c r="R98" s="1" t="s">
        <v>63</v>
      </c>
      <c r="AV98" s="1" t="s">
        <v>52</v>
      </c>
      <c r="AW98" s="1" t="s">
        <v>316</v>
      </c>
      <c r="AX98" s="1" t="s">
        <v>52</v>
      </c>
      <c r="AY98" s="1" t="s">
        <v>52</v>
      </c>
    </row>
    <row r="99" spans="1:51" ht="30" customHeight="1">
      <c r="A99" s="5" t="s">
        <v>209</v>
      </c>
      <c r="B99" s="5" t="s">
        <v>52</v>
      </c>
      <c r="C99" s="5" t="s">
        <v>52</v>
      </c>
      <c r="D99" s="6"/>
      <c r="E99" s="10"/>
      <c r="F99" s="11"/>
      <c r="G99" s="10"/>
      <c r="H99" s="11"/>
      <c r="I99" s="10"/>
      <c r="J99" s="11"/>
      <c r="K99" s="10"/>
      <c r="L99" s="11"/>
      <c r="M99" s="5"/>
      <c r="N99" s="1" t="s">
        <v>72</v>
      </c>
      <c r="O99" s="1" t="s">
        <v>72</v>
      </c>
      <c r="P99" s="1" t="s">
        <v>52</v>
      </c>
      <c r="Q99" s="1" t="s">
        <v>52</v>
      </c>
      <c r="R99" s="1" t="s">
        <v>52</v>
      </c>
      <c r="AV99" s="1" t="s">
        <v>52</v>
      </c>
      <c r="AW99" s="1" t="s">
        <v>52</v>
      </c>
      <c r="AX99" s="1" t="s">
        <v>52</v>
      </c>
      <c r="AY99" s="1" t="s">
        <v>52</v>
      </c>
    </row>
    <row r="100" spans="1:51" ht="30" customHeight="1">
      <c r="A100" s="6"/>
      <c r="B100" s="6"/>
      <c r="C100" s="6"/>
      <c r="D100" s="6"/>
      <c r="E100" s="10"/>
      <c r="F100" s="11"/>
      <c r="G100" s="10"/>
      <c r="H100" s="11"/>
      <c r="I100" s="10"/>
      <c r="J100" s="11"/>
      <c r="K100" s="10"/>
      <c r="L100" s="11"/>
      <c r="M100" s="6"/>
    </row>
    <row r="101" spans="1:51" ht="30" customHeight="1">
      <c r="A101" s="92" t="s">
        <v>636</v>
      </c>
      <c r="B101" s="92"/>
      <c r="C101" s="92"/>
      <c r="D101" s="92"/>
      <c r="E101" s="93"/>
      <c r="F101" s="94"/>
      <c r="G101" s="93"/>
      <c r="H101" s="94"/>
      <c r="I101" s="93"/>
      <c r="J101" s="94"/>
      <c r="K101" s="93"/>
      <c r="L101" s="94"/>
      <c r="M101" s="92"/>
      <c r="N101" s="1" t="s">
        <v>160</v>
      </c>
    </row>
    <row r="102" spans="1:51" ht="30" customHeight="1">
      <c r="A102" s="5" t="s">
        <v>218</v>
      </c>
      <c r="B102" s="5" t="s">
        <v>205</v>
      </c>
      <c r="C102" s="5" t="s">
        <v>206</v>
      </c>
      <c r="D102" s="6">
        <v>4.2999999999999997E-2</v>
      </c>
      <c r="E102" s="10"/>
      <c r="F102" s="11"/>
      <c r="G102" s="10"/>
      <c r="H102" s="11"/>
      <c r="I102" s="10"/>
      <c r="J102" s="11"/>
      <c r="K102" s="10"/>
      <c r="L102" s="11"/>
      <c r="M102" s="5"/>
      <c r="N102" s="1" t="s">
        <v>160</v>
      </c>
      <c r="O102" s="1" t="s">
        <v>219</v>
      </c>
      <c r="P102" s="1" t="s">
        <v>64</v>
      </c>
      <c r="Q102" s="1" t="s">
        <v>64</v>
      </c>
      <c r="R102" s="1" t="s">
        <v>63</v>
      </c>
      <c r="AV102" s="1" t="s">
        <v>52</v>
      </c>
      <c r="AW102" s="1" t="s">
        <v>317</v>
      </c>
      <c r="AX102" s="1" t="s">
        <v>52</v>
      </c>
      <c r="AY102" s="1" t="s">
        <v>52</v>
      </c>
    </row>
    <row r="103" spans="1:51" ht="30" customHeight="1">
      <c r="A103" s="5" t="s">
        <v>209</v>
      </c>
      <c r="B103" s="5" t="s">
        <v>52</v>
      </c>
      <c r="C103" s="5" t="s">
        <v>52</v>
      </c>
      <c r="D103" s="6"/>
      <c r="E103" s="10"/>
      <c r="F103" s="11"/>
      <c r="G103" s="10"/>
      <c r="H103" s="11"/>
      <c r="I103" s="10"/>
      <c r="J103" s="11"/>
      <c r="K103" s="10"/>
      <c r="L103" s="11"/>
      <c r="M103" s="5"/>
      <c r="N103" s="1" t="s">
        <v>72</v>
      </c>
      <c r="O103" s="1" t="s">
        <v>72</v>
      </c>
      <c r="P103" s="1" t="s">
        <v>52</v>
      </c>
      <c r="Q103" s="1" t="s">
        <v>52</v>
      </c>
      <c r="R103" s="1" t="s">
        <v>52</v>
      </c>
      <c r="AV103" s="1" t="s">
        <v>52</v>
      </c>
      <c r="AW103" s="1" t="s">
        <v>52</v>
      </c>
      <c r="AX103" s="1" t="s">
        <v>52</v>
      </c>
      <c r="AY103" s="1" t="s">
        <v>52</v>
      </c>
    </row>
    <row r="104" spans="1:51" ht="30" customHeight="1">
      <c r="A104" s="6"/>
      <c r="B104" s="6"/>
      <c r="C104" s="6"/>
      <c r="D104" s="6"/>
      <c r="E104" s="10"/>
      <c r="F104" s="11"/>
      <c r="G104" s="10"/>
      <c r="H104" s="11"/>
      <c r="I104" s="10"/>
      <c r="J104" s="11"/>
      <c r="K104" s="10"/>
      <c r="L104" s="11"/>
      <c r="M104" s="6"/>
    </row>
    <row r="105" spans="1:51" ht="30" customHeight="1">
      <c r="A105" s="92" t="s">
        <v>637</v>
      </c>
      <c r="B105" s="92"/>
      <c r="C105" s="92"/>
      <c r="D105" s="92"/>
      <c r="E105" s="93"/>
      <c r="F105" s="94"/>
      <c r="G105" s="93"/>
      <c r="H105" s="94"/>
      <c r="I105" s="93"/>
      <c r="J105" s="94"/>
      <c r="K105" s="93"/>
      <c r="L105" s="94"/>
      <c r="M105" s="92"/>
      <c r="N105" s="1" t="s">
        <v>213</v>
      </c>
    </row>
    <row r="106" spans="1:51" ht="30" customHeight="1">
      <c r="A106" s="5" t="s">
        <v>210</v>
      </c>
      <c r="B106" s="5" t="s">
        <v>211</v>
      </c>
      <c r="C106" s="5" t="s">
        <v>319</v>
      </c>
      <c r="D106" s="6">
        <v>0.25979999999999998</v>
      </c>
      <c r="E106" s="10"/>
      <c r="F106" s="11"/>
      <c r="G106" s="10"/>
      <c r="H106" s="11"/>
      <c r="I106" s="10"/>
      <c r="J106" s="11"/>
      <c r="K106" s="10"/>
      <c r="L106" s="11"/>
      <c r="M106" s="5"/>
      <c r="N106" s="1" t="s">
        <v>213</v>
      </c>
      <c r="O106" s="1" t="s">
        <v>320</v>
      </c>
      <c r="P106" s="1" t="s">
        <v>64</v>
      </c>
      <c r="Q106" s="1" t="s">
        <v>64</v>
      </c>
      <c r="R106" s="1" t="s">
        <v>63</v>
      </c>
      <c r="AV106" s="1" t="s">
        <v>52</v>
      </c>
      <c r="AW106" s="1" t="s">
        <v>321</v>
      </c>
      <c r="AX106" s="1" t="s">
        <v>52</v>
      </c>
      <c r="AY106" s="1" t="s">
        <v>52</v>
      </c>
    </row>
    <row r="107" spans="1:51" ht="30" customHeight="1">
      <c r="A107" s="5" t="s">
        <v>322</v>
      </c>
      <c r="B107" s="5" t="s">
        <v>323</v>
      </c>
      <c r="C107" s="5" t="s">
        <v>324</v>
      </c>
      <c r="D107" s="6">
        <v>5.0999999999999996</v>
      </c>
      <c r="E107" s="10"/>
      <c r="F107" s="11"/>
      <c r="G107" s="10"/>
      <c r="H107" s="11"/>
      <c r="I107" s="10"/>
      <c r="J107" s="11"/>
      <c r="K107" s="10"/>
      <c r="L107" s="11"/>
      <c r="M107" s="5"/>
      <c r="N107" s="1" t="s">
        <v>213</v>
      </c>
      <c r="O107" s="1" t="s">
        <v>325</v>
      </c>
      <c r="P107" s="1" t="s">
        <v>64</v>
      </c>
      <c r="Q107" s="1" t="s">
        <v>64</v>
      </c>
      <c r="R107" s="1" t="s">
        <v>63</v>
      </c>
      <c r="V107">
        <v>1</v>
      </c>
      <c r="AV107" s="1" t="s">
        <v>52</v>
      </c>
      <c r="AW107" s="1" t="s">
        <v>326</v>
      </c>
      <c r="AX107" s="1" t="s">
        <v>52</v>
      </c>
      <c r="AY107" s="1" t="s">
        <v>52</v>
      </c>
    </row>
    <row r="108" spans="1:51" ht="30" customHeight="1">
      <c r="A108" s="5" t="s">
        <v>253</v>
      </c>
      <c r="B108" s="5" t="s">
        <v>327</v>
      </c>
      <c r="C108" s="5" t="s">
        <v>255</v>
      </c>
      <c r="D108" s="6">
        <v>1</v>
      </c>
      <c r="E108" s="10"/>
      <c r="F108" s="11"/>
      <c r="G108" s="10"/>
      <c r="H108" s="11"/>
      <c r="I108" s="10"/>
      <c r="J108" s="11"/>
      <c r="K108" s="10"/>
      <c r="L108" s="11"/>
      <c r="M108" s="5"/>
      <c r="N108" s="1" t="s">
        <v>213</v>
      </c>
      <c r="O108" s="1" t="s">
        <v>256</v>
      </c>
      <c r="P108" s="1" t="s">
        <v>64</v>
      </c>
      <c r="Q108" s="1" t="s">
        <v>64</v>
      </c>
      <c r="R108" s="1" t="s">
        <v>64</v>
      </c>
      <c r="S108">
        <v>0</v>
      </c>
      <c r="T108">
        <v>0</v>
      </c>
      <c r="U108">
        <v>0.2</v>
      </c>
      <c r="AV108" s="1" t="s">
        <v>52</v>
      </c>
      <c r="AW108" s="1" t="s">
        <v>328</v>
      </c>
      <c r="AX108" s="1" t="s">
        <v>52</v>
      </c>
      <c r="AY108" s="1" t="s">
        <v>52</v>
      </c>
    </row>
    <row r="109" spans="1:51" ht="30" customHeight="1">
      <c r="A109" s="5" t="s">
        <v>329</v>
      </c>
      <c r="B109" s="5" t="s">
        <v>205</v>
      </c>
      <c r="C109" s="5" t="s">
        <v>206</v>
      </c>
      <c r="D109" s="6">
        <v>1</v>
      </c>
      <c r="E109" s="10"/>
      <c r="F109" s="11"/>
      <c r="G109" s="10"/>
      <c r="H109" s="11"/>
      <c r="I109" s="10"/>
      <c r="J109" s="11"/>
      <c r="K109" s="10"/>
      <c r="L109" s="11"/>
      <c r="M109" s="5"/>
      <c r="N109" s="1" t="s">
        <v>213</v>
      </c>
      <c r="O109" s="1" t="s">
        <v>330</v>
      </c>
      <c r="P109" s="1" t="s">
        <v>64</v>
      </c>
      <c r="Q109" s="1" t="s">
        <v>64</v>
      </c>
      <c r="R109" s="1" t="s">
        <v>63</v>
      </c>
      <c r="AV109" s="1" t="s">
        <v>52</v>
      </c>
      <c r="AW109" s="1" t="s">
        <v>331</v>
      </c>
      <c r="AX109" s="1" t="s">
        <v>63</v>
      </c>
      <c r="AY109" s="1" t="s">
        <v>52</v>
      </c>
    </row>
    <row r="110" spans="1:51" ht="30" customHeight="1">
      <c r="A110" s="5" t="s">
        <v>209</v>
      </c>
      <c r="B110" s="5" t="s">
        <v>52</v>
      </c>
      <c r="C110" s="5" t="s">
        <v>52</v>
      </c>
      <c r="D110" s="6"/>
      <c r="E110" s="10"/>
      <c r="F110" s="11"/>
      <c r="G110" s="10"/>
      <c r="H110" s="11"/>
      <c r="I110" s="10"/>
      <c r="J110" s="11"/>
      <c r="K110" s="10"/>
      <c r="L110" s="11"/>
      <c r="M110" s="5"/>
      <c r="N110" s="1" t="s">
        <v>72</v>
      </c>
      <c r="O110" s="1" t="s">
        <v>72</v>
      </c>
      <c r="P110" s="1" t="s">
        <v>52</v>
      </c>
      <c r="Q110" s="1" t="s">
        <v>52</v>
      </c>
      <c r="R110" s="1" t="s">
        <v>52</v>
      </c>
      <c r="AV110" s="1" t="s">
        <v>52</v>
      </c>
      <c r="AW110" s="1" t="s">
        <v>52</v>
      </c>
      <c r="AX110" s="1" t="s">
        <v>63</v>
      </c>
      <c r="AY110" s="1" t="s">
        <v>52</v>
      </c>
    </row>
    <row r="111" spans="1:51" ht="30" customHeight="1">
      <c r="A111" s="6"/>
      <c r="B111" s="6"/>
      <c r="C111" s="6"/>
      <c r="D111" s="6"/>
      <c r="E111" s="10"/>
      <c r="F111" s="11"/>
      <c r="G111" s="10"/>
      <c r="H111" s="11"/>
      <c r="I111" s="10"/>
      <c r="J111" s="11"/>
      <c r="K111" s="10"/>
      <c r="L111" s="11"/>
      <c r="M111" s="6"/>
    </row>
    <row r="112" spans="1:51" ht="30" customHeight="1">
      <c r="A112" s="92" t="s">
        <v>638</v>
      </c>
      <c r="B112" s="92"/>
      <c r="C112" s="92"/>
      <c r="D112" s="92"/>
      <c r="E112" s="93"/>
      <c r="F112" s="94"/>
      <c r="G112" s="93"/>
      <c r="H112" s="94"/>
      <c r="I112" s="93"/>
      <c r="J112" s="94"/>
      <c r="K112" s="93"/>
      <c r="L112" s="94"/>
      <c r="M112" s="92"/>
      <c r="N112" s="1" t="s">
        <v>223</v>
      </c>
    </row>
    <row r="113" spans="1:51" ht="30" customHeight="1">
      <c r="A113" s="5" t="s">
        <v>221</v>
      </c>
      <c r="B113" s="5" t="s">
        <v>222</v>
      </c>
      <c r="C113" s="5" t="s">
        <v>319</v>
      </c>
      <c r="D113" s="6">
        <v>0.17369999999999999</v>
      </c>
      <c r="E113" s="10"/>
      <c r="F113" s="11"/>
      <c r="G113" s="10"/>
      <c r="H113" s="11"/>
      <c r="I113" s="10"/>
      <c r="J113" s="11"/>
      <c r="K113" s="10"/>
      <c r="L113" s="11"/>
      <c r="M113" s="5"/>
      <c r="N113" s="1" t="s">
        <v>223</v>
      </c>
      <c r="O113" s="1" t="s">
        <v>332</v>
      </c>
      <c r="P113" s="1" t="s">
        <v>64</v>
      </c>
      <c r="Q113" s="1" t="s">
        <v>64</v>
      </c>
      <c r="R113" s="1" t="s">
        <v>63</v>
      </c>
      <c r="AV113" s="1" t="s">
        <v>52</v>
      </c>
      <c r="AW113" s="1" t="s">
        <v>333</v>
      </c>
      <c r="AX113" s="1" t="s">
        <v>52</v>
      </c>
      <c r="AY113" s="1" t="s">
        <v>52</v>
      </c>
    </row>
    <row r="114" spans="1:51" ht="30" customHeight="1">
      <c r="A114" s="5" t="s">
        <v>322</v>
      </c>
      <c r="B114" s="5" t="s">
        <v>323</v>
      </c>
      <c r="C114" s="5" t="s">
        <v>324</v>
      </c>
      <c r="D114" s="6">
        <v>10</v>
      </c>
      <c r="E114" s="10"/>
      <c r="F114" s="11"/>
      <c r="G114" s="10"/>
      <c r="H114" s="11"/>
      <c r="I114" s="10"/>
      <c r="J114" s="11"/>
      <c r="K114" s="10"/>
      <c r="L114" s="11"/>
      <c r="M114" s="5"/>
      <c r="N114" s="1" t="s">
        <v>223</v>
      </c>
      <c r="O114" s="1" t="s">
        <v>325</v>
      </c>
      <c r="P114" s="1" t="s">
        <v>64</v>
      </c>
      <c r="Q114" s="1" t="s">
        <v>64</v>
      </c>
      <c r="R114" s="1" t="s">
        <v>63</v>
      </c>
      <c r="V114">
        <v>1</v>
      </c>
      <c r="AV114" s="1" t="s">
        <v>52</v>
      </c>
      <c r="AW114" s="1" t="s">
        <v>334</v>
      </c>
      <c r="AX114" s="1" t="s">
        <v>52</v>
      </c>
      <c r="AY114" s="1" t="s">
        <v>52</v>
      </c>
    </row>
    <row r="115" spans="1:51" ht="30" customHeight="1">
      <c r="A115" s="5" t="s">
        <v>253</v>
      </c>
      <c r="B115" s="5" t="s">
        <v>335</v>
      </c>
      <c r="C115" s="5" t="s">
        <v>255</v>
      </c>
      <c r="D115" s="6">
        <v>1</v>
      </c>
      <c r="E115" s="10"/>
      <c r="F115" s="11"/>
      <c r="G115" s="10"/>
      <c r="H115" s="11"/>
      <c r="I115" s="10"/>
      <c r="J115" s="11"/>
      <c r="K115" s="10"/>
      <c r="L115" s="11"/>
      <c r="M115" s="5"/>
      <c r="N115" s="1" t="s">
        <v>223</v>
      </c>
      <c r="O115" s="1" t="s">
        <v>256</v>
      </c>
      <c r="P115" s="1" t="s">
        <v>64</v>
      </c>
      <c r="Q115" s="1" t="s">
        <v>64</v>
      </c>
      <c r="R115" s="1" t="s">
        <v>64</v>
      </c>
      <c r="S115">
        <v>0</v>
      </c>
      <c r="T115">
        <v>0</v>
      </c>
      <c r="U115">
        <v>0.56999999999999995</v>
      </c>
      <c r="AV115" s="1" t="s">
        <v>52</v>
      </c>
      <c r="AW115" s="1" t="s">
        <v>336</v>
      </c>
      <c r="AX115" s="1" t="s">
        <v>52</v>
      </c>
      <c r="AY115" s="1" t="s">
        <v>52</v>
      </c>
    </row>
    <row r="116" spans="1:51" ht="30" customHeight="1">
      <c r="A116" s="5" t="s">
        <v>337</v>
      </c>
      <c r="B116" s="5" t="s">
        <v>205</v>
      </c>
      <c r="C116" s="5" t="s">
        <v>206</v>
      </c>
      <c r="D116" s="6">
        <v>1</v>
      </c>
      <c r="E116" s="10"/>
      <c r="F116" s="11"/>
      <c r="G116" s="10"/>
      <c r="H116" s="11"/>
      <c r="I116" s="10"/>
      <c r="J116" s="11"/>
      <c r="K116" s="10"/>
      <c r="L116" s="11"/>
      <c r="M116" s="5"/>
      <c r="N116" s="1" t="s">
        <v>223</v>
      </c>
      <c r="O116" s="1" t="s">
        <v>338</v>
      </c>
      <c r="P116" s="1" t="s">
        <v>64</v>
      </c>
      <c r="Q116" s="1" t="s">
        <v>64</v>
      </c>
      <c r="R116" s="1" t="s">
        <v>63</v>
      </c>
      <c r="AV116" s="1" t="s">
        <v>52</v>
      </c>
      <c r="AW116" s="1" t="s">
        <v>339</v>
      </c>
      <c r="AX116" s="1" t="s">
        <v>63</v>
      </c>
      <c r="AY116" s="1" t="s">
        <v>52</v>
      </c>
    </row>
    <row r="117" spans="1:51" ht="30" customHeight="1">
      <c r="A117" s="5" t="s">
        <v>209</v>
      </c>
      <c r="B117" s="5" t="s">
        <v>52</v>
      </c>
      <c r="C117" s="5" t="s">
        <v>52</v>
      </c>
      <c r="D117" s="6"/>
      <c r="E117" s="10"/>
      <c r="F117" s="11"/>
      <c r="G117" s="10"/>
      <c r="H117" s="11"/>
      <c r="I117" s="10"/>
      <c r="J117" s="11"/>
      <c r="K117" s="10"/>
      <c r="L117" s="11"/>
      <c r="M117" s="5"/>
      <c r="N117" s="1" t="s">
        <v>72</v>
      </c>
      <c r="O117" s="1" t="s">
        <v>72</v>
      </c>
      <c r="P117" s="1" t="s">
        <v>52</v>
      </c>
      <c r="Q117" s="1" t="s">
        <v>52</v>
      </c>
      <c r="R117" s="1" t="s">
        <v>52</v>
      </c>
      <c r="AV117" s="1" t="s">
        <v>52</v>
      </c>
      <c r="AW117" s="1" t="s">
        <v>52</v>
      </c>
      <c r="AX117" s="1" t="s">
        <v>52</v>
      </c>
      <c r="AY117" s="1" t="s">
        <v>52</v>
      </c>
    </row>
    <row r="118" spans="1:51" ht="30" customHeight="1">
      <c r="A118" s="6"/>
      <c r="B118" s="6"/>
      <c r="C118" s="6"/>
      <c r="D118" s="6"/>
      <c r="E118" s="10"/>
      <c r="F118" s="11"/>
      <c r="G118" s="10"/>
      <c r="H118" s="11"/>
      <c r="I118" s="10"/>
      <c r="J118" s="11"/>
      <c r="K118" s="10"/>
      <c r="L118" s="11"/>
      <c r="M118" s="6"/>
    </row>
    <row r="119" spans="1:51" ht="30" customHeight="1">
      <c r="A119" s="92" t="s">
        <v>639</v>
      </c>
      <c r="B119" s="92"/>
      <c r="C119" s="92"/>
      <c r="D119" s="92"/>
      <c r="E119" s="93"/>
      <c r="F119" s="94"/>
      <c r="G119" s="93"/>
      <c r="H119" s="94"/>
      <c r="I119" s="93"/>
      <c r="J119" s="94"/>
      <c r="K119" s="93"/>
      <c r="L119" s="94"/>
      <c r="M119" s="92"/>
      <c r="N119" s="1" t="s">
        <v>227</v>
      </c>
    </row>
    <row r="120" spans="1:51" ht="30" customHeight="1">
      <c r="A120" s="5" t="s">
        <v>225</v>
      </c>
      <c r="B120" s="5" t="s">
        <v>226</v>
      </c>
      <c r="C120" s="5" t="s">
        <v>340</v>
      </c>
      <c r="D120" s="6">
        <v>0.1</v>
      </c>
      <c r="E120" s="10"/>
      <c r="F120" s="11"/>
      <c r="G120" s="10"/>
      <c r="H120" s="11"/>
      <c r="I120" s="10"/>
      <c r="J120" s="11"/>
      <c r="K120" s="10"/>
      <c r="L120" s="11"/>
      <c r="M120" s="5"/>
      <c r="N120" s="1" t="s">
        <v>227</v>
      </c>
      <c r="O120" s="1" t="s">
        <v>341</v>
      </c>
      <c r="P120" s="1" t="s">
        <v>63</v>
      </c>
      <c r="Q120" s="1" t="s">
        <v>64</v>
      </c>
      <c r="R120" s="1" t="s">
        <v>64</v>
      </c>
      <c r="AV120" s="1" t="s">
        <v>52</v>
      </c>
      <c r="AW120" s="1" t="s">
        <v>342</v>
      </c>
      <c r="AX120" s="1" t="s">
        <v>52</v>
      </c>
      <c r="AY120" s="1" t="s">
        <v>52</v>
      </c>
    </row>
    <row r="121" spans="1:51" ht="30" customHeight="1">
      <c r="A121" s="5" t="s">
        <v>209</v>
      </c>
      <c r="B121" s="5" t="s">
        <v>52</v>
      </c>
      <c r="C121" s="5" t="s">
        <v>52</v>
      </c>
      <c r="D121" s="6"/>
      <c r="E121" s="10"/>
      <c r="F121" s="11"/>
      <c r="G121" s="10"/>
      <c r="H121" s="11"/>
      <c r="I121" s="10"/>
      <c r="J121" s="11"/>
      <c r="K121" s="10"/>
      <c r="L121" s="11"/>
      <c r="M121" s="5"/>
      <c r="N121" s="1" t="s">
        <v>72</v>
      </c>
      <c r="O121" s="1" t="s">
        <v>72</v>
      </c>
      <c r="P121" s="1" t="s">
        <v>52</v>
      </c>
      <c r="Q121" s="1" t="s">
        <v>52</v>
      </c>
      <c r="R121" s="1" t="s">
        <v>52</v>
      </c>
      <c r="AV121" s="1" t="s">
        <v>52</v>
      </c>
      <c r="AW121" s="1" t="s">
        <v>52</v>
      </c>
      <c r="AX121" s="1" t="s">
        <v>52</v>
      </c>
      <c r="AY121" s="1" t="s">
        <v>52</v>
      </c>
    </row>
    <row r="122" spans="1:51" ht="30" customHeight="1">
      <c r="A122" s="6"/>
      <c r="B122" s="6"/>
      <c r="C122" s="6"/>
      <c r="D122" s="6"/>
      <c r="E122" s="10"/>
      <c r="F122" s="11"/>
      <c r="G122" s="10"/>
      <c r="H122" s="11"/>
      <c r="I122" s="10"/>
      <c r="J122" s="11"/>
      <c r="K122" s="10"/>
      <c r="L122" s="11"/>
      <c r="M122" s="6"/>
    </row>
    <row r="123" spans="1:51" ht="30" customHeight="1">
      <c r="A123" s="92" t="s">
        <v>640</v>
      </c>
      <c r="B123" s="92"/>
      <c r="C123" s="92"/>
      <c r="D123" s="92"/>
      <c r="E123" s="93"/>
      <c r="F123" s="94"/>
      <c r="G123" s="93"/>
      <c r="H123" s="94"/>
      <c r="I123" s="93"/>
      <c r="J123" s="94"/>
      <c r="K123" s="93"/>
      <c r="L123" s="94"/>
      <c r="M123" s="92"/>
      <c r="N123" s="1" t="s">
        <v>231</v>
      </c>
    </row>
    <row r="124" spans="1:51" ht="30" customHeight="1">
      <c r="A124" s="5" t="s">
        <v>343</v>
      </c>
      <c r="B124" s="5" t="s">
        <v>344</v>
      </c>
      <c r="C124" s="5" t="s">
        <v>324</v>
      </c>
      <c r="D124" s="6">
        <v>0.08</v>
      </c>
      <c r="E124" s="10"/>
      <c r="F124" s="11"/>
      <c r="G124" s="10"/>
      <c r="H124" s="11"/>
      <c r="I124" s="10"/>
      <c r="J124" s="11"/>
      <c r="K124" s="10"/>
      <c r="L124" s="11"/>
      <c r="M124" s="5"/>
      <c r="N124" s="1" t="s">
        <v>231</v>
      </c>
      <c r="O124" s="1" t="s">
        <v>345</v>
      </c>
      <c r="P124" s="1" t="s">
        <v>64</v>
      </c>
      <c r="Q124" s="1" t="s">
        <v>64</v>
      </c>
      <c r="R124" s="1" t="s">
        <v>63</v>
      </c>
      <c r="AV124" s="1" t="s">
        <v>52</v>
      </c>
      <c r="AW124" s="1" t="s">
        <v>346</v>
      </c>
      <c r="AX124" s="1" t="s">
        <v>52</v>
      </c>
      <c r="AY124" s="1" t="s">
        <v>52</v>
      </c>
    </row>
    <row r="125" spans="1:51" ht="30" customHeight="1">
      <c r="A125" s="5" t="s">
        <v>347</v>
      </c>
      <c r="B125" s="5" t="s">
        <v>348</v>
      </c>
      <c r="C125" s="5" t="s">
        <v>324</v>
      </c>
      <c r="D125" s="6">
        <v>4.0000000000000001E-3</v>
      </c>
      <c r="E125" s="10"/>
      <c r="F125" s="11"/>
      <c r="G125" s="10"/>
      <c r="H125" s="11"/>
      <c r="I125" s="10"/>
      <c r="J125" s="11"/>
      <c r="K125" s="10"/>
      <c r="L125" s="11"/>
      <c r="M125" s="5"/>
      <c r="N125" s="1" t="s">
        <v>231</v>
      </c>
      <c r="O125" s="1" t="s">
        <v>349</v>
      </c>
      <c r="P125" s="1" t="s">
        <v>64</v>
      </c>
      <c r="Q125" s="1" t="s">
        <v>64</v>
      </c>
      <c r="R125" s="1" t="s">
        <v>63</v>
      </c>
      <c r="AV125" s="1" t="s">
        <v>52</v>
      </c>
      <c r="AW125" s="1" t="s">
        <v>350</v>
      </c>
      <c r="AX125" s="1" t="s">
        <v>52</v>
      </c>
      <c r="AY125" s="1" t="s">
        <v>52</v>
      </c>
    </row>
    <row r="126" spans="1:51" ht="30" customHeight="1">
      <c r="A126" s="5" t="s">
        <v>209</v>
      </c>
      <c r="B126" s="5" t="s">
        <v>52</v>
      </c>
      <c r="C126" s="5" t="s">
        <v>52</v>
      </c>
      <c r="D126" s="6"/>
      <c r="E126" s="10"/>
      <c r="F126" s="11"/>
      <c r="G126" s="10"/>
      <c r="H126" s="11"/>
      <c r="I126" s="10"/>
      <c r="J126" s="11"/>
      <c r="K126" s="10"/>
      <c r="L126" s="11"/>
      <c r="M126" s="5"/>
      <c r="N126" s="1" t="s">
        <v>72</v>
      </c>
      <c r="O126" s="1" t="s">
        <v>72</v>
      </c>
      <c r="P126" s="1" t="s">
        <v>52</v>
      </c>
      <c r="Q126" s="1" t="s">
        <v>52</v>
      </c>
      <c r="R126" s="1" t="s">
        <v>52</v>
      </c>
      <c r="AV126" s="1" t="s">
        <v>52</v>
      </c>
      <c r="AW126" s="1" t="s">
        <v>52</v>
      </c>
      <c r="AX126" s="1" t="s">
        <v>52</v>
      </c>
      <c r="AY126" s="1" t="s">
        <v>52</v>
      </c>
    </row>
    <row r="127" spans="1:51" ht="30" customHeight="1">
      <c r="A127" s="6"/>
      <c r="B127" s="6"/>
      <c r="C127" s="6"/>
      <c r="D127" s="6"/>
      <c r="E127" s="10"/>
      <c r="F127" s="11"/>
      <c r="G127" s="10"/>
      <c r="H127" s="11"/>
      <c r="I127" s="10"/>
      <c r="J127" s="11"/>
      <c r="K127" s="10"/>
      <c r="L127" s="11"/>
      <c r="M127" s="6"/>
    </row>
    <row r="128" spans="1:51" ht="30" customHeight="1">
      <c r="A128" s="92" t="s">
        <v>641</v>
      </c>
      <c r="B128" s="92"/>
      <c r="C128" s="92"/>
      <c r="D128" s="92"/>
      <c r="E128" s="93"/>
      <c r="F128" s="94"/>
      <c r="G128" s="93"/>
      <c r="H128" s="94"/>
      <c r="I128" s="93"/>
      <c r="J128" s="94"/>
      <c r="K128" s="93"/>
      <c r="L128" s="94"/>
      <c r="M128" s="92"/>
      <c r="N128" s="1" t="s">
        <v>341</v>
      </c>
    </row>
    <row r="129" spans="1:51" ht="30" customHeight="1">
      <c r="A129" s="5" t="s">
        <v>351</v>
      </c>
      <c r="B129" s="5" t="s">
        <v>205</v>
      </c>
      <c r="C129" s="5" t="s">
        <v>206</v>
      </c>
      <c r="D129" s="6">
        <v>2.7E-2</v>
      </c>
      <c r="E129" s="10"/>
      <c r="F129" s="11"/>
      <c r="G129" s="10"/>
      <c r="H129" s="11"/>
      <c r="I129" s="10"/>
      <c r="J129" s="11"/>
      <c r="K129" s="10"/>
      <c r="L129" s="11"/>
      <c r="M129" s="5"/>
      <c r="N129" s="1" t="s">
        <v>341</v>
      </c>
      <c r="O129" s="1" t="s">
        <v>352</v>
      </c>
      <c r="P129" s="1" t="s">
        <v>64</v>
      </c>
      <c r="Q129" s="1" t="s">
        <v>64</v>
      </c>
      <c r="R129" s="1" t="s">
        <v>63</v>
      </c>
      <c r="V129">
        <v>1</v>
      </c>
      <c r="AV129" s="1" t="s">
        <v>52</v>
      </c>
      <c r="AW129" s="1" t="s">
        <v>353</v>
      </c>
      <c r="AX129" s="1" t="s">
        <v>52</v>
      </c>
      <c r="AY129" s="1" t="s">
        <v>52</v>
      </c>
    </row>
    <row r="130" spans="1:51" ht="30" customHeight="1">
      <c r="A130" s="5" t="s">
        <v>204</v>
      </c>
      <c r="B130" s="5" t="s">
        <v>205</v>
      </c>
      <c r="C130" s="5" t="s">
        <v>206</v>
      </c>
      <c r="D130" s="6">
        <v>1.2999999999999999E-2</v>
      </c>
      <c r="E130" s="10"/>
      <c r="F130" s="11"/>
      <c r="G130" s="10"/>
      <c r="H130" s="11"/>
      <c r="I130" s="10"/>
      <c r="J130" s="11"/>
      <c r="K130" s="10"/>
      <c r="L130" s="11"/>
      <c r="M130" s="5"/>
      <c r="N130" s="1" t="s">
        <v>341</v>
      </c>
      <c r="O130" s="1" t="s">
        <v>207</v>
      </c>
      <c r="P130" s="1" t="s">
        <v>64</v>
      </c>
      <c r="Q130" s="1" t="s">
        <v>64</v>
      </c>
      <c r="R130" s="1" t="s">
        <v>63</v>
      </c>
      <c r="V130">
        <v>1</v>
      </c>
      <c r="AV130" s="1" t="s">
        <v>52</v>
      </c>
      <c r="AW130" s="1" t="s">
        <v>354</v>
      </c>
      <c r="AX130" s="1" t="s">
        <v>52</v>
      </c>
      <c r="AY130" s="1" t="s">
        <v>52</v>
      </c>
    </row>
    <row r="131" spans="1:51" ht="30" customHeight="1">
      <c r="A131" s="5" t="s">
        <v>355</v>
      </c>
      <c r="B131" s="5" t="s">
        <v>356</v>
      </c>
      <c r="C131" s="5" t="s">
        <v>255</v>
      </c>
      <c r="D131" s="6">
        <v>1</v>
      </c>
      <c r="E131" s="10"/>
      <c r="F131" s="11"/>
      <c r="G131" s="10"/>
      <c r="H131" s="11"/>
      <c r="I131" s="10"/>
      <c r="J131" s="11"/>
      <c r="K131" s="10"/>
      <c r="L131" s="11"/>
      <c r="M131" s="5"/>
      <c r="N131" s="1" t="s">
        <v>341</v>
      </c>
      <c r="O131" s="1" t="s">
        <v>256</v>
      </c>
      <c r="P131" s="1" t="s">
        <v>64</v>
      </c>
      <c r="Q131" s="1" t="s">
        <v>64</v>
      </c>
      <c r="R131" s="1" t="s">
        <v>64</v>
      </c>
      <c r="S131">
        <v>1</v>
      </c>
      <c r="T131">
        <v>0</v>
      </c>
      <c r="U131">
        <v>0.12</v>
      </c>
      <c r="AV131" s="1" t="s">
        <v>52</v>
      </c>
      <c r="AW131" s="1" t="s">
        <v>357</v>
      </c>
      <c r="AX131" s="1" t="s">
        <v>52</v>
      </c>
      <c r="AY131" s="1" t="s">
        <v>52</v>
      </c>
    </row>
    <row r="132" spans="1:51" ht="30" customHeight="1">
      <c r="A132" s="5" t="s">
        <v>209</v>
      </c>
      <c r="B132" s="5" t="s">
        <v>52</v>
      </c>
      <c r="C132" s="5" t="s">
        <v>52</v>
      </c>
      <c r="D132" s="6"/>
      <c r="E132" s="10"/>
      <c r="F132" s="11"/>
      <c r="G132" s="10"/>
      <c r="H132" s="11"/>
      <c r="I132" s="10"/>
      <c r="J132" s="11"/>
      <c r="K132" s="10"/>
      <c r="L132" s="11"/>
      <c r="M132" s="5"/>
      <c r="N132" s="1" t="s">
        <v>72</v>
      </c>
      <c r="O132" s="1" t="s">
        <v>72</v>
      </c>
      <c r="P132" s="1" t="s">
        <v>52</v>
      </c>
      <c r="Q132" s="1" t="s">
        <v>52</v>
      </c>
      <c r="R132" s="1" t="s">
        <v>52</v>
      </c>
      <c r="AV132" s="1" t="s">
        <v>52</v>
      </c>
      <c r="AW132" s="1" t="s">
        <v>52</v>
      </c>
      <c r="AX132" s="1" t="s">
        <v>52</v>
      </c>
      <c r="AY132" s="1" t="s">
        <v>52</v>
      </c>
    </row>
    <row r="133" spans="1:51" ht="30" customHeight="1">
      <c r="A133" s="6"/>
      <c r="B133" s="6"/>
      <c r="C133" s="6"/>
      <c r="D133" s="6"/>
      <c r="E133" s="10"/>
      <c r="F133" s="11"/>
      <c r="G133" s="10"/>
      <c r="H133" s="11"/>
      <c r="I133" s="10"/>
      <c r="J133" s="11"/>
      <c r="K133" s="10"/>
      <c r="L133" s="11"/>
      <c r="M133" s="6"/>
    </row>
    <row r="134" spans="1:51" ht="30" customHeight="1">
      <c r="A134" s="92" t="s">
        <v>642</v>
      </c>
      <c r="B134" s="92"/>
      <c r="C134" s="92"/>
      <c r="D134" s="92"/>
      <c r="E134" s="93"/>
      <c r="F134" s="94"/>
      <c r="G134" s="93"/>
      <c r="H134" s="94"/>
      <c r="I134" s="93"/>
      <c r="J134" s="94"/>
      <c r="K134" s="93"/>
      <c r="L134" s="94"/>
      <c r="M134" s="92"/>
      <c r="N134" s="1" t="s">
        <v>274</v>
      </c>
    </row>
    <row r="135" spans="1:51" ht="30" customHeight="1">
      <c r="A135" s="5" t="s">
        <v>358</v>
      </c>
      <c r="B135" s="5" t="s">
        <v>205</v>
      </c>
      <c r="C135" s="5" t="s">
        <v>206</v>
      </c>
      <c r="D135" s="6">
        <v>3.5000000000000003E-2</v>
      </c>
      <c r="E135" s="10"/>
      <c r="F135" s="11"/>
      <c r="G135" s="10"/>
      <c r="H135" s="11"/>
      <c r="I135" s="10"/>
      <c r="J135" s="11"/>
      <c r="K135" s="10"/>
      <c r="L135" s="11"/>
      <c r="M135" s="5"/>
      <c r="N135" s="1" t="s">
        <v>274</v>
      </c>
      <c r="O135" s="1" t="s">
        <v>359</v>
      </c>
      <c r="P135" s="1" t="s">
        <v>64</v>
      </c>
      <c r="Q135" s="1" t="s">
        <v>64</v>
      </c>
      <c r="R135" s="1" t="s">
        <v>63</v>
      </c>
      <c r="V135">
        <v>1</v>
      </c>
      <c r="AV135" s="1" t="s">
        <v>52</v>
      </c>
      <c r="AW135" s="1" t="s">
        <v>360</v>
      </c>
      <c r="AX135" s="1" t="s">
        <v>52</v>
      </c>
      <c r="AY135" s="1" t="s">
        <v>52</v>
      </c>
    </row>
    <row r="136" spans="1:51" ht="30" customHeight="1">
      <c r="A136" s="5" t="s">
        <v>204</v>
      </c>
      <c r="B136" s="5" t="s">
        <v>205</v>
      </c>
      <c r="C136" s="5" t="s">
        <v>206</v>
      </c>
      <c r="D136" s="6">
        <v>1.2E-2</v>
      </c>
      <c r="E136" s="10"/>
      <c r="F136" s="11"/>
      <c r="G136" s="10"/>
      <c r="H136" s="11"/>
      <c r="I136" s="10"/>
      <c r="J136" s="11"/>
      <c r="K136" s="10"/>
      <c r="L136" s="11"/>
      <c r="M136" s="5"/>
      <c r="N136" s="1" t="s">
        <v>274</v>
      </c>
      <c r="O136" s="1" t="s">
        <v>207</v>
      </c>
      <c r="P136" s="1" t="s">
        <v>64</v>
      </c>
      <c r="Q136" s="1" t="s">
        <v>64</v>
      </c>
      <c r="R136" s="1" t="s">
        <v>63</v>
      </c>
      <c r="V136">
        <v>1</v>
      </c>
      <c r="AV136" s="1" t="s">
        <v>52</v>
      </c>
      <c r="AW136" s="1" t="s">
        <v>361</v>
      </c>
      <c r="AX136" s="1" t="s">
        <v>52</v>
      </c>
      <c r="AY136" s="1" t="s">
        <v>52</v>
      </c>
    </row>
    <row r="137" spans="1:51" ht="30" customHeight="1">
      <c r="A137" s="5" t="s">
        <v>265</v>
      </c>
      <c r="B137" s="5" t="s">
        <v>362</v>
      </c>
      <c r="C137" s="5" t="s">
        <v>255</v>
      </c>
      <c r="D137" s="6">
        <v>1</v>
      </c>
      <c r="E137" s="10"/>
      <c r="F137" s="11"/>
      <c r="G137" s="10"/>
      <c r="H137" s="11"/>
      <c r="I137" s="10"/>
      <c r="J137" s="11"/>
      <c r="K137" s="10"/>
      <c r="L137" s="11"/>
      <c r="M137" s="5"/>
      <c r="N137" s="1" t="s">
        <v>274</v>
      </c>
      <c r="O137" s="1" t="s">
        <v>256</v>
      </c>
      <c r="P137" s="1" t="s">
        <v>64</v>
      </c>
      <c r="Q137" s="1" t="s">
        <v>64</v>
      </c>
      <c r="R137" s="1" t="s">
        <v>64</v>
      </c>
      <c r="S137">
        <v>1</v>
      </c>
      <c r="T137">
        <v>2</v>
      </c>
      <c r="U137">
        <v>0.02</v>
      </c>
      <c r="AV137" s="1" t="s">
        <v>52</v>
      </c>
      <c r="AW137" s="1" t="s">
        <v>363</v>
      </c>
      <c r="AX137" s="1" t="s">
        <v>52</v>
      </c>
      <c r="AY137" s="1" t="s">
        <v>52</v>
      </c>
    </row>
    <row r="138" spans="1:51" ht="30" customHeight="1">
      <c r="A138" s="5" t="s">
        <v>209</v>
      </c>
      <c r="B138" s="5" t="s">
        <v>52</v>
      </c>
      <c r="C138" s="5" t="s">
        <v>52</v>
      </c>
      <c r="D138" s="6"/>
      <c r="E138" s="10"/>
      <c r="F138" s="11"/>
      <c r="G138" s="10"/>
      <c r="H138" s="11"/>
      <c r="I138" s="10"/>
      <c r="J138" s="11"/>
      <c r="K138" s="10"/>
      <c r="L138" s="11"/>
      <c r="M138" s="5"/>
      <c r="N138" s="1" t="s">
        <v>72</v>
      </c>
      <c r="O138" s="1" t="s">
        <v>72</v>
      </c>
      <c r="P138" s="1" t="s">
        <v>52</v>
      </c>
      <c r="Q138" s="1" t="s">
        <v>52</v>
      </c>
      <c r="R138" s="1" t="s">
        <v>52</v>
      </c>
      <c r="AV138" s="1" t="s">
        <v>52</v>
      </c>
      <c r="AW138" s="1" t="s">
        <v>52</v>
      </c>
      <c r="AX138" s="1" t="s">
        <v>52</v>
      </c>
      <c r="AY138" s="1" t="s">
        <v>52</v>
      </c>
    </row>
    <row r="139" spans="1:51" ht="30" customHeight="1">
      <c r="A139" s="6"/>
      <c r="B139" s="6"/>
      <c r="C139" s="6"/>
      <c r="D139" s="6"/>
      <c r="E139" s="10"/>
      <c r="F139" s="11"/>
      <c r="G139" s="10"/>
      <c r="H139" s="11"/>
      <c r="I139" s="10"/>
      <c r="J139" s="11"/>
      <c r="K139" s="10"/>
      <c r="L139" s="11"/>
      <c r="M139" s="6"/>
    </row>
    <row r="140" spans="1:51" ht="30" customHeight="1">
      <c r="A140" s="92" t="s">
        <v>643</v>
      </c>
      <c r="B140" s="92"/>
      <c r="C140" s="92"/>
      <c r="D140" s="92"/>
      <c r="E140" s="93"/>
      <c r="F140" s="94"/>
      <c r="G140" s="93"/>
      <c r="H140" s="94"/>
      <c r="I140" s="93"/>
      <c r="J140" s="94"/>
      <c r="K140" s="93"/>
      <c r="L140" s="94"/>
      <c r="M140" s="92"/>
      <c r="N140" s="1" t="s">
        <v>284</v>
      </c>
    </row>
    <row r="141" spans="1:51" ht="30" customHeight="1">
      <c r="A141" s="5" t="s">
        <v>364</v>
      </c>
      <c r="B141" s="5" t="s">
        <v>205</v>
      </c>
      <c r="C141" s="5" t="s">
        <v>206</v>
      </c>
      <c r="D141" s="6">
        <v>6.0999999999999999E-2</v>
      </c>
      <c r="E141" s="10"/>
      <c r="F141" s="11"/>
      <c r="G141" s="10"/>
      <c r="H141" s="11"/>
      <c r="I141" s="10"/>
      <c r="J141" s="11"/>
      <c r="K141" s="10"/>
      <c r="L141" s="11"/>
      <c r="M141" s="5"/>
      <c r="N141" s="1" t="s">
        <v>284</v>
      </c>
      <c r="O141" s="1" t="s">
        <v>365</v>
      </c>
      <c r="P141" s="1" t="s">
        <v>64</v>
      </c>
      <c r="Q141" s="1" t="s">
        <v>64</v>
      </c>
      <c r="R141" s="1" t="s">
        <v>63</v>
      </c>
      <c r="V141">
        <v>1</v>
      </c>
      <c r="AV141" s="1" t="s">
        <v>52</v>
      </c>
      <c r="AW141" s="1" t="s">
        <v>366</v>
      </c>
      <c r="AX141" s="1" t="s">
        <v>52</v>
      </c>
      <c r="AY141" s="1" t="s">
        <v>52</v>
      </c>
    </row>
    <row r="142" spans="1:51" ht="30" customHeight="1">
      <c r="A142" s="5" t="s">
        <v>204</v>
      </c>
      <c r="B142" s="5" t="s">
        <v>205</v>
      </c>
      <c r="C142" s="5" t="s">
        <v>206</v>
      </c>
      <c r="D142" s="6">
        <v>1.2E-2</v>
      </c>
      <c r="E142" s="10"/>
      <c r="F142" s="11"/>
      <c r="G142" s="10"/>
      <c r="H142" s="11"/>
      <c r="I142" s="10"/>
      <c r="J142" s="11"/>
      <c r="K142" s="10"/>
      <c r="L142" s="11"/>
      <c r="M142" s="5"/>
      <c r="N142" s="1" t="s">
        <v>284</v>
      </c>
      <c r="O142" s="1" t="s">
        <v>207</v>
      </c>
      <c r="P142" s="1" t="s">
        <v>64</v>
      </c>
      <c r="Q142" s="1" t="s">
        <v>64</v>
      </c>
      <c r="R142" s="1" t="s">
        <v>63</v>
      </c>
      <c r="V142">
        <v>1</v>
      </c>
      <c r="AV142" s="1" t="s">
        <v>52</v>
      </c>
      <c r="AW142" s="1" t="s">
        <v>367</v>
      </c>
      <c r="AX142" s="1" t="s">
        <v>52</v>
      </c>
      <c r="AY142" s="1" t="s">
        <v>52</v>
      </c>
    </row>
    <row r="143" spans="1:51" ht="30" customHeight="1">
      <c r="A143" s="5" t="s">
        <v>265</v>
      </c>
      <c r="B143" s="5" t="s">
        <v>362</v>
      </c>
      <c r="C143" s="5" t="s">
        <v>255</v>
      </c>
      <c r="D143" s="6">
        <v>1</v>
      </c>
      <c r="E143" s="10"/>
      <c r="F143" s="11"/>
      <c r="G143" s="10"/>
      <c r="H143" s="11"/>
      <c r="I143" s="10"/>
      <c r="J143" s="11"/>
      <c r="K143" s="10"/>
      <c r="L143" s="11"/>
      <c r="M143" s="5"/>
      <c r="N143" s="1" t="s">
        <v>284</v>
      </c>
      <c r="O143" s="1" t="s">
        <v>256</v>
      </c>
      <c r="P143" s="1" t="s">
        <v>64</v>
      </c>
      <c r="Q143" s="1" t="s">
        <v>64</v>
      </c>
      <c r="R143" s="1" t="s">
        <v>64</v>
      </c>
      <c r="S143">
        <v>1</v>
      </c>
      <c r="T143">
        <v>2</v>
      </c>
      <c r="U143">
        <v>0.02</v>
      </c>
      <c r="AV143" s="1" t="s">
        <v>52</v>
      </c>
      <c r="AW143" s="1" t="s">
        <v>368</v>
      </c>
      <c r="AX143" s="1" t="s">
        <v>52</v>
      </c>
      <c r="AY143" s="1" t="s">
        <v>52</v>
      </c>
    </row>
    <row r="144" spans="1:51" ht="30" customHeight="1">
      <c r="A144" s="5" t="s">
        <v>221</v>
      </c>
      <c r="B144" s="5" t="s">
        <v>369</v>
      </c>
      <c r="C144" s="5" t="s">
        <v>212</v>
      </c>
      <c r="D144" s="6">
        <v>4.9000000000000002E-2</v>
      </c>
      <c r="E144" s="10"/>
      <c r="F144" s="11"/>
      <c r="G144" s="10"/>
      <c r="H144" s="11"/>
      <c r="I144" s="10"/>
      <c r="J144" s="11"/>
      <c r="K144" s="10"/>
      <c r="L144" s="11"/>
      <c r="M144" s="5"/>
      <c r="N144" s="1" t="s">
        <v>284</v>
      </c>
      <c r="O144" s="1" t="s">
        <v>370</v>
      </c>
      <c r="P144" s="1" t="s">
        <v>63</v>
      </c>
      <c r="Q144" s="1" t="s">
        <v>64</v>
      </c>
      <c r="R144" s="1" t="s">
        <v>64</v>
      </c>
      <c r="AV144" s="1" t="s">
        <v>52</v>
      </c>
      <c r="AW144" s="1" t="s">
        <v>371</v>
      </c>
      <c r="AX144" s="1" t="s">
        <v>52</v>
      </c>
      <c r="AY144" s="1" t="s">
        <v>52</v>
      </c>
    </row>
    <row r="145" spans="1:51" ht="30" customHeight="1">
      <c r="A145" s="5" t="s">
        <v>209</v>
      </c>
      <c r="B145" s="5" t="s">
        <v>52</v>
      </c>
      <c r="C145" s="5" t="s">
        <v>52</v>
      </c>
      <c r="D145" s="6"/>
      <c r="E145" s="10"/>
      <c r="F145" s="11"/>
      <c r="G145" s="10"/>
      <c r="H145" s="11"/>
      <c r="I145" s="10"/>
      <c r="J145" s="11"/>
      <c r="K145" s="10"/>
      <c r="L145" s="11"/>
      <c r="M145" s="5"/>
      <c r="N145" s="1" t="s">
        <v>72</v>
      </c>
      <c r="O145" s="1" t="s">
        <v>72</v>
      </c>
      <c r="P145" s="1" t="s">
        <v>52</v>
      </c>
      <c r="Q145" s="1" t="s">
        <v>52</v>
      </c>
      <c r="R145" s="1" t="s">
        <v>52</v>
      </c>
      <c r="AV145" s="1" t="s">
        <v>52</v>
      </c>
      <c r="AW145" s="1" t="s">
        <v>52</v>
      </c>
      <c r="AX145" s="1" t="s">
        <v>52</v>
      </c>
      <c r="AY145" s="1" t="s">
        <v>52</v>
      </c>
    </row>
    <row r="146" spans="1:51" ht="30" customHeight="1">
      <c r="A146" s="6"/>
      <c r="B146" s="6"/>
      <c r="C146" s="6"/>
      <c r="D146" s="6"/>
      <c r="E146" s="10"/>
      <c r="F146" s="11"/>
      <c r="G146" s="10"/>
      <c r="H146" s="11"/>
      <c r="I146" s="10"/>
      <c r="J146" s="11"/>
      <c r="K146" s="10"/>
      <c r="L146" s="11"/>
      <c r="M146" s="6"/>
    </row>
    <row r="147" spans="1:51" ht="30" customHeight="1">
      <c r="A147" s="92" t="s">
        <v>644</v>
      </c>
      <c r="B147" s="92"/>
      <c r="C147" s="92"/>
      <c r="D147" s="92"/>
      <c r="E147" s="93"/>
      <c r="F147" s="94"/>
      <c r="G147" s="93"/>
      <c r="H147" s="94"/>
      <c r="I147" s="93"/>
      <c r="J147" s="94"/>
      <c r="K147" s="93"/>
      <c r="L147" s="94"/>
      <c r="M147" s="92"/>
      <c r="N147" s="1" t="s">
        <v>370</v>
      </c>
    </row>
    <row r="148" spans="1:51" ht="30" customHeight="1">
      <c r="A148" s="5" t="s">
        <v>221</v>
      </c>
      <c r="B148" s="5" t="s">
        <v>369</v>
      </c>
      <c r="C148" s="5" t="s">
        <v>319</v>
      </c>
      <c r="D148" s="6">
        <v>0.2298</v>
      </c>
      <c r="E148" s="10"/>
      <c r="F148" s="11"/>
      <c r="G148" s="10"/>
      <c r="H148" s="11"/>
      <c r="I148" s="10"/>
      <c r="J148" s="11"/>
      <c r="K148" s="10"/>
      <c r="L148" s="11"/>
      <c r="M148" s="5"/>
      <c r="N148" s="1" t="s">
        <v>370</v>
      </c>
      <c r="O148" s="1" t="s">
        <v>372</v>
      </c>
      <c r="P148" s="1" t="s">
        <v>64</v>
      </c>
      <c r="Q148" s="1" t="s">
        <v>64</v>
      </c>
      <c r="R148" s="1" t="s">
        <v>63</v>
      </c>
      <c r="AV148" s="1" t="s">
        <v>52</v>
      </c>
      <c r="AW148" s="1" t="s">
        <v>373</v>
      </c>
      <c r="AX148" s="1" t="s">
        <v>52</v>
      </c>
      <c r="AY148" s="1" t="s">
        <v>52</v>
      </c>
    </row>
    <row r="149" spans="1:51" ht="30" customHeight="1">
      <c r="A149" s="5" t="s">
        <v>322</v>
      </c>
      <c r="B149" s="5" t="s">
        <v>323</v>
      </c>
      <c r="C149" s="5" t="s">
        <v>324</v>
      </c>
      <c r="D149" s="6">
        <v>5.4</v>
      </c>
      <c r="E149" s="10"/>
      <c r="F149" s="11"/>
      <c r="G149" s="10"/>
      <c r="H149" s="11"/>
      <c r="I149" s="10"/>
      <c r="J149" s="11"/>
      <c r="K149" s="10"/>
      <c r="L149" s="11"/>
      <c r="M149" s="5"/>
      <c r="N149" s="1" t="s">
        <v>370</v>
      </c>
      <c r="O149" s="1" t="s">
        <v>325</v>
      </c>
      <c r="P149" s="1" t="s">
        <v>64</v>
      </c>
      <c r="Q149" s="1" t="s">
        <v>64</v>
      </c>
      <c r="R149" s="1" t="s">
        <v>63</v>
      </c>
      <c r="V149">
        <v>1</v>
      </c>
      <c r="AV149" s="1" t="s">
        <v>52</v>
      </c>
      <c r="AW149" s="1" t="s">
        <v>374</v>
      </c>
      <c r="AX149" s="1" t="s">
        <v>52</v>
      </c>
      <c r="AY149" s="1" t="s">
        <v>52</v>
      </c>
    </row>
    <row r="150" spans="1:51" ht="30" customHeight="1">
      <c r="A150" s="5" t="s">
        <v>253</v>
      </c>
      <c r="B150" s="5" t="s">
        <v>375</v>
      </c>
      <c r="C150" s="5" t="s">
        <v>255</v>
      </c>
      <c r="D150" s="6">
        <v>1</v>
      </c>
      <c r="E150" s="10"/>
      <c r="F150" s="11"/>
      <c r="G150" s="10"/>
      <c r="H150" s="11"/>
      <c r="I150" s="10"/>
      <c r="J150" s="11"/>
      <c r="K150" s="10"/>
      <c r="L150" s="11"/>
      <c r="M150" s="5"/>
      <c r="N150" s="1" t="s">
        <v>370</v>
      </c>
      <c r="O150" s="1" t="s">
        <v>256</v>
      </c>
      <c r="P150" s="1" t="s">
        <v>64</v>
      </c>
      <c r="Q150" s="1" t="s">
        <v>64</v>
      </c>
      <c r="R150" s="1" t="s">
        <v>64</v>
      </c>
      <c r="S150">
        <v>0</v>
      </c>
      <c r="T150">
        <v>0</v>
      </c>
      <c r="U150">
        <v>0.39</v>
      </c>
      <c r="AV150" s="1" t="s">
        <v>52</v>
      </c>
      <c r="AW150" s="1" t="s">
        <v>376</v>
      </c>
      <c r="AX150" s="1" t="s">
        <v>52</v>
      </c>
      <c r="AY150" s="1" t="s">
        <v>52</v>
      </c>
    </row>
    <row r="151" spans="1:51" ht="30" customHeight="1">
      <c r="A151" s="5" t="s">
        <v>337</v>
      </c>
      <c r="B151" s="5" t="s">
        <v>205</v>
      </c>
      <c r="C151" s="5" t="s">
        <v>206</v>
      </c>
      <c r="D151" s="6">
        <v>1</v>
      </c>
      <c r="E151" s="10"/>
      <c r="F151" s="11"/>
      <c r="G151" s="10"/>
      <c r="H151" s="11"/>
      <c r="I151" s="10"/>
      <c r="J151" s="11"/>
      <c r="K151" s="10"/>
      <c r="L151" s="11"/>
      <c r="M151" s="5"/>
      <c r="N151" s="1" t="s">
        <v>370</v>
      </c>
      <c r="O151" s="1" t="s">
        <v>338</v>
      </c>
      <c r="P151" s="1" t="s">
        <v>64</v>
      </c>
      <c r="Q151" s="1" t="s">
        <v>64</v>
      </c>
      <c r="R151" s="1" t="s">
        <v>63</v>
      </c>
      <c r="AV151" s="1" t="s">
        <v>52</v>
      </c>
      <c r="AW151" s="1" t="s">
        <v>377</v>
      </c>
      <c r="AX151" s="1" t="s">
        <v>63</v>
      </c>
      <c r="AY151" s="1" t="s">
        <v>52</v>
      </c>
    </row>
    <row r="152" spans="1:51" ht="30" customHeight="1">
      <c r="A152" s="5" t="s">
        <v>209</v>
      </c>
      <c r="B152" s="5" t="s">
        <v>52</v>
      </c>
      <c r="C152" s="5" t="s">
        <v>52</v>
      </c>
      <c r="D152" s="6"/>
      <c r="E152" s="10"/>
      <c r="F152" s="11"/>
      <c r="G152" s="10"/>
      <c r="H152" s="11"/>
      <c r="I152" s="10"/>
      <c r="J152" s="11"/>
      <c r="K152" s="10"/>
      <c r="L152" s="11"/>
      <c r="M152" s="5"/>
      <c r="N152" s="1" t="s">
        <v>72</v>
      </c>
      <c r="O152" s="1" t="s">
        <v>72</v>
      </c>
      <c r="P152" s="1" t="s">
        <v>52</v>
      </c>
      <c r="Q152" s="1" t="s">
        <v>52</v>
      </c>
      <c r="R152" s="1" t="s">
        <v>52</v>
      </c>
      <c r="AV152" s="1" t="s">
        <v>52</v>
      </c>
      <c r="AW152" s="1" t="s">
        <v>52</v>
      </c>
      <c r="AX152" s="1" t="s">
        <v>52</v>
      </c>
      <c r="AY152" s="1" t="s">
        <v>52</v>
      </c>
    </row>
    <row r="153" spans="1:51" ht="30" customHeight="1">
      <c r="A153" s="6"/>
      <c r="B153" s="6"/>
      <c r="C153" s="6"/>
      <c r="D153" s="6"/>
      <c r="E153" s="10"/>
      <c r="F153" s="11"/>
      <c r="G153" s="10"/>
      <c r="H153" s="11"/>
      <c r="I153" s="10"/>
      <c r="J153" s="11"/>
      <c r="K153" s="10"/>
      <c r="L153" s="11"/>
      <c r="M153" s="6"/>
    </row>
    <row r="154" spans="1:51" ht="30" customHeight="1">
      <c r="A154" s="92" t="s">
        <v>645</v>
      </c>
      <c r="B154" s="92"/>
      <c r="C154" s="92"/>
      <c r="D154" s="92"/>
      <c r="E154" s="93"/>
      <c r="F154" s="94"/>
      <c r="G154" s="93"/>
      <c r="H154" s="94"/>
      <c r="I154" s="93"/>
      <c r="J154" s="94"/>
      <c r="K154" s="93"/>
      <c r="L154" s="94"/>
      <c r="M154" s="92"/>
      <c r="N154" s="1" t="s">
        <v>295</v>
      </c>
    </row>
    <row r="155" spans="1:51" ht="30" customHeight="1">
      <c r="A155" s="5" t="s">
        <v>293</v>
      </c>
      <c r="B155" s="5" t="s">
        <v>378</v>
      </c>
      <c r="C155" s="5" t="s">
        <v>340</v>
      </c>
      <c r="D155" s="6">
        <v>1.4999999999999999E-2</v>
      </c>
      <c r="E155" s="10"/>
      <c r="F155" s="11"/>
      <c r="G155" s="10"/>
      <c r="H155" s="11"/>
      <c r="I155" s="10"/>
      <c r="J155" s="11"/>
      <c r="K155" s="10"/>
      <c r="L155" s="11"/>
      <c r="M155" s="5"/>
      <c r="N155" s="1" t="s">
        <v>295</v>
      </c>
      <c r="O155" s="1" t="s">
        <v>379</v>
      </c>
      <c r="P155" s="1" t="s">
        <v>63</v>
      </c>
      <c r="Q155" s="1" t="s">
        <v>64</v>
      </c>
      <c r="R155" s="1" t="s">
        <v>64</v>
      </c>
      <c r="AV155" s="1" t="s">
        <v>52</v>
      </c>
      <c r="AW155" s="1" t="s">
        <v>380</v>
      </c>
      <c r="AX155" s="1" t="s">
        <v>52</v>
      </c>
      <c r="AY155" s="1" t="s">
        <v>52</v>
      </c>
    </row>
    <row r="156" spans="1:51" ht="30" customHeight="1">
      <c r="A156" s="5" t="s">
        <v>209</v>
      </c>
      <c r="B156" s="5" t="s">
        <v>52</v>
      </c>
      <c r="C156" s="5" t="s">
        <v>52</v>
      </c>
      <c r="D156" s="6"/>
      <c r="E156" s="10"/>
      <c r="F156" s="11"/>
      <c r="G156" s="10"/>
      <c r="H156" s="11"/>
      <c r="I156" s="10"/>
      <c r="J156" s="11"/>
      <c r="K156" s="10"/>
      <c r="L156" s="11"/>
      <c r="M156" s="5"/>
      <c r="N156" s="1" t="s">
        <v>72</v>
      </c>
      <c r="O156" s="1" t="s">
        <v>72</v>
      </c>
      <c r="P156" s="1" t="s">
        <v>52</v>
      </c>
      <c r="Q156" s="1" t="s">
        <v>52</v>
      </c>
      <c r="R156" s="1" t="s">
        <v>52</v>
      </c>
      <c r="AV156" s="1" t="s">
        <v>52</v>
      </c>
      <c r="AW156" s="1" t="s">
        <v>52</v>
      </c>
      <c r="AX156" s="1" t="s">
        <v>52</v>
      </c>
      <c r="AY156" s="1" t="s">
        <v>52</v>
      </c>
    </row>
    <row r="157" spans="1:51" ht="30" customHeight="1">
      <c r="A157" s="6"/>
      <c r="B157" s="6"/>
      <c r="C157" s="6"/>
      <c r="D157" s="6"/>
      <c r="E157" s="10"/>
      <c r="F157" s="11"/>
      <c r="G157" s="10"/>
      <c r="H157" s="11"/>
      <c r="I157" s="10"/>
      <c r="J157" s="11"/>
      <c r="K157" s="10"/>
      <c r="L157" s="11"/>
      <c r="M157" s="6"/>
    </row>
    <row r="158" spans="1:51" ht="30" customHeight="1">
      <c r="A158" s="92" t="s">
        <v>646</v>
      </c>
      <c r="B158" s="92"/>
      <c r="C158" s="92"/>
      <c r="D158" s="92"/>
      <c r="E158" s="93"/>
      <c r="F158" s="94"/>
      <c r="G158" s="93"/>
      <c r="H158" s="94"/>
      <c r="I158" s="93"/>
      <c r="J158" s="94"/>
      <c r="K158" s="93"/>
      <c r="L158" s="94"/>
      <c r="M158" s="92"/>
      <c r="N158" s="1" t="s">
        <v>379</v>
      </c>
    </row>
    <row r="159" spans="1:51" ht="30" customHeight="1">
      <c r="A159" s="5" t="s">
        <v>381</v>
      </c>
      <c r="B159" s="5" t="s">
        <v>382</v>
      </c>
      <c r="C159" s="5" t="s">
        <v>166</v>
      </c>
      <c r="D159" s="6">
        <v>45.3</v>
      </c>
      <c r="E159" s="10"/>
      <c r="F159" s="11"/>
      <c r="G159" s="10"/>
      <c r="H159" s="11"/>
      <c r="I159" s="10"/>
      <c r="J159" s="11"/>
      <c r="K159" s="10"/>
      <c r="L159" s="11"/>
      <c r="M159" s="5"/>
      <c r="N159" s="1" t="s">
        <v>379</v>
      </c>
      <c r="O159" s="1" t="s">
        <v>383</v>
      </c>
      <c r="P159" s="1" t="s">
        <v>64</v>
      </c>
      <c r="Q159" s="1" t="s">
        <v>64</v>
      </c>
      <c r="R159" s="1" t="s">
        <v>63</v>
      </c>
      <c r="V159">
        <v>1</v>
      </c>
      <c r="AV159" s="1" t="s">
        <v>52</v>
      </c>
      <c r="AW159" s="1" t="s">
        <v>384</v>
      </c>
      <c r="AX159" s="1" t="s">
        <v>52</v>
      </c>
      <c r="AY159" s="1" t="s">
        <v>52</v>
      </c>
    </row>
    <row r="160" spans="1:51" ht="30" customHeight="1">
      <c r="A160" s="5" t="s">
        <v>381</v>
      </c>
      <c r="B160" s="5" t="s">
        <v>385</v>
      </c>
      <c r="C160" s="5" t="s">
        <v>324</v>
      </c>
      <c r="D160" s="6">
        <v>2</v>
      </c>
      <c r="E160" s="10"/>
      <c r="F160" s="11"/>
      <c r="G160" s="10"/>
      <c r="H160" s="11"/>
      <c r="I160" s="10"/>
      <c r="J160" s="11"/>
      <c r="K160" s="10"/>
      <c r="L160" s="11"/>
      <c r="M160" s="5"/>
      <c r="N160" s="1" t="s">
        <v>379</v>
      </c>
      <c r="O160" s="1" t="s">
        <v>386</v>
      </c>
      <c r="P160" s="1" t="s">
        <v>64</v>
      </c>
      <c r="Q160" s="1" t="s">
        <v>64</v>
      </c>
      <c r="R160" s="1" t="s">
        <v>63</v>
      </c>
      <c r="V160">
        <v>1</v>
      </c>
      <c r="AV160" s="1" t="s">
        <v>52</v>
      </c>
      <c r="AW160" s="1" t="s">
        <v>387</v>
      </c>
      <c r="AX160" s="1" t="s">
        <v>52</v>
      </c>
      <c r="AY160" s="1" t="s">
        <v>52</v>
      </c>
    </row>
    <row r="161" spans="1:51" ht="30" customHeight="1">
      <c r="A161" s="5" t="s">
        <v>388</v>
      </c>
      <c r="B161" s="5" t="s">
        <v>52</v>
      </c>
      <c r="C161" s="5" t="s">
        <v>166</v>
      </c>
      <c r="D161" s="6">
        <v>2</v>
      </c>
      <c r="E161" s="10"/>
      <c r="F161" s="11"/>
      <c r="G161" s="10"/>
      <c r="H161" s="11"/>
      <c r="I161" s="10"/>
      <c r="J161" s="11"/>
      <c r="K161" s="10"/>
      <c r="L161" s="11"/>
      <c r="M161" s="5"/>
      <c r="N161" s="1" t="s">
        <v>379</v>
      </c>
      <c r="O161" s="1" t="s">
        <v>389</v>
      </c>
      <c r="P161" s="1" t="s">
        <v>64</v>
      </c>
      <c r="Q161" s="1" t="s">
        <v>64</v>
      </c>
      <c r="R161" s="1" t="s">
        <v>63</v>
      </c>
      <c r="V161">
        <v>1</v>
      </c>
      <c r="AV161" s="1" t="s">
        <v>52</v>
      </c>
      <c r="AW161" s="1" t="s">
        <v>390</v>
      </c>
      <c r="AX161" s="1" t="s">
        <v>52</v>
      </c>
      <c r="AY161" s="1" t="s">
        <v>52</v>
      </c>
    </row>
    <row r="162" spans="1:51" ht="30" customHeight="1">
      <c r="A162" s="5" t="s">
        <v>391</v>
      </c>
      <c r="B162" s="5" t="s">
        <v>392</v>
      </c>
      <c r="C162" s="5" t="s">
        <v>166</v>
      </c>
      <c r="D162" s="6">
        <v>9.06</v>
      </c>
      <c r="E162" s="10"/>
      <c r="F162" s="11"/>
      <c r="G162" s="10"/>
      <c r="H162" s="11"/>
      <c r="I162" s="10"/>
      <c r="J162" s="11"/>
      <c r="K162" s="10"/>
      <c r="L162" s="11"/>
      <c r="M162" s="5"/>
      <c r="N162" s="1" t="s">
        <v>379</v>
      </c>
      <c r="O162" s="1" t="s">
        <v>393</v>
      </c>
      <c r="P162" s="1" t="s">
        <v>64</v>
      </c>
      <c r="Q162" s="1" t="s">
        <v>64</v>
      </c>
      <c r="R162" s="1" t="s">
        <v>63</v>
      </c>
      <c r="V162">
        <v>1</v>
      </c>
      <c r="AV162" s="1" t="s">
        <v>52</v>
      </c>
      <c r="AW162" s="1" t="s">
        <v>394</v>
      </c>
      <c r="AX162" s="1" t="s">
        <v>52</v>
      </c>
      <c r="AY162" s="1" t="s">
        <v>52</v>
      </c>
    </row>
    <row r="163" spans="1:51" ht="30" customHeight="1">
      <c r="A163" s="5" t="s">
        <v>253</v>
      </c>
      <c r="B163" s="5" t="s">
        <v>395</v>
      </c>
      <c r="C163" s="5" t="s">
        <v>255</v>
      </c>
      <c r="D163" s="6">
        <v>1</v>
      </c>
      <c r="E163" s="10"/>
      <c r="F163" s="11"/>
      <c r="G163" s="10"/>
      <c r="H163" s="11"/>
      <c r="I163" s="10"/>
      <c r="J163" s="11"/>
      <c r="K163" s="10"/>
      <c r="L163" s="11"/>
      <c r="M163" s="5"/>
      <c r="N163" s="1" t="s">
        <v>379</v>
      </c>
      <c r="O163" s="1" t="s">
        <v>256</v>
      </c>
      <c r="P163" s="1" t="s">
        <v>64</v>
      </c>
      <c r="Q163" s="1" t="s">
        <v>64</v>
      </c>
      <c r="R163" s="1" t="s">
        <v>64</v>
      </c>
      <c r="S163">
        <v>0</v>
      </c>
      <c r="T163">
        <v>0</v>
      </c>
      <c r="U163">
        <v>0.01</v>
      </c>
      <c r="AV163" s="1" t="s">
        <v>52</v>
      </c>
      <c r="AW163" s="1" t="s">
        <v>396</v>
      </c>
      <c r="AX163" s="1" t="s">
        <v>52</v>
      </c>
      <c r="AY163" s="1" t="s">
        <v>52</v>
      </c>
    </row>
    <row r="164" spans="1:51" ht="30" customHeight="1">
      <c r="A164" s="5" t="s">
        <v>293</v>
      </c>
      <c r="B164" s="5" t="s">
        <v>397</v>
      </c>
      <c r="C164" s="5" t="s">
        <v>61</v>
      </c>
      <c r="D164" s="6">
        <v>10</v>
      </c>
      <c r="E164" s="10"/>
      <c r="F164" s="11"/>
      <c r="G164" s="10"/>
      <c r="H164" s="11"/>
      <c r="I164" s="10"/>
      <c r="J164" s="11"/>
      <c r="K164" s="10"/>
      <c r="L164" s="11"/>
      <c r="M164" s="5"/>
      <c r="N164" s="1" t="s">
        <v>379</v>
      </c>
      <c r="O164" s="1" t="s">
        <v>398</v>
      </c>
      <c r="P164" s="1" t="s">
        <v>64</v>
      </c>
      <c r="Q164" s="1" t="s">
        <v>63</v>
      </c>
      <c r="R164" s="1" t="s">
        <v>64</v>
      </c>
      <c r="AV164" s="1" t="s">
        <v>52</v>
      </c>
      <c r="AW164" s="1" t="s">
        <v>399</v>
      </c>
      <c r="AX164" s="1" t="s">
        <v>52</v>
      </c>
      <c r="AY164" s="1" t="s">
        <v>52</v>
      </c>
    </row>
    <row r="165" spans="1:51" ht="30" customHeight="1">
      <c r="A165" s="5" t="s">
        <v>209</v>
      </c>
      <c r="B165" s="5" t="s">
        <v>52</v>
      </c>
      <c r="C165" s="5" t="s">
        <v>52</v>
      </c>
      <c r="D165" s="6"/>
      <c r="E165" s="10"/>
      <c r="F165" s="11"/>
      <c r="G165" s="10"/>
      <c r="H165" s="11"/>
      <c r="I165" s="10"/>
      <c r="J165" s="11"/>
      <c r="K165" s="10"/>
      <c r="L165" s="11"/>
      <c r="M165" s="5"/>
      <c r="N165" s="1" t="s">
        <v>72</v>
      </c>
      <c r="O165" s="1" t="s">
        <v>72</v>
      </c>
      <c r="P165" s="1" t="s">
        <v>52</v>
      </c>
      <c r="Q165" s="1" t="s">
        <v>52</v>
      </c>
      <c r="R165" s="1" t="s">
        <v>52</v>
      </c>
      <c r="AV165" s="1" t="s">
        <v>52</v>
      </c>
      <c r="AW165" s="1" t="s">
        <v>52</v>
      </c>
      <c r="AX165" s="1" t="s">
        <v>52</v>
      </c>
      <c r="AY165" s="1" t="s">
        <v>52</v>
      </c>
    </row>
    <row r="166" spans="1:51" ht="30" customHeight="1">
      <c r="A166" s="6"/>
      <c r="B166" s="6"/>
      <c r="C166" s="6"/>
      <c r="D166" s="6"/>
      <c r="E166" s="10"/>
      <c r="F166" s="11"/>
      <c r="G166" s="10"/>
      <c r="H166" s="11"/>
      <c r="I166" s="10"/>
      <c r="J166" s="11"/>
      <c r="K166" s="10"/>
      <c r="L166" s="11"/>
      <c r="M166" s="6"/>
    </row>
    <row r="167" spans="1:51" ht="30" customHeight="1">
      <c r="A167" s="92" t="s">
        <v>647</v>
      </c>
      <c r="B167" s="92"/>
      <c r="C167" s="92"/>
      <c r="D167" s="92"/>
      <c r="E167" s="93"/>
      <c r="F167" s="94"/>
      <c r="G167" s="93"/>
      <c r="H167" s="94"/>
      <c r="I167" s="93"/>
      <c r="J167" s="94"/>
      <c r="K167" s="93"/>
      <c r="L167" s="94"/>
      <c r="M167" s="92"/>
      <c r="N167" s="1" t="s">
        <v>400</v>
      </c>
    </row>
    <row r="168" spans="1:51" ht="30" customHeight="1">
      <c r="A168" s="5" t="s">
        <v>401</v>
      </c>
      <c r="B168" s="5" t="s">
        <v>402</v>
      </c>
      <c r="C168" s="5" t="s">
        <v>319</v>
      </c>
      <c r="D168" s="6">
        <v>0.29670000000000002</v>
      </c>
      <c r="E168" s="10"/>
      <c r="F168" s="11"/>
      <c r="G168" s="10"/>
      <c r="H168" s="11"/>
      <c r="I168" s="10"/>
      <c r="J168" s="11"/>
      <c r="K168" s="10"/>
      <c r="L168" s="11"/>
      <c r="M168" s="5"/>
      <c r="N168" s="1" t="s">
        <v>400</v>
      </c>
      <c r="O168" s="1" t="s">
        <v>403</v>
      </c>
      <c r="P168" s="1" t="s">
        <v>64</v>
      </c>
      <c r="Q168" s="1" t="s">
        <v>64</v>
      </c>
      <c r="R168" s="1" t="s">
        <v>63</v>
      </c>
      <c r="AV168" s="1" t="s">
        <v>52</v>
      </c>
      <c r="AW168" s="1" t="s">
        <v>404</v>
      </c>
      <c r="AX168" s="1" t="s">
        <v>52</v>
      </c>
      <c r="AY168" s="1" t="s">
        <v>52</v>
      </c>
    </row>
    <row r="169" spans="1:51" ht="30" customHeight="1">
      <c r="A169" s="5" t="s">
        <v>322</v>
      </c>
      <c r="B169" s="5" t="s">
        <v>323</v>
      </c>
      <c r="C169" s="5" t="s">
        <v>324</v>
      </c>
      <c r="D169" s="6">
        <v>5</v>
      </c>
      <c r="E169" s="10"/>
      <c r="F169" s="11"/>
      <c r="G169" s="10"/>
      <c r="H169" s="11"/>
      <c r="I169" s="10"/>
      <c r="J169" s="11"/>
      <c r="K169" s="10"/>
      <c r="L169" s="11"/>
      <c r="M169" s="5"/>
      <c r="N169" s="1" t="s">
        <v>400</v>
      </c>
      <c r="O169" s="1" t="s">
        <v>325</v>
      </c>
      <c r="P169" s="1" t="s">
        <v>64</v>
      </c>
      <c r="Q169" s="1" t="s">
        <v>64</v>
      </c>
      <c r="R169" s="1" t="s">
        <v>63</v>
      </c>
      <c r="V169">
        <v>1</v>
      </c>
      <c r="AV169" s="1" t="s">
        <v>52</v>
      </c>
      <c r="AW169" s="1" t="s">
        <v>405</v>
      </c>
      <c r="AX169" s="1" t="s">
        <v>52</v>
      </c>
      <c r="AY169" s="1" t="s">
        <v>52</v>
      </c>
    </row>
    <row r="170" spans="1:51" ht="30" customHeight="1">
      <c r="A170" s="5" t="s">
        <v>253</v>
      </c>
      <c r="B170" s="5" t="s">
        <v>406</v>
      </c>
      <c r="C170" s="5" t="s">
        <v>255</v>
      </c>
      <c r="D170" s="6">
        <v>1</v>
      </c>
      <c r="E170" s="10"/>
      <c r="F170" s="11"/>
      <c r="G170" s="10"/>
      <c r="H170" s="11"/>
      <c r="I170" s="10"/>
      <c r="J170" s="11"/>
      <c r="K170" s="10"/>
      <c r="L170" s="11"/>
      <c r="M170" s="5"/>
      <c r="N170" s="1" t="s">
        <v>400</v>
      </c>
      <c r="O170" s="1" t="s">
        <v>256</v>
      </c>
      <c r="P170" s="1" t="s">
        <v>64</v>
      </c>
      <c r="Q170" s="1" t="s">
        <v>64</v>
      </c>
      <c r="R170" s="1" t="s">
        <v>64</v>
      </c>
      <c r="S170">
        <v>0</v>
      </c>
      <c r="T170">
        <v>0</v>
      </c>
      <c r="U170">
        <v>0.38</v>
      </c>
      <c r="AV170" s="1" t="s">
        <v>52</v>
      </c>
      <c r="AW170" s="1" t="s">
        <v>407</v>
      </c>
      <c r="AX170" s="1" t="s">
        <v>52</v>
      </c>
      <c r="AY170" s="1" t="s">
        <v>52</v>
      </c>
    </row>
    <row r="171" spans="1:51" ht="30" customHeight="1">
      <c r="A171" s="5" t="s">
        <v>329</v>
      </c>
      <c r="B171" s="5" t="s">
        <v>205</v>
      </c>
      <c r="C171" s="5" t="s">
        <v>206</v>
      </c>
      <c r="D171" s="6">
        <v>1</v>
      </c>
      <c r="E171" s="10"/>
      <c r="F171" s="11"/>
      <c r="G171" s="10"/>
      <c r="H171" s="11"/>
      <c r="I171" s="10"/>
      <c r="J171" s="11"/>
      <c r="K171" s="10"/>
      <c r="L171" s="11"/>
      <c r="M171" s="5"/>
      <c r="N171" s="1" t="s">
        <v>400</v>
      </c>
      <c r="O171" s="1" t="s">
        <v>330</v>
      </c>
      <c r="P171" s="1" t="s">
        <v>64</v>
      </c>
      <c r="Q171" s="1" t="s">
        <v>64</v>
      </c>
      <c r="R171" s="1" t="s">
        <v>63</v>
      </c>
      <c r="AV171" s="1" t="s">
        <v>52</v>
      </c>
      <c r="AW171" s="1" t="s">
        <v>408</v>
      </c>
      <c r="AX171" s="1" t="s">
        <v>63</v>
      </c>
      <c r="AY171" s="1" t="s">
        <v>52</v>
      </c>
    </row>
    <row r="172" spans="1:51" ht="30" customHeight="1">
      <c r="A172" s="5" t="s">
        <v>209</v>
      </c>
      <c r="B172" s="5" t="s">
        <v>52</v>
      </c>
      <c r="C172" s="5" t="s">
        <v>52</v>
      </c>
      <c r="D172" s="6"/>
      <c r="E172" s="10"/>
      <c r="F172" s="11"/>
      <c r="G172" s="10"/>
      <c r="H172" s="11"/>
      <c r="I172" s="10"/>
      <c r="J172" s="11"/>
      <c r="K172" s="10"/>
      <c r="L172" s="11"/>
      <c r="M172" s="5"/>
      <c r="N172" s="1" t="s">
        <v>72</v>
      </c>
      <c r="O172" s="1" t="s">
        <v>72</v>
      </c>
      <c r="P172" s="1" t="s">
        <v>52</v>
      </c>
      <c r="Q172" s="1" t="s">
        <v>52</v>
      </c>
      <c r="R172" s="1" t="s">
        <v>52</v>
      </c>
      <c r="AV172" s="1" t="s">
        <v>52</v>
      </c>
      <c r="AW172" s="1" t="s">
        <v>52</v>
      </c>
      <c r="AX172" s="1" t="s">
        <v>52</v>
      </c>
      <c r="AY172" s="1" t="s">
        <v>52</v>
      </c>
    </row>
    <row r="173" spans="1:51" ht="30" customHeight="1">
      <c r="A173" s="6"/>
      <c r="B173" s="6"/>
      <c r="C173" s="6"/>
      <c r="D173" s="6"/>
      <c r="E173" s="10"/>
      <c r="F173" s="11"/>
      <c r="G173" s="10"/>
      <c r="H173" s="11"/>
      <c r="I173" s="10"/>
      <c r="J173" s="11"/>
      <c r="K173" s="10"/>
      <c r="L173" s="11"/>
      <c r="M173" s="6"/>
    </row>
    <row r="174" spans="1:51" ht="30" customHeight="1">
      <c r="A174" s="92" t="s">
        <v>648</v>
      </c>
      <c r="B174" s="92"/>
      <c r="C174" s="92"/>
      <c r="D174" s="92"/>
      <c r="E174" s="93"/>
      <c r="F174" s="94"/>
      <c r="G174" s="93"/>
      <c r="H174" s="94"/>
      <c r="I174" s="93"/>
      <c r="J174" s="94"/>
      <c r="K174" s="93"/>
      <c r="L174" s="94"/>
      <c r="M174" s="92"/>
      <c r="N174" s="1" t="s">
        <v>409</v>
      </c>
    </row>
    <row r="175" spans="1:51" ht="30" customHeight="1">
      <c r="A175" s="5" t="s">
        <v>401</v>
      </c>
      <c r="B175" s="5" t="s">
        <v>410</v>
      </c>
      <c r="C175" s="5" t="s">
        <v>319</v>
      </c>
      <c r="D175" s="6">
        <v>0.29670000000000002</v>
      </c>
      <c r="E175" s="10"/>
      <c r="F175" s="11"/>
      <c r="G175" s="10"/>
      <c r="H175" s="11"/>
      <c r="I175" s="10"/>
      <c r="J175" s="11"/>
      <c r="K175" s="10"/>
      <c r="L175" s="11"/>
      <c r="M175" s="5"/>
      <c r="N175" s="1" t="s">
        <v>409</v>
      </c>
      <c r="O175" s="1" t="s">
        <v>411</v>
      </c>
      <c r="P175" s="1" t="s">
        <v>64</v>
      </c>
      <c r="Q175" s="1" t="s">
        <v>64</v>
      </c>
      <c r="R175" s="1" t="s">
        <v>63</v>
      </c>
      <c r="AV175" s="1" t="s">
        <v>52</v>
      </c>
      <c r="AW175" s="1" t="s">
        <v>412</v>
      </c>
      <c r="AX175" s="1" t="s">
        <v>52</v>
      </c>
      <c r="AY175" s="1" t="s">
        <v>52</v>
      </c>
    </row>
    <row r="176" spans="1:51" ht="30" customHeight="1">
      <c r="A176" s="5" t="s">
        <v>322</v>
      </c>
      <c r="B176" s="5" t="s">
        <v>323</v>
      </c>
      <c r="C176" s="5" t="s">
        <v>324</v>
      </c>
      <c r="D176" s="6">
        <v>2.9</v>
      </c>
      <c r="E176" s="10"/>
      <c r="F176" s="11"/>
      <c r="G176" s="10"/>
      <c r="H176" s="11"/>
      <c r="I176" s="10"/>
      <c r="J176" s="11"/>
      <c r="K176" s="10"/>
      <c r="L176" s="11"/>
      <c r="M176" s="5"/>
      <c r="N176" s="1" t="s">
        <v>409</v>
      </c>
      <c r="O176" s="1" t="s">
        <v>325</v>
      </c>
      <c r="P176" s="1" t="s">
        <v>64</v>
      </c>
      <c r="Q176" s="1" t="s">
        <v>64</v>
      </c>
      <c r="R176" s="1" t="s">
        <v>63</v>
      </c>
      <c r="V176">
        <v>1</v>
      </c>
      <c r="AV176" s="1" t="s">
        <v>52</v>
      </c>
      <c r="AW176" s="1" t="s">
        <v>413</v>
      </c>
      <c r="AX176" s="1" t="s">
        <v>52</v>
      </c>
      <c r="AY176" s="1" t="s">
        <v>52</v>
      </c>
    </row>
    <row r="177" spans="1:51" ht="30" customHeight="1">
      <c r="A177" s="5" t="s">
        <v>253</v>
      </c>
      <c r="B177" s="5" t="s">
        <v>406</v>
      </c>
      <c r="C177" s="5" t="s">
        <v>255</v>
      </c>
      <c r="D177" s="6">
        <v>1</v>
      </c>
      <c r="E177" s="10"/>
      <c r="F177" s="11"/>
      <c r="G177" s="10"/>
      <c r="H177" s="11"/>
      <c r="I177" s="10"/>
      <c r="J177" s="11"/>
      <c r="K177" s="10"/>
      <c r="L177" s="11"/>
      <c r="M177" s="5"/>
      <c r="N177" s="1" t="s">
        <v>409</v>
      </c>
      <c r="O177" s="1" t="s">
        <v>256</v>
      </c>
      <c r="P177" s="1" t="s">
        <v>64</v>
      </c>
      <c r="Q177" s="1" t="s">
        <v>64</v>
      </c>
      <c r="R177" s="1" t="s">
        <v>64</v>
      </c>
      <c r="S177">
        <v>0</v>
      </c>
      <c r="T177">
        <v>0</v>
      </c>
      <c r="U177">
        <v>0.38</v>
      </c>
      <c r="AV177" s="1" t="s">
        <v>52</v>
      </c>
      <c r="AW177" s="1" t="s">
        <v>414</v>
      </c>
      <c r="AX177" s="1" t="s">
        <v>52</v>
      </c>
      <c r="AY177" s="1" t="s">
        <v>52</v>
      </c>
    </row>
    <row r="178" spans="1:51" ht="30" customHeight="1">
      <c r="A178" s="5" t="s">
        <v>329</v>
      </c>
      <c r="B178" s="5" t="s">
        <v>205</v>
      </c>
      <c r="C178" s="5" t="s">
        <v>206</v>
      </c>
      <c r="D178" s="6">
        <v>1</v>
      </c>
      <c r="E178" s="10"/>
      <c r="F178" s="11"/>
      <c r="G178" s="10"/>
      <c r="H178" s="11"/>
      <c r="I178" s="10"/>
      <c r="J178" s="11"/>
      <c r="K178" s="10"/>
      <c r="L178" s="11"/>
      <c r="M178" s="5"/>
      <c r="N178" s="1" t="s">
        <v>409</v>
      </c>
      <c r="O178" s="1" t="s">
        <v>330</v>
      </c>
      <c r="P178" s="1" t="s">
        <v>64</v>
      </c>
      <c r="Q178" s="1" t="s">
        <v>64</v>
      </c>
      <c r="R178" s="1" t="s">
        <v>63</v>
      </c>
      <c r="AV178" s="1" t="s">
        <v>52</v>
      </c>
      <c r="AW178" s="1" t="s">
        <v>415</v>
      </c>
      <c r="AX178" s="1" t="s">
        <v>63</v>
      </c>
      <c r="AY178" s="1" t="s">
        <v>52</v>
      </c>
    </row>
    <row r="179" spans="1:51" ht="30" customHeight="1">
      <c r="A179" s="5" t="s">
        <v>209</v>
      </c>
      <c r="B179" s="5" t="s">
        <v>52</v>
      </c>
      <c r="C179" s="5" t="s">
        <v>52</v>
      </c>
      <c r="D179" s="6"/>
      <c r="E179" s="10"/>
      <c r="F179" s="11"/>
      <c r="G179" s="10"/>
      <c r="H179" s="11"/>
      <c r="I179" s="10"/>
      <c r="J179" s="11"/>
      <c r="K179" s="10"/>
      <c r="L179" s="11"/>
      <c r="M179" s="5"/>
      <c r="N179" s="1" t="s">
        <v>72</v>
      </c>
      <c r="O179" s="1" t="s">
        <v>72</v>
      </c>
      <c r="P179" s="1" t="s">
        <v>52</v>
      </c>
      <c r="Q179" s="1" t="s">
        <v>52</v>
      </c>
      <c r="R179" s="1" t="s">
        <v>52</v>
      </c>
      <c r="AV179" s="1" t="s">
        <v>52</v>
      </c>
      <c r="AW179" s="1" t="s">
        <v>52</v>
      </c>
      <c r="AX179" s="1" t="s">
        <v>52</v>
      </c>
      <c r="AY179" s="1" t="s">
        <v>52</v>
      </c>
    </row>
    <row r="180" spans="1:51" ht="30" customHeight="1">
      <c r="A180" s="6"/>
      <c r="B180" s="6"/>
      <c r="C180" s="6"/>
      <c r="D180" s="6"/>
      <c r="E180" s="10"/>
      <c r="F180" s="11"/>
      <c r="G180" s="10"/>
      <c r="H180" s="11"/>
      <c r="I180" s="10"/>
      <c r="J180" s="11"/>
      <c r="K180" s="10"/>
      <c r="L180" s="11"/>
      <c r="M180" s="6"/>
    </row>
    <row r="181" spans="1:51" ht="30" customHeight="1">
      <c r="A181" s="92" t="s">
        <v>649</v>
      </c>
      <c r="B181" s="92"/>
      <c r="C181" s="92"/>
      <c r="D181" s="92"/>
      <c r="E181" s="93"/>
      <c r="F181" s="94"/>
      <c r="G181" s="93"/>
      <c r="H181" s="94"/>
      <c r="I181" s="93"/>
      <c r="J181" s="94"/>
      <c r="K181" s="93"/>
      <c r="L181" s="94"/>
      <c r="M181" s="92"/>
      <c r="N181" s="1" t="s">
        <v>298</v>
      </c>
    </row>
    <row r="182" spans="1:51" ht="30" customHeight="1">
      <c r="A182" s="5" t="s">
        <v>293</v>
      </c>
      <c r="B182" s="5" t="s">
        <v>297</v>
      </c>
      <c r="C182" s="5" t="s">
        <v>340</v>
      </c>
      <c r="D182" s="6">
        <v>0.1</v>
      </c>
      <c r="E182" s="10"/>
      <c r="F182" s="11"/>
      <c r="G182" s="10"/>
      <c r="H182" s="11"/>
      <c r="I182" s="10"/>
      <c r="J182" s="11"/>
      <c r="K182" s="10"/>
      <c r="L182" s="11"/>
      <c r="M182" s="5"/>
      <c r="N182" s="1" t="s">
        <v>298</v>
      </c>
      <c r="O182" s="1" t="s">
        <v>416</v>
      </c>
      <c r="P182" s="1" t="s">
        <v>63</v>
      </c>
      <c r="Q182" s="1" t="s">
        <v>64</v>
      </c>
      <c r="R182" s="1" t="s">
        <v>64</v>
      </c>
      <c r="AV182" s="1" t="s">
        <v>52</v>
      </c>
      <c r="AW182" s="1" t="s">
        <v>417</v>
      </c>
      <c r="AX182" s="1" t="s">
        <v>52</v>
      </c>
      <c r="AY182" s="1" t="s">
        <v>52</v>
      </c>
    </row>
    <row r="183" spans="1:51" ht="30" customHeight="1">
      <c r="A183" s="5" t="s">
        <v>209</v>
      </c>
      <c r="B183" s="5" t="s">
        <v>52</v>
      </c>
      <c r="C183" s="5" t="s">
        <v>52</v>
      </c>
      <c r="D183" s="6"/>
      <c r="E183" s="10"/>
      <c r="F183" s="11"/>
      <c r="G183" s="10"/>
      <c r="H183" s="11"/>
      <c r="I183" s="10"/>
      <c r="J183" s="11"/>
      <c r="K183" s="10"/>
      <c r="L183" s="11"/>
      <c r="M183" s="5"/>
      <c r="N183" s="1" t="s">
        <v>72</v>
      </c>
      <c r="O183" s="1" t="s">
        <v>72</v>
      </c>
      <c r="P183" s="1" t="s">
        <v>52</v>
      </c>
      <c r="Q183" s="1" t="s">
        <v>52</v>
      </c>
      <c r="R183" s="1" t="s">
        <v>52</v>
      </c>
      <c r="AV183" s="1" t="s">
        <v>52</v>
      </c>
      <c r="AW183" s="1" t="s">
        <v>52</v>
      </c>
      <c r="AX183" s="1" t="s">
        <v>52</v>
      </c>
      <c r="AY183" s="1" t="s">
        <v>52</v>
      </c>
    </row>
    <row r="184" spans="1:51" ht="30" customHeight="1">
      <c r="A184" s="6"/>
      <c r="B184" s="6"/>
      <c r="C184" s="6"/>
      <c r="D184" s="6"/>
      <c r="E184" s="10"/>
      <c r="F184" s="11"/>
      <c r="G184" s="10"/>
      <c r="H184" s="11"/>
      <c r="I184" s="10"/>
      <c r="J184" s="11"/>
      <c r="K184" s="10"/>
      <c r="L184" s="11"/>
      <c r="M184" s="6"/>
    </row>
    <row r="185" spans="1:51" ht="30" customHeight="1">
      <c r="A185" s="92" t="s">
        <v>650</v>
      </c>
      <c r="B185" s="92"/>
      <c r="C185" s="92"/>
      <c r="D185" s="92"/>
      <c r="E185" s="93"/>
      <c r="F185" s="94"/>
      <c r="G185" s="93"/>
      <c r="H185" s="94"/>
      <c r="I185" s="93"/>
      <c r="J185" s="94"/>
      <c r="K185" s="93"/>
      <c r="L185" s="94"/>
      <c r="M185" s="92"/>
      <c r="N185" s="1" t="s">
        <v>416</v>
      </c>
    </row>
    <row r="186" spans="1:51" ht="30" customHeight="1">
      <c r="A186" s="5" t="s">
        <v>381</v>
      </c>
      <c r="B186" s="5" t="s">
        <v>382</v>
      </c>
      <c r="C186" s="5" t="s">
        <v>166</v>
      </c>
      <c r="D186" s="6">
        <v>45.3</v>
      </c>
      <c r="E186" s="10"/>
      <c r="F186" s="11"/>
      <c r="G186" s="10"/>
      <c r="H186" s="11"/>
      <c r="I186" s="10"/>
      <c r="J186" s="11"/>
      <c r="K186" s="10"/>
      <c r="L186" s="11"/>
      <c r="M186" s="5"/>
      <c r="N186" s="1" t="s">
        <v>416</v>
      </c>
      <c r="O186" s="1" t="s">
        <v>383</v>
      </c>
      <c r="P186" s="1" t="s">
        <v>64</v>
      </c>
      <c r="Q186" s="1" t="s">
        <v>64</v>
      </c>
      <c r="R186" s="1" t="s">
        <v>63</v>
      </c>
      <c r="V186">
        <v>1</v>
      </c>
      <c r="AV186" s="1" t="s">
        <v>52</v>
      </c>
      <c r="AW186" s="1" t="s">
        <v>418</v>
      </c>
      <c r="AX186" s="1" t="s">
        <v>52</v>
      </c>
      <c r="AY186" s="1" t="s">
        <v>52</v>
      </c>
    </row>
    <row r="187" spans="1:51" ht="30" customHeight="1">
      <c r="A187" s="5" t="s">
        <v>381</v>
      </c>
      <c r="B187" s="5" t="s">
        <v>385</v>
      </c>
      <c r="C187" s="5" t="s">
        <v>324</v>
      </c>
      <c r="D187" s="6">
        <v>2</v>
      </c>
      <c r="E187" s="10"/>
      <c r="F187" s="11"/>
      <c r="G187" s="10"/>
      <c r="H187" s="11"/>
      <c r="I187" s="10"/>
      <c r="J187" s="11"/>
      <c r="K187" s="10"/>
      <c r="L187" s="11"/>
      <c r="M187" s="5"/>
      <c r="N187" s="1" t="s">
        <v>416</v>
      </c>
      <c r="O187" s="1" t="s">
        <v>386</v>
      </c>
      <c r="P187" s="1" t="s">
        <v>64</v>
      </c>
      <c r="Q187" s="1" t="s">
        <v>64</v>
      </c>
      <c r="R187" s="1" t="s">
        <v>63</v>
      </c>
      <c r="V187">
        <v>1</v>
      </c>
      <c r="AV187" s="1" t="s">
        <v>52</v>
      </c>
      <c r="AW187" s="1" t="s">
        <v>419</v>
      </c>
      <c r="AX187" s="1" t="s">
        <v>52</v>
      </c>
      <c r="AY187" s="1" t="s">
        <v>52</v>
      </c>
    </row>
    <row r="188" spans="1:51" ht="30" customHeight="1">
      <c r="A188" s="5" t="s">
        <v>388</v>
      </c>
      <c r="B188" s="5" t="s">
        <v>52</v>
      </c>
      <c r="C188" s="5" t="s">
        <v>166</v>
      </c>
      <c r="D188" s="6">
        <v>2</v>
      </c>
      <c r="E188" s="10"/>
      <c r="F188" s="11"/>
      <c r="G188" s="10"/>
      <c r="H188" s="11"/>
      <c r="I188" s="10"/>
      <c r="J188" s="11"/>
      <c r="K188" s="10"/>
      <c r="L188" s="11"/>
      <c r="M188" s="5"/>
      <c r="N188" s="1" t="s">
        <v>416</v>
      </c>
      <c r="O188" s="1" t="s">
        <v>389</v>
      </c>
      <c r="P188" s="1" t="s">
        <v>64</v>
      </c>
      <c r="Q188" s="1" t="s">
        <v>64</v>
      </c>
      <c r="R188" s="1" t="s">
        <v>63</v>
      </c>
      <c r="V188">
        <v>1</v>
      </c>
      <c r="AV188" s="1" t="s">
        <v>52</v>
      </c>
      <c r="AW188" s="1" t="s">
        <v>420</v>
      </c>
      <c r="AX188" s="1" t="s">
        <v>52</v>
      </c>
      <c r="AY188" s="1" t="s">
        <v>52</v>
      </c>
    </row>
    <row r="189" spans="1:51" ht="30" customHeight="1">
      <c r="A189" s="5" t="s">
        <v>391</v>
      </c>
      <c r="B189" s="5" t="s">
        <v>392</v>
      </c>
      <c r="C189" s="5" t="s">
        <v>166</v>
      </c>
      <c r="D189" s="6">
        <v>9.06</v>
      </c>
      <c r="E189" s="10"/>
      <c r="F189" s="11"/>
      <c r="G189" s="10"/>
      <c r="H189" s="11"/>
      <c r="I189" s="10"/>
      <c r="J189" s="11"/>
      <c r="K189" s="10"/>
      <c r="L189" s="11"/>
      <c r="M189" s="5"/>
      <c r="N189" s="1" t="s">
        <v>416</v>
      </c>
      <c r="O189" s="1" t="s">
        <v>393</v>
      </c>
      <c r="P189" s="1" t="s">
        <v>64</v>
      </c>
      <c r="Q189" s="1" t="s">
        <v>64</v>
      </c>
      <c r="R189" s="1" t="s">
        <v>63</v>
      </c>
      <c r="V189">
        <v>1</v>
      </c>
      <c r="AV189" s="1" t="s">
        <v>52</v>
      </c>
      <c r="AW189" s="1" t="s">
        <v>421</v>
      </c>
      <c r="AX189" s="1" t="s">
        <v>52</v>
      </c>
      <c r="AY189" s="1" t="s">
        <v>52</v>
      </c>
    </row>
    <row r="190" spans="1:51" ht="30" customHeight="1">
      <c r="A190" s="5" t="s">
        <v>253</v>
      </c>
      <c r="B190" s="5" t="s">
        <v>395</v>
      </c>
      <c r="C190" s="5" t="s">
        <v>255</v>
      </c>
      <c r="D190" s="6">
        <v>1</v>
      </c>
      <c r="E190" s="10"/>
      <c r="F190" s="11"/>
      <c r="G190" s="10"/>
      <c r="H190" s="11"/>
      <c r="I190" s="10"/>
      <c r="J190" s="11"/>
      <c r="K190" s="10"/>
      <c r="L190" s="11"/>
      <c r="M190" s="5"/>
      <c r="N190" s="1" t="s">
        <v>416</v>
      </c>
      <c r="O190" s="1" t="s">
        <v>256</v>
      </c>
      <c r="P190" s="1" t="s">
        <v>64</v>
      </c>
      <c r="Q190" s="1" t="s">
        <v>64</v>
      </c>
      <c r="R190" s="1" t="s">
        <v>64</v>
      </c>
      <c r="S190">
        <v>0</v>
      </c>
      <c r="T190">
        <v>0</v>
      </c>
      <c r="U190">
        <v>0.01</v>
      </c>
      <c r="AV190" s="1" t="s">
        <v>52</v>
      </c>
      <c r="AW190" s="1" t="s">
        <v>422</v>
      </c>
      <c r="AX190" s="1" t="s">
        <v>52</v>
      </c>
      <c r="AY190" s="1" t="s">
        <v>52</v>
      </c>
    </row>
    <row r="191" spans="1:51" ht="30" customHeight="1">
      <c r="A191" s="5" t="s">
        <v>293</v>
      </c>
      <c r="B191" s="5" t="s">
        <v>423</v>
      </c>
      <c r="C191" s="5" t="s">
        <v>61</v>
      </c>
      <c r="D191" s="6">
        <v>10</v>
      </c>
      <c r="E191" s="10"/>
      <c r="F191" s="11"/>
      <c r="G191" s="10"/>
      <c r="H191" s="11"/>
      <c r="I191" s="10"/>
      <c r="J191" s="11"/>
      <c r="K191" s="10"/>
      <c r="L191" s="11"/>
      <c r="M191" s="5"/>
      <c r="N191" s="1" t="s">
        <v>416</v>
      </c>
      <c r="O191" s="1" t="s">
        <v>424</v>
      </c>
      <c r="P191" s="1" t="s">
        <v>64</v>
      </c>
      <c r="Q191" s="1" t="s">
        <v>63</v>
      </c>
      <c r="R191" s="1" t="s">
        <v>64</v>
      </c>
      <c r="AV191" s="1" t="s">
        <v>52</v>
      </c>
      <c r="AW191" s="1" t="s">
        <v>425</v>
      </c>
      <c r="AX191" s="1" t="s">
        <v>52</v>
      </c>
      <c r="AY191" s="1" t="s">
        <v>52</v>
      </c>
    </row>
    <row r="192" spans="1:51" ht="30" customHeight="1">
      <c r="A192" s="5" t="s">
        <v>209</v>
      </c>
      <c r="B192" s="5" t="s">
        <v>52</v>
      </c>
      <c r="C192" s="5" t="s">
        <v>52</v>
      </c>
      <c r="D192" s="6"/>
      <c r="E192" s="10"/>
      <c r="F192" s="11"/>
      <c r="G192" s="10"/>
      <c r="H192" s="11"/>
      <c r="I192" s="10"/>
      <c r="J192" s="11"/>
      <c r="K192" s="10"/>
      <c r="L192" s="11"/>
      <c r="M192" s="5"/>
      <c r="N192" s="1" t="s">
        <v>72</v>
      </c>
      <c r="O192" s="1" t="s">
        <v>72</v>
      </c>
      <c r="P192" s="1" t="s">
        <v>52</v>
      </c>
      <c r="Q192" s="1" t="s">
        <v>52</v>
      </c>
      <c r="R192" s="1" t="s">
        <v>52</v>
      </c>
      <c r="AV192" s="1" t="s">
        <v>52</v>
      </c>
      <c r="AW192" s="1" t="s">
        <v>52</v>
      </c>
      <c r="AX192" s="1" t="s">
        <v>52</v>
      </c>
      <c r="AY192" s="1" t="s">
        <v>52</v>
      </c>
    </row>
  </sheetData>
  <mergeCells count="79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Y2:Y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K2:AK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W2:AW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66:M66"/>
    <mergeCell ref="A4:M4"/>
    <mergeCell ref="A8:M8"/>
    <mergeCell ref="A12:M12"/>
    <mergeCell ref="A18:M18"/>
    <mergeCell ref="A23:M23"/>
    <mergeCell ref="A36:M36"/>
    <mergeCell ref="A42:M42"/>
    <mergeCell ref="A47:M47"/>
    <mergeCell ref="A53:M53"/>
    <mergeCell ref="A58:M58"/>
    <mergeCell ref="A62:M62"/>
    <mergeCell ref="A128:M128"/>
    <mergeCell ref="A71:M71"/>
    <mergeCell ref="A76:M76"/>
    <mergeCell ref="A81:M81"/>
    <mergeCell ref="A86:M86"/>
    <mergeCell ref="A91:M91"/>
    <mergeCell ref="A96:M96"/>
    <mergeCell ref="A101:M101"/>
    <mergeCell ref="A105:M105"/>
    <mergeCell ref="A112:M112"/>
    <mergeCell ref="A119:M119"/>
    <mergeCell ref="A123:M123"/>
    <mergeCell ref="A174:M174"/>
    <mergeCell ref="A181:M181"/>
    <mergeCell ref="A185:M185"/>
    <mergeCell ref="A134:M134"/>
    <mergeCell ref="A140:M140"/>
    <mergeCell ref="A147:M147"/>
    <mergeCell ref="A154:M154"/>
    <mergeCell ref="A158:M158"/>
    <mergeCell ref="A167:M167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opLeftCell="B1" workbookViewId="0">
      <selection activeCell="G16" sqref="G16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  <col min="12" max="12" width="20.625" hidden="1" customWidth="1"/>
  </cols>
  <sheetData>
    <row r="1" spans="1:12" ht="30" customHeight="1">
      <c r="A1" s="91" t="s">
        <v>426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ht="30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ht="30" customHeight="1">
      <c r="A3" s="2" t="s">
        <v>185</v>
      </c>
      <c r="B3" s="2" t="s">
        <v>2</v>
      </c>
      <c r="C3" s="2" t="s">
        <v>3</v>
      </c>
      <c r="D3" s="2" t="s">
        <v>4</v>
      </c>
      <c r="E3" s="2" t="s">
        <v>186</v>
      </c>
      <c r="F3" s="2" t="s">
        <v>187</v>
      </c>
      <c r="G3" s="2" t="s">
        <v>188</v>
      </c>
      <c r="H3" s="2" t="s">
        <v>189</v>
      </c>
      <c r="I3" s="2" t="s">
        <v>190</v>
      </c>
      <c r="J3" s="2" t="s">
        <v>427</v>
      </c>
      <c r="K3" s="1" t="s">
        <v>428</v>
      </c>
      <c r="L3" s="1" t="s">
        <v>194</v>
      </c>
    </row>
    <row r="4" spans="1:12" ht="30" customHeight="1">
      <c r="A4" s="5" t="s">
        <v>291</v>
      </c>
      <c r="B4" s="5" t="s">
        <v>289</v>
      </c>
      <c r="C4" s="5" t="s">
        <v>290</v>
      </c>
      <c r="D4" s="5" t="s">
        <v>116</v>
      </c>
      <c r="E4" s="12"/>
      <c r="F4" s="12"/>
      <c r="G4" s="12"/>
      <c r="H4" s="12"/>
      <c r="I4" s="5"/>
      <c r="J4" s="5" t="s">
        <v>52</v>
      </c>
      <c r="K4" s="1" t="s">
        <v>291</v>
      </c>
      <c r="L4" s="1" t="s">
        <v>434</v>
      </c>
    </row>
    <row r="5" spans="1:12" ht="30" customHeight="1">
      <c r="A5" s="5" t="s">
        <v>398</v>
      </c>
      <c r="B5" s="5" t="s">
        <v>293</v>
      </c>
      <c r="C5" s="5" t="s">
        <v>397</v>
      </c>
      <c r="D5" s="5" t="s">
        <v>61</v>
      </c>
      <c r="E5" s="12"/>
      <c r="F5" s="12"/>
      <c r="G5" s="12"/>
      <c r="H5" s="12"/>
      <c r="I5" s="5"/>
      <c r="J5" s="5" t="s">
        <v>52</v>
      </c>
      <c r="K5" s="1" t="s">
        <v>398</v>
      </c>
      <c r="L5" s="1" t="s">
        <v>464</v>
      </c>
    </row>
    <row r="6" spans="1:12" ht="30" customHeight="1">
      <c r="A6" s="5" t="s">
        <v>424</v>
      </c>
      <c r="B6" s="5" t="s">
        <v>293</v>
      </c>
      <c r="C6" s="5" t="s">
        <v>423</v>
      </c>
      <c r="D6" s="5" t="s">
        <v>61</v>
      </c>
      <c r="E6" s="12"/>
      <c r="F6" s="12"/>
      <c r="G6" s="12"/>
      <c r="H6" s="12"/>
      <c r="I6" s="5"/>
      <c r="J6" s="5" t="s">
        <v>52</v>
      </c>
      <c r="K6" s="1" t="s">
        <v>424</v>
      </c>
      <c r="L6" s="1" t="s">
        <v>464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workbookViewId="0">
      <selection activeCell="C15" sqref="C15:D15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91" t="s">
        <v>429</v>
      </c>
      <c r="B1" s="91"/>
      <c r="C1" s="91"/>
      <c r="D1" s="91"/>
      <c r="E1" s="91"/>
      <c r="F1" s="91"/>
    </row>
    <row r="2" spans="1:12" ht="30" customHeight="1">
      <c r="A2" s="84" t="s">
        <v>1</v>
      </c>
      <c r="B2" s="84"/>
      <c r="C2" s="84"/>
      <c r="D2" s="84"/>
      <c r="E2" s="84"/>
      <c r="F2" s="84"/>
    </row>
    <row r="3" spans="1:12" ht="30" customHeight="1">
      <c r="A3" s="2" t="s">
        <v>430</v>
      </c>
      <c r="B3" s="2" t="s">
        <v>186</v>
      </c>
      <c r="C3" s="2" t="s">
        <v>187</v>
      </c>
      <c r="D3" s="2" t="s">
        <v>188</v>
      </c>
      <c r="E3" s="2" t="s">
        <v>189</v>
      </c>
      <c r="F3" s="2" t="s">
        <v>427</v>
      </c>
      <c r="G3" s="1" t="s">
        <v>428</v>
      </c>
      <c r="H3" s="1" t="s">
        <v>431</v>
      </c>
      <c r="I3" s="1" t="s">
        <v>432</v>
      </c>
      <c r="J3" s="1" t="s">
        <v>433</v>
      </c>
      <c r="K3" s="1" t="s">
        <v>4</v>
      </c>
      <c r="L3" s="1" t="s">
        <v>5</v>
      </c>
    </row>
    <row r="4" spans="1:12" ht="20.100000000000001" customHeight="1">
      <c r="A4" s="13" t="s">
        <v>435</v>
      </c>
      <c r="B4" s="13"/>
      <c r="C4" s="13"/>
      <c r="D4" s="13"/>
      <c r="E4" s="13"/>
      <c r="F4" s="14" t="s">
        <v>52</v>
      </c>
      <c r="G4" s="1" t="s">
        <v>291</v>
      </c>
      <c r="I4" s="1" t="s">
        <v>289</v>
      </c>
      <c r="J4" s="1" t="s">
        <v>290</v>
      </c>
      <c r="K4" s="1" t="s">
        <v>116</v>
      </c>
    </row>
    <row r="5" spans="1:12" ht="20.100000000000001" customHeight="1">
      <c r="A5" s="15" t="s">
        <v>52</v>
      </c>
      <c r="B5" s="16"/>
      <c r="C5" s="16"/>
      <c r="D5" s="16"/>
      <c r="E5" s="16"/>
      <c r="F5" s="15" t="s">
        <v>52</v>
      </c>
      <c r="G5" s="1" t="s">
        <v>291</v>
      </c>
      <c r="H5" s="1" t="s">
        <v>436</v>
      </c>
      <c r="I5" s="1" t="s">
        <v>52</v>
      </c>
      <c r="J5" s="1" t="s">
        <v>52</v>
      </c>
      <c r="K5" s="1" t="s">
        <v>52</v>
      </c>
      <c r="L5">
        <v>1</v>
      </c>
    </row>
    <row r="6" spans="1:12" ht="20.100000000000001" customHeight="1">
      <c r="A6" s="15" t="s">
        <v>437</v>
      </c>
      <c r="B6" s="16">
        <v>0</v>
      </c>
      <c r="C6" s="16">
        <v>0</v>
      </c>
      <c r="D6" s="16">
        <v>0</v>
      </c>
      <c r="E6" s="16">
        <v>0</v>
      </c>
      <c r="F6" s="15" t="s">
        <v>52</v>
      </c>
      <c r="G6" s="1" t="s">
        <v>291</v>
      </c>
      <c r="H6" s="1" t="s">
        <v>438</v>
      </c>
      <c r="I6" s="1" t="s">
        <v>439</v>
      </c>
      <c r="J6" s="1" t="s">
        <v>52</v>
      </c>
      <c r="K6" s="1" t="s">
        <v>52</v>
      </c>
    </row>
    <row r="7" spans="1:12" ht="20.100000000000001" customHeight="1">
      <c r="A7" s="15" t="s">
        <v>440</v>
      </c>
      <c r="B7" s="16">
        <v>0</v>
      </c>
      <c r="C7" s="16">
        <v>0</v>
      </c>
      <c r="D7" s="16">
        <v>0</v>
      </c>
      <c r="E7" s="16">
        <v>0</v>
      </c>
      <c r="F7" s="15" t="s">
        <v>52</v>
      </c>
      <c r="G7" s="1" t="s">
        <v>291</v>
      </c>
      <c r="H7" s="1" t="s">
        <v>438</v>
      </c>
      <c r="I7" s="1" t="s">
        <v>52</v>
      </c>
      <c r="J7" s="1" t="s">
        <v>52</v>
      </c>
      <c r="K7" s="1" t="s">
        <v>52</v>
      </c>
    </row>
    <row r="8" spans="1:12" ht="20.100000000000001" customHeight="1">
      <c r="A8" s="15" t="s">
        <v>441</v>
      </c>
      <c r="B8" s="16">
        <v>0</v>
      </c>
      <c r="C8" s="16">
        <v>0</v>
      </c>
      <c r="D8" s="16">
        <v>0</v>
      </c>
      <c r="E8" s="16">
        <v>0</v>
      </c>
      <c r="F8" s="15" t="s">
        <v>52</v>
      </c>
      <c r="G8" s="1" t="s">
        <v>291</v>
      </c>
      <c r="H8" s="1" t="s">
        <v>438</v>
      </c>
      <c r="I8" s="1" t="s">
        <v>442</v>
      </c>
      <c r="J8" s="1" t="s">
        <v>52</v>
      </c>
      <c r="K8" s="1" t="s">
        <v>52</v>
      </c>
    </row>
    <row r="9" spans="1:12" ht="20.100000000000001" customHeight="1">
      <c r="A9" s="15" t="s">
        <v>443</v>
      </c>
      <c r="B9" s="16">
        <v>0</v>
      </c>
      <c r="C9" s="16">
        <v>0</v>
      </c>
      <c r="D9" s="16">
        <v>0</v>
      </c>
      <c r="E9" s="16">
        <v>0</v>
      </c>
      <c r="F9" s="15" t="s">
        <v>52</v>
      </c>
      <c r="G9" s="1" t="s">
        <v>291</v>
      </c>
      <c r="H9" s="1" t="s">
        <v>438</v>
      </c>
      <c r="I9" s="1" t="s">
        <v>444</v>
      </c>
      <c r="J9" s="1" t="s">
        <v>52</v>
      </c>
      <c r="K9" s="1" t="s">
        <v>52</v>
      </c>
    </row>
    <row r="10" spans="1:12" ht="20.100000000000001" customHeight="1">
      <c r="A10" s="15" t="s">
        <v>440</v>
      </c>
      <c r="B10" s="16">
        <v>0</v>
      </c>
      <c r="C10" s="16">
        <v>0</v>
      </c>
      <c r="D10" s="16">
        <v>0</v>
      </c>
      <c r="E10" s="16">
        <v>0</v>
      </c>
      <c r="F10" s="15" t="s">
        <v>52</v>
      </c>
      <c r="G10" s="1" t="s">
        <v>291</v>
      </c>
      <c r="H10" s="1" t="s">
        <v>438</v>
      </c>
      <c r="I10" s="1" t="s">
        <v>52</v>
      </c>
      <c r="J10" s="1" t="s">
        <v>52</v>
      </c>
      <c r="K10" s="1" t="s">
        <v>52</v>
      </c>
    </row>
    <row r="11" spans="1:12" ht="20.100000000000001" customHeight="1">
      <c r="A11" s="15" t="s">
        <v>445</v>
      </c>
      <c r="B11" s="16">
        <v>0</v>
      </c>
      <c r="C11" s="16">
        <v>0</v>
      </c>
      <c r="D11" s="16">
        <v>0</v>
      </c>
      <c r="E11" s="16">
        <v>0</v>
      </c>
      <c r="F11" s="15" t="s">
        <v>52</v>
      </c>
      <c r="G11" s="1" t="s">
        <v>291</v>
      </c>
      <c r="H11" s="1" t="s">
        <v>438</v>
      </c>
      <c r="I11" s="1" t="s">
        <v>446</v>
      </c>
      <c r="J11" s="1" t="s">
        <v>52</v>
      </c>
      <c r="K11" s="1" t="s">
        <v>52</v>
      </c>
    </row>
    <row r="12" spans="1:12" ht="20.100000000000001" customHeight="1">
      <c r="A12" s="15" t="s">
        <v>440</v>
      </c>
      <c r="B12" s="16">
        <v>0</v>
      </c>
      <c r="C12" s="16">
        <v>0</v>
      </c>
      <c r="D12" s="16">
        <v>0</v>
      </c>
      <c r="E12" s="16">
        <v>0</v>
      </c>
      <c r="F12" s="15" t="s">
        <v>52</v>
      </c>
      <c r="G12" s="1" t="s">
        <v>291</v>
      </c>
      <c r="H12" s="1" t="s">
        <v>438</v>
      </c>
      <c r="I12" s="1" t="s">
        <v>52</v>
      </c>
      <c r="J12" s="1" t="s">
        <v>52</v>
      </c>
      <c r="K12" s="1" t="s">
        <v>52</v>
      </c>
    </row>
    <row r="13" spans="1:12" ht="20.100000000000001" customHeight="1">
      <c r="A13" s="15" t="s">
        <v>447</v>
      </c>
      <c r="B13" s="16">
        <v>0</v>
      </c>
      <c r="C13" s="16">
        <v>0</v>
      </c>
      <c r="D13" s="16">
        <v>0</v>
      </c>
      <c r="E13" s="16">
        <v>0</v>
      </c>
      <c r="F13" s="15" t="s">
        <v>52</v>
      </c>
      <c r="G13" s="1" t="s">
        <v>291</v>
      </c>
      <c r="H13" s="1" t="s">
        <v>438</v>
      </c>
      <c r="I13" s="1" t="s">
        <v>448</v>
      </c>
      <c r="J13" s="1" t="s">
        <v>52</v>
      </c>
      <c r="K13" s="1" t="s">
        <v>52</v>
      </c>
    </row>
    <row r="14" spans="1:12" ht="20.100000000000001" customHeight="1">
      <c r="A14" s="15" t="s">
        <v>449</v>
      </c>
      <c r="B14" s="16">
        <v>0</v>
      </c>
      <c r="C14" s="16">
        <v>0</v>
      </c>
      <c r="D14" s="16">
        <v>0</v>
      </c>
      <c r="E14" s="16">
        <v>0</v>
      </c>
      <c r="F14" s="15" t="s">
        <v>52</v>
      </c>
      <c r="G14" s="1" t="s">
        <v>291</v>
      </c>
      <c r="H14" s="1" t="s">
        <v>438</v>
      </c>
      <c r="I14" s="1" t="s">
        <v>450</v>
      </c>
      <c r="J14" s="1" t="s">
        <v>52</v>
      </c>
      <c r="K14" s="1" t="s">
        <v>52</v>
      </c>
    </row>
    <row r="15" spans="1:12" ht="20.100000000000001" customHeight="1">
      <c r="A15" s="15" t="s">
        <v>451</v>
      </c>
      <c r="B15" s="16">
        <v>0</v>
      </c>
      <c r="C15" s="16">
        <v>0</v>
      </c>
      <c r="D15" s="16">
        <v>0</v>
      </c>
      <c r="E15" s="16">
        <v>0</v>
      </c>
      <c r="F15" s="15" t="s">
        <v>52</v>
      </c>
      <c r="G15" s="1" t="s">
        <v>291</v>
      </c>
      <c r="H15" s="1" t="s">
        <v>438</v>
      </c>
      <c r="I15" s="1" t="s">
        <v>452</v>
      </c>
      <c r="J15" s="1" t="s">
        <v>52</v>
      </c>
      <c r="K15" s="1" t="s">
        <v>52</v>
      </c>
    </row>
    <row r="16" spans="1:12" ht="20.100000000000001" customHeight="1">
      <c r="A16" s="15" t="s">
        <v>453</v>
      </c>
      <c r="B16" s="16">
        <v>0</v>
      </c>
      <c r="C16" s="16"/>
      <c r="D16" s="16"/>
      <c r="E16" s="16"/>
      <c r="F16" s="15"/>
      <c r="G16" s="1" t="s">
        <v>291</v>
      </c>
      <c r="H16" s="1" t="s">
        <v>438</v>
      </c>
      <c r="I16" s="1" t="s">
        <v>454</v>
      </c>
      <c r="J16" s="1" t="s">
        <v>52</v>
      </c>
      <c r="K16" s="1" t="s">
        <v>52</v>
      </c>
    </row>
    <row r="17" spans="1:12" ht="20.100000000000001" customHeight="1">
      <c r="A17" s="15" t="s">
        <v>455</v>
      </c>
      <c r="B17" s="16">
        <v>0</v>
      </c>
      <c r="C17" s="16"/>
      <c r="D17" s="16"/>
      <c r="E17" s="16"/>
      <c r="F17" s="15"/>
      <c r="G17" s="1" t="s">
        <v>291</v>
      </c>
      <c r="H17" s="1" t="s">
        <v>438</v>
      </c>
      <c r="I17" s="1" t="s">
        <v>456</v>
      </c>
      <c r="J17" s="1" t="s">
        <v>52</v>
      </c>
      <c r="K17" s="1" t="s">
        <v>52</v>
      </c>
    </row>
    <row r="18" spans="1:12" ht="20.100000000000001" customHeight="1">
      <c r="A18" s="15" t="s">
        <v>457</v>
      </c>
      <c r="B18" s="16">
        <v>0</v>
      </c>
      <c r="C18" s="16"/>
      <c r="D18" s="16"/>
      <c r="E18" s="16"/>
      <c r="F18" s="15"/>
      <c r="G18" s="1" t="s">
        <v>291</v>
      </c>
      <c r="H18" s="1" t="s">
        <v>438</v>
      </c>
      <c r="I18" s="1" t="s">
        <v>458</v>
      </c>
      <c r="J18" s="1" t="s">
        <v>52</v>
      </c>
      <c r="K18" s="1" t="s">
        <v>52</v>
      </c>
    </row>
    <row r="19" spans="1:12" ht="20.100000000000001" customHeight="1">
      <c r="A19" s="15" t="s">
        <v>459</v>
      </c>
      <c r="B19" s="16">
        <v>0</v>
      </c>
      <c r="C19" s="16"/>
      <c r="D19" s="16"/>
      <c r="E19" s="16"/>
      <c r="F19" s="15"/>
      <c r="G19" s="1" t="s">
        <v>291</v>
      </c>
      <c r="H19" s="1" t="s">
        <v>438</v>
      </c>
      <c r="I19" s="1" t="s">
        <v>460</v>
      </c>
      <c r="J19" s="1" t="s">
        <v>52</v>
      </c>
      <c r="K19" s="1" t="s">
        <v>52</v>
      </c>
    </row>
    <row r="20" spans="1:12" ht="20.100000000000001" customHeight="1">
      <c r="A20" s="15" t="s">
        <v>440</v>
      </c>
      <c r="B20" s="16">
        <v>0</v>
      </c>
      <c r="C20" s="16"/>
      <c r="D20" s="16"/>
      <c r="E20" s="16"/>
      <c r="F20" s="15"/>
      <c r="G20" s="1" t="s">
        <v>291</v>
      </c>
      <c r="H20" s="1" t="s">
        <v>438</v>
      </c>
      <c r="I20" s="1" t="s">
        <v>52</v>
      </c>
      <c r="J20" s="1" t="s">
        <v>52</v>
      </c>
      <c r="K20" s="1" t="s">
        <v>52</v>
      </c>
    </row>
    <row r="21" spans="1:12" ht="20.100000000000001" customHeight="1">
      <c r="A21" s="15" t="s">
        <v>461</v>
      </c>
      <c r="B21" s="16">
        <v>0</v>
      </c>
      <c r="C21" s="16"/>
      <c r="D21" s="16"/>
      <c r="E21" s="16"/>
      <c r="F21" s="15"/>
      <c r="G21" s="1" t="s">
        <v>291</v>
      </c>
      <c r="H21" s="1" t="s">
        <v>438</v>
      </c>
      <c r="I21" s="1" t="s">
        <v>462</v>
      </c>
      <c r="J21" s="1" t="s">
        <v>52</v>
      </c>
      <c r="K21" s="1" t="s">
        <v>52</v>
      </c>
    </row>
    <row r="22" spans="1:12" ht="20.100000000000001" customHeight="1">
      <c r="A22" s="15" t="s">
        <v>459</v>
      </c>
      <c r="B22" s="16">
        <v>0</v>
      </c>
      <c r="C22" s="16"/>
      <c r="D22" s="16"/>
      <c r="E22" s="16"/>
      <c r="F22" s="15"/>
      <c r="G22" s="1" t="s">
        <v>291</v>
      </c>
      <c r="H22" s="1" t="s">
        <v>438</v>
      </c>
      <c r="I22" s="1" t="s">
        <v>460</v>
      </c>
      <c r="J22" s="1" t="s">
        <v>52</v>
      </c>
      <c r="K22" s="1" t="s">
        <v>52</v>
      </c>
    </row>
    <row r="23" spans="1:12" ht="20.100000000000001" customHeight="1">
      <c r="A23" s="15" t="s">
        <v>463</v>
      </c>
      <c r="B23" s="17">
        <v>0</v>
      </c>
      <c r="C23" s="17"/>
      <c r="D23" s="17"/>
      <c r="E23" s="17"/>
      <c r="F23" s="18"/>
    </row>
    <row r="24" spans="1:12" ht="20.100000000000001" customHeight="1">
      <c r="A24" s="18"/>
      <c r="B24" s="18"/>
      <c r="C24" s="18"/>
      <c r="D24" s="18"/>
      <c r="E24" s="18"/>
      <c r="F24" s="18"/>
    </row>
    <row r="25" spans="1:12" ht="20.100000000000001" customHeight="1">
      <c r="A25" s="18" t="s">
        <v>465</v>
      </c>
      <c r="B25" s="18"/>
      <c r="C25" s="18"/>
      <c r="D25" s="18"/>
      <c r="E25" s="18"/>
      <c r="F25" s="15"/>
      <c r="G25" s="1" t="s">
        <v>398</v>
      </c>
      <c r="I25" s="1" t="s">
        <v>293</v>
      </c>
      <c r="J25" s="1" t="s">
        <v>397</v>
      </c>
      <c r="K25" s="1" t="s">
        <v>61</v>
      </c>
    </row>
    <row r="26" spans="1:12" ht="20.100000000000001" customHeight="1">
      <c r="A26" s="15" t="s">
        <v>52</v>
      </c>
      <c r="B26" s="16"/>
      <c r="C26" s="16"/>
      <c r="D26" s="16"/>
      <c r="E26" s="16"/>
      <c r="F26" s="15"/>
      <c r="G26" s="1" t="s">
        <v>398</v>
      </c>
      <c r="H26" s="1" t="s">
        <v>436</v>
      </c>
      <c r="I26" s="1" t="s">
        <v>52</v>
      </c>
      <c r="J26" s="1" t="s">
        <v>52</v>
      </c>
      <c r="K26" s="1" t="s">
        <v>52</v>
      </c>
      <c r="L26">
        <v>1</v>
      </c>
    </row>
    <row r="27" spans="1:12" ht="20.100000000000001" customHeight="1">
      <c r="A27" s="15" t="s">
        <v>466</v>
      </c>
      <c r="B27" s="16">
        <v>0</v>
      </c>
      <c r="C27" s="16"/>
      <c r="D27" s="16"/>
      <c r="E27" s="16"/>
      <c r="F27" s="15"/>
      <c r="G27" s="1" t="s">
        <v>398</v>
      </c>
      <c r="H27" s="1" t="s">
        <v>438</v>
      </c>
      <c r="I27" s="1" t="s">
        <v>467</v>
      </c>
      <c r="J27" s="1" t="s">
        <v>52</v>
      </c>
      <c r="K27" s="1" t="s">
        <v>52</v>
      </c>
    </row>
    <row r="28" spans="1:12" ht="20.100000000000001" customHeight="1">
      <c r="A28" s="15" t="s">
        <v>468</v>
      </c>
      <c r="B28" s="16">
        <v>0</v>
      </c>
      <c r="C28" s="16"/>
      <c r="D28" s="16"/>
      <c r="E28" s="16"/>
      <c r="F28" s="15"/>
      <c r="G28" s="1" t="s">
        <v>398</v>
      </c>
      <c r="H28" s="1" t="s">
        <v>438</v>
      </c>
      <c r="I28" s="1" t="s">
        <v>469</v>
      </c>
      <c r="J28" s="1" t="s">
        <v>52</v>
      </c>
      <c r="K28" s="1" t="s">
        <v>52</v>
      </c>
    </row>
    <row r="29" spans="1:12" ht="20.100000000000001" customHeight="1">
      <c r="A29" s="15" t="s">
        <v>440</v>
      </c>
      <c r="B29" s="16">
        <v>0</v>
      </c>
      <c r="C29" s="16"/>
      <c r="D29" s="16"/>
      <c r="E29" s="16"/>
      <c r="F29" s="15"/>
      <c r="G29" s="1" t="s">
        <v>398</v>
      </c>
      <c r="H29" s="1" t="s">
        <v>438</v>
      </c>
      <c r="I29" s="1" t="s">
        <v>52</v>
      </c>
      <c r="J29" s="1" t="s">
        <v>52</v>
      </c>
      <c r="K29" s="1" t="s">
        <v>52</v>
      </c>
    </row>
    <row r="30" spans="1:12" ht="20.100000000000001" customHeight="1">
      <c r="A30" s="15" t="s">
        <v>470</v>
      </c>
      <c r="B30" s="16">
        <v>0</v>
      </c>
      <c r="C30" s="16"/>
      <c r="D30" s="16"/>
      <c r="E30" s="16"/>
      <c r="F30" s="15"/>
      <c r="G30" s="1" t="s">
        <v>398</v>
      </c>
      <c r="H30" s="1" t="s">
        <v>438</v>
      </c>
      <c r="I30" s="1" t="s">
        <v>471</v>
      </c>
      <c r="J30" s="1" t="s">
        <v>52</v>
      </c>
      <c r="K30" s="1" t="s">
        <v>52</v>
      </c>
    </row>
    <row r="31" spans="1:12" ht="20.100000000000001" customHeight="1">
      <c r="A31" s="15" t="s">
        <v>472</v>
      </c>
      <c r="B31" s="16">
        <v>0</v>
      </c>
      <c r="C31" s="16"/>
      <c r="D31" s="16"/>
      <c r="E31" s="16"/>
      <c r="F31" s="15"/>
      <c r="G31" s="1" t="s">
        <v>398</v>
      </c>
      <c r="H31" s="1" t="s">
        <v>438</v>
      </c>
      <c r="I31" s="1" t="s">
        <v>473</v>
      </c>
      <c r="J31" s="1" t="s">
        <v>52</v>
      </c>
      <c r="K31" s="1" t="s">
        <v>52</v>
      </c>
    </row>
    <row r="32" spans="1:12" ht="20.100000000000001" customHeight="1">
      <c r="A32" s="15" t="s">
        <v>440</v>
      </c>
      <c r="B32" s="16">
        <v>0</v>
      </c>
      <c r="C32" s="16"/>
      <c r="D32" s="16"/>
      <c r="E32" s="16"/>
      <c r="F32" s="15"/>
      <c r="G32" s="1" t="s">
        <v>398</v>
      </c>
      <c r="H32" s="1" t="s">
        <v>438</v>
      </c>
      <c r="I32" s="1" t="s">
        <v>52</v>
      </c>
      <c r="J32" s="1" t="s">
        <v>52</v>
      </c>
      <c r="K32" s="1" t="s">
        <v>52</v>
      </c>
    </row>
    <row r="33" spans="1:11" ht="20.100000000000001" customHeight="1">
      <c r="A33" s="15" t="s">
        <v>445</v>
      </c>
      <c r="B33" s="16">
        <v>0</v>
      </c>
      <c r="C33" s="16"/>
      <c r="D33" s="16"/>
      <c r="E33" s="16"/>
      <c r="F33" s="15"/>
      <c r="G33" s="1" t="s">
        <v>398</v>
      </c>
      <c r="H33" s="1" t="s">
        <v>438</v>
      </c>
      <c r="I33" s="1" t="s">
        <v>446</v>
      </c>
      <c r="J33" s="1" t="s">
        <v>52</v>
      </c>
      <c r="K33" s="1" t="s">
        <v>52</v>
      </c>
    </row>
    <row r="34" spans="1:11" ht="20.100000000000001" customHeight="1">
      <c r="A34" s="15" t="s">
        <v>440</v>
      </c>
      <c r="B34" s="16">
        <v>0</v>
      </c>
      <c r="C34" s="16"/>
      <c r="D34" s="16"/>
      <c r="E34" s="16"/>
      <c r="F34" s="15"/>
      <c r="G34" s="1" t="s">
        <v>398</v>
      </c>
      <c r="H34" s="1" t="s">
        <v>438</v>
      </c>
      <c r="I34" s="1" t="s">
        <v>52</v>
      </c>
      <c r="J34" s="1" t="s">
        <v>52</v>
      </c>
      <c r="K34" s="1" t="s">
        <v>52</v>
      </c>
    </row>
    <row r="35" spans="1:11" ht="20.100000000000001" customHeight="1">
      <c r="A35" s="15" t="s">
        <v>447</v>
      </c>
      <c r="B35" s="16">
        <v>0</v>
      </c>
      <c r="C35" s="16"/>
      <c r="D35" s="16"/>
      <c r="E35" s="16"/>
      <c r="F35" s="15"/>
      <c r="G35" s="1" t="s">
        <v>398</v>
      </c>
      <c r="H35" s="1" t="s">
        <v>438</v>
      </c>
      <c r="I35" s="1" t="s">
        <v>448</v>
      </c>
      <c r="J35" s="1" t="s">
        <v>52</v>
      </c>
      <c r="K35" s="1" t="s">
        <v>52</v>
      </c>
    </row>
    <row r="36" spans="1:11" ht="20.100000000000001" customHeight="1">
      <c r="A36" s="15" t="s">
        <v>449</v>
      </c>
      <c r="B36" s="16">
        <v>0</v>
      </c>
      <c r="C36" s="16"/>
      <c r="D36" s="16"/>
      <c r="E36" s="16"/>
      <c r="F36" s="15"/>
      <c r="G36" s="1" t="s">
        <v>398</v>
      </c>
      <c r="H36" s="1" t="s">
        <v>438</v>
      </c>
      <c r="I36" s="1" t="s">
        <v>450</v>
      </c>
      <c r="J36" s="1" t="s">
        <v>52</v>
      </c>
      <c r="K36" s="1" t="s">
        <v>52</v>
      </c>
    </row>
    <row r="37" spans="1:11" ht="20.100000000000001" customHeight="1">
      <c r="A37" s="15" t="s">
        <v>474</v>
      </c>
      <c r="B37" s="16">
        <v>0</v>
      </c>
      <c r="C37" s="16"/>
      <c r="D37" s="16"/>
      <c r="E37" s="16"/>
      <c r="F37" s="15"/>
      <c r="G37" s="1" t="s">
        <v>398</v>
      </c>
      <c r="H37" s="1" t="s">
        <v>438</v>
      </c>
      <c r="I37" s="1" t="s">
        <v>475</v>
      </c>
      <c r="J37" s="1" t="s">
        <v>52</v>
      </c>
      <c r="K37" s="1" t="s">
        <v>52</v>
      </c>
    </row>
    <row r="38" spans="1:11" ht="20.100000000000001" customHeight="1">
      <c r="A38" s="15" t="s">
        <v>476</v>
      </c>
      <c r="B38" s="16">
        <v>0</v>
      </c>
      <c r="C38" s="16"/>
      <c r="D38" s="16"/>
      <c r="E38" s="16"/>
      <c r="F38" s="15"/>
      <c r="G38" s="1" t="s">
        <v>398</v>
      </c>
      <c r="H38" s="1" t="s">
        <v>438</v>
      </c>
      <c r="I38" s="1" t="s">
        <v>477</v>
      </c>
      <c r="J38" s="1" t="s">
        <v>52</v>
      </c>
      <c r="K38" s="1" t="s">
        <v>52</v>
      </c>
    </row>
    <row r="39" spans="1:11" ht="20.100000000000001" customHeight="1">
      <c r="A39" s="15" t="s">
        <v>478</v>
      </c>
      <c r="B39" s="16">
        <v>0</v>
      </c>
      <c r="C39" s="16"/>
      <c r="D39" s="16"/>
      <c r="E39" s="16"/>
      <c r="F39" s="15"/>
      <c r="G39" s="1" t="s">
        <v>398</v>
      </c>
      <c r="H39" s="1" t="s">
        <v>438</v>
      </c>
      <c r="I39" s="1" t="s">
        <v>479</v>
      </c>
      <c r="J39" s="1" t="s">
        <v>52</v>
      </c>
      <c r="K39" s="1" t="s">
        <v>52</v>
      </c>
    </row>
    <row r="40" spans="1:11" ht="20.100000000000001" customHeight="1">
      <c r="A40" s="15" t="s">
        <v>480</v>
      </c>
      <c r="B40" s="16">
        <v>0</v>
      </c>
      <c r="C40" s="16"/>
      <c r="D40" s="16"/>
      <c r="E40" s="16"/>
      <c r="F40" s="15"/>
      <c r="G40" s="1" t="s">
        <v>398</v>
      </c>
      <c r="H40" s="1" t="s">
        <v>438</v>
      </c>
      <c r="I40" s="1" t="s">
        <v>481</v>
      </c>
      <c r="J40" s="1" t="s">
        <v>52</v>
      </c>
      <c r="K40" s="1" t="s">
        <v>52</v>
      </c>
    </row>
    <row r="41" spans="1:11" ht="20.100000000000001" customHeight="1">
      <c r="A41" s="15" t="s">
        <v>459</v>
      </c>
      <c r="B41" s="16">
        <v>0</v>
      </c>
      <c r="C41" s="16"/>
      <c r="D41" s="16"/>
      <c r="E41" s="16"/>
      <c r="F41" s="15"/>
      <c r="G41" s="1" t="s">
        <v>398</v>
      </c>
      <c r="H41" s="1" t="s">
        <v>438</v>
      </c>
      <c r="I41" s="1" t="s">
        <v>460</v>
      </c>
      <c r="J41" s="1" t="s">
        <v>52</v>
      </c>
      <c r="K41" s="1" t="s">
        <v>52</v>
      </c>
    </row>
    <row r="42" spans="1:11" ht="20.100000000000001" customHeight="1">
      <c r="A42" s="15" t="s">
        <v>440</v>
      </c>
      <c r="B42" s="16">
        <v>0</v>
      </c>
      <c r="C42" s="16"/>
      <c r="D42" s="16"/>
      <c r="E42" s="16"/>
      <c r="F42" s="15"/>
      <c r="G42" s="1" t="s">
        <v>398</v>
      </c>
      <c r="H42" s="1" t="s">
        <v>438</v>
      </c>
      <c r="I42" s="1" t="s">
        <v>52</v>
      </c>
      <c r="J42" s="1" t="s">
        <v>52</v>
      </c>
      <c r="K42" s="1" t="s">
        <v>52</v>
      </c>
    </row>
    <row r="43" spans="1:11" ht="20.100000000000001" customHeight="1">
      <c r="A43" s="15" t="s">
        <v>482</v>
      </c>
      <c r="B43" s="16">
        <v>0</v>
      </c>
      <c r="C43" s="16"/>
      <c r="D43" s="16"/>
      <c r="E43" s="16"/>
      <c r="F43" s="15"/>
      <c r="G43" s="1" t="s">
        <v>398</v>
      </c>
      <c r="H43" s="1" t="s">
        <v>438</v>
      </c>
      <c r="I43" s="1" t="s">
        <v>483</v>
      </c>
      <c r="J43" s="1" t="s">
        <v>52</v>
      </c>
      <c r="K43" s="1" t="s">
        <v>52</v>
      </c>
    </row>
    <row r="44" spans="1:11" ht="20.100000000000001" customHeight="1">
      <c r="A44" s="15" t="s">
        <v>440</v>
      </c>
      <c r="B44" s="16">
        <v>0</v>
      </c>
      <c r="C44" s="16"/>
      <c r="D44" s="16"/>
      <c r="E44" s="16"/>
      <c r="F44" s="15"/>
      <c r="G44" s="1" t="s">
        <v>398</v>
      </c>
      <c r="H44" s="1" t="s">
        <v>438</v>
      </c>
      <c r="I44" s="1" t="s">
        <v>52</v>
      </c>
      <c r="J44" s="1" t="s">
        <v>52</v>
      </c>
      <c r="K44" s="1" t="s">
        <v>52</v>
      </c>
    </row>
    <row r="45" spans="1:11" ht="20.100000000000001" customHeight="1">
      <c r="A45" s="15" t="s">
        <v>484</v>
      </c>
      <c r="B45" s="16"/>
      <c r="C45" s="16"/>
      <c r="D45" s="16"/>
      <c r="E45" s="16"/>
      <c r="F45" s="15"/>
      <c r="G45" s="1" t="s">
        <v>398</v>
      </c>
      <c r="H45" s="1" t="s">
        <v>438</v>
      </c>
      <c r="I45" s="1" t="s">
        <v>485</v>
      </c>
      <c r="J45" s="1" t="s">
        <v>52</v>
      </c>
      <c r="K45" s="1" t="s">
        <v>52</v>
      </c>
    </row>
    <row r="46" spans="1:11" ht="20.100000000000001" customHeight="1">
      <c r="A46" s="15" t="s">
        <v>486</v>
      </c>
      <c r="B46" s="16"/>
      <c r="C46" s="16"/>
      <c r="D46" s="16"/>
      <c r="E46" s="16"/>
      <c r="F46" s="15"/>
      <c r="G46" s="1" t="s">
        <v>398</v>
      </c>
      <c r="H46" s="1" t="s">
        <v>438</v>
      </c>
      <c r="I46" s="1" t="s">
        <v>487</v>
      </c>
      <c r="J46" s="1" t="s">
        <v>52</v>
      </c>
      <c r="K46" s="1" t="s">
        <v>52</v>
      </c>
    </row>
    <row r="47" spans="1:11" ht="20.100000000000001" customHeight="1">
      <c r="A47" s="15" t="s">
        <v>488</v>
      </c>
      <c r="B47" s="16"/>
      <c r="C47" s="16"/>
      <c r="D47" s="16"/>
      <c r="E47" s="16"/>
      <c r="F47" s="15"/>
      <c r="G47" s="1" t="s">
        <v>398</v>
      </c>
      <c r="H47" s="1" t="s">
        <v>438</v>
      </c>
      <c r="I47" s="1" t="s">
        <v>489</v>
      </c>
      <c r="J47" s="1" t="s">
        <v>52</v>
      </c>
      <c r="K47" s="1" t="s">
        <v>52</v>
      </c>
    </row>
    <row r="48" spans="1:11" ht="20.100000000000001" customHeight="1">
      <c r="A48" s="15" t="s">
        <v>490</v>
      </c>
      <c r="B48" s="16"/>
      <c r="C48" s="16"/>
      <c r="D48" s="16"/>
      <c r="E48" s="16"/>
      <c r="F48" s="15"/>
      <c r="G48" s="1" t="s">
        <v>398</v>
      </c>
      <c r="H48" s="1" t="s">
        <v>438</v>
      </c>
      <c r="I48" s="1" t="s">
        <v>491</v>
      </c>
      <c r="J48" s="1" t="s">
        <v>52</v>
      </c>
      <c r="K48" s="1" t="s">
        <v>52</v>
      </c>
    </row>
    <row r="49" spans="1:12" ht="20.100000000000001" customHeight="1">
      <c r="A49" s="15" t="s">
        <v>459</v>
      </c>
      <c r="B49" s="16"/>
      <c r="C49" s="16"/>
      <c r="D49" s="16"/>
      <c r="E49" s="16"/>
      <c r="F49" s="15"/>
      <c r="G49" s="1" t="s">
        <v>398</v>
      </c>
      <c r="H49" s="1" t="s">
        <v>438</v>
      </c>
      <c r="I49" s="1" t="s">
        <v>460</v>
      </c>
      <c r="J49" s="1" t="s">
        <v>52</v>
      </c>
      <c r="K49" s="1" t="s">
        <v>52</v>
      </c>
    </row>
    <row r="50" spans="1:12" ht="20.100000000000001" customHeight="1">
      <c r="A50" s="15" t="s">
        <v>440</v>
      </c>
      <c r="B50" s="16"/>
      <c r="C50" s="16"/>
      <c r="D50" s="16"/>
      <c r="E50" s="16"/>
      <c r="F50" s="15"/>
      <c r="G50" s="1" t="s">
        <v>398</v>
      </c>
      <c r="H50" s="1" t="s">
        <v>438</v>
      </c>
      <c r="I50" s="1" t="s">
        <v>52</v>
      </c>
      <c r="J50" s="1" t="s">
        <v>52</v>
      </c>
      <c r="K50" s="1" t="s">
        <v>52</v>
      </c>
    </row>
    <row r="51" spans="1:12" ht="20.100000000000001" customHeight="1">
      <c r="A51" s="15" t="s">
        <v>492</v>
      </c>
      <c r="B51" s="16"/>
      <c r="C51" s="16"/>
      <c r="D51" s="16"/>
      <c r="E51" s="16"/>
      <c r="F51" s="15"/>
      <c r="G51" s="1" t="s">
        <v>398</v>
      </c>
      <c r="H51" s="1" t="s">
        <v>438</v>
      </c>
      <c r="I51" s="1" t="s">
        <v>493</v>
      </c>
      <c r="J51" s="1" t="s">
        <v>52</v>
      </c>
      <c r="K51" s="1" t="s">
        <v>52</v>
      </c>
    </row>
    <row r="52" spans="1:12" ht="20.100000000000001" customHeight="1">
      <c r="A52" s="15" t="s">
        <v>494</v>
      </c>
      <c r="B52" s="16"/>
      <c r="C52" s="16"/>
      <c r="D52" s="16"/>
      <c r="E52" s="16"/>
      <c r="F52" s="15"/>
      <c r="G52" s="1" t="s">
        <v>398</v>
      </c>
      <c r="H52" s="1" t="s">
        <v>438</v>
      </c>
      <c r="I52" s="1" t="s">
        <v>495</v>
      </c>
      <c r="J52" s="1" t="s">
        <v>52</v>
      </c>
      <c r="K52" s="1" t="s">
        <v>52</v>
      </c>
    </row>
    <row r="53" spans="1:12" ht="20.100000000000001" customHeight="1">
      <c r="A53" s="15" t="s">
        <v>496</v>
      </c>
      <c r="B53" s="16"/>
      <c r="C53" s="16"/>
      <c r="D53" s="16"/>
      <c r="E53" s="16"/>
      <c r="F53" s="15"/>
      <c r="G53" s="1" t="s">
        <v>398</v>
      </c>
      <c r="H53" s="1" t="s">
        <v>438</v>
      </c>
      <c r="I53" s="1" t="s">
        <v>497</v>
      </c>
      <c r="J53" s="1" t="s">
        <v>52</v>
      </c>
      <c r="K53" s="1" t="s">
        <v>52</v>
      </c>
    </row>
    <row r="54" spans="1:12" ht="20.100000000000001" customHeight="1">
      <c r="A54" s="15" t="s">
        <v>498</v>
      </c>
      <c r="B54" s="16"/>
      <c r="C54" s="16"/>
      <c r="D54" s="16"/>
      <c r="E54" s="16"/>
      <c r="F54" s="15"/>
      <c r="G54" s="1" t="s">
        <v>398</v>
      </c>
      <c r="H54" s="1" t="s">
        <v>438</v>
      </c>
      <c r="I54" s="1" t="s">
        <v>499</v>
      </c>
      <c r="J54" s="1" t="s">
        <v>52</v>
      </c>
      <c r="K54" s="1" t="s">
        <v>52</v>
      </c>
    </row>
    <row r="55" spans="1:12" ht="20.100000000000001" customHeight="1">
      <c r="A55" s="15" t="s">
        <v>459</v>
      </c>
      <c r="B55" s="16"/>
      <c r="C55" s="16"/>
      <c r="D55" s="16"/>
      <c r="E55" s="16"/>
      <c r="F55" s="15"/>
      <c r="G55" s="1" t="s">
        <v>398</v>
      </c>
      <c r="H55" s="1" t="s">
        <v>438</v>
      </c>
      <c r="I55" s="1" t="s">
        <v>460</v>
      </c>
      <c r="J55" s="1" t="s">
        <v>52</v>
      </c>
      <c r="K55" s="1" t="s">
        <v>52</v>
      </c>
    </row>
    <row r="56" spans="1:12" ht="20.100000000000001" customHeight="1">
      <c r="A56" s="15" t="s">
        <v>440</v>
      </c>
      <c r="B56" s="16"/>
      <c r="C56" s="16"/>
      <c r="D56" s="16"/>
      <c r="E56" s="16"/>
      <c r="F56" s="15"/>
      <c r="G56" s="1" t="s">
        <v>398</v>
      </c>
      <c r="H56" s="1" t="s">
        <v>438</v>
      </c>
      <c r="I56" s="1" t="s">
        <v>52</v>
      </c>
      <c r="J56" s="1" t="s">
        <v>52</v>
      </c>
      <c r="K56" s="1" t="s">
        <v>52</v>
      </c>
    </row>
    <row r="57" spans="1:12" ht="20.100000000000001" customHeight="1">
      <c r="A57" s="15" t="s">
        <v>500</v>
      </c>
      <c r="B57" s="16"/>
      <c r="C57" s="16"/>
      <c r="D57" s="16"/>
      <c r="E57" s="16"/>
      <c r="F57" s="15"/>
      <c r="G57" s="1" t="s">
        <v>398</v>
      </c>
      <c r="H57" s="1" t="s">
        <v>438</v>
      </c>
      <c r="I57" s="1" t="s">
        <v>501</v>
      </c>
      <c r="J57" s="1" t="s">
        <v>52</v>
      </c>
      <c r="K57" s="1" t="s">
        <v>52</v>
      </c>
    </row>
    <row r="58" spans="1:12" ht="20.100000000000001" customHeight="1">
      <c r="A58" s="15" t="s">
        <v>459</v>
      </c>
      <c r="B58" s="16"/>
      <c r="C58" s="16"/>
      <c r="D58" s="16"/>
      <c r="E58" s="16"/>
      <c r="F58" s="15"/>
      <c r="G58" s="1" t="s">
        <v>398</v>
      </c>
      <c r="H58" s="1" t="s">
        <v>438</v>
      </c>
      <c r="I58" s="1" t="s">
        <v>460</v>
      </c>
      <c r="J58" s="1" t="s">
        <v>52</v>
      </c>
      <c r="K58" s="1" t="s">
        <v>52</v>
      </c>
    </row>
    <row r="59" spans="1:12" ht="20.100000000000001" customHeight="1">
      <c r="A59" s="15" t="s">
        <v>463</v>
      </c>
      <c r="B59" s="17"/>
      <c r="C59" s="17"/>
      <c r="D59" s="17"/>
      <c r="E59" s="17"/>
      <c r="F59" s="18"/>
    </row>
    <row r="60" spans="1:12" ht="20.100000000000001" customHeight="1">
      <c r="A60" s="18"/>
      <c r="B60" s="18"/>
      <c r="C60" s="18"/>
      <c r="D60" s="18"/>
      <c r="E60" s="18"/>
      <c r="F60" s="18"/>
    </row>
    <row r="61" spans="1:12" ht="20.100000000000001" customHeight="1">
      <c r="A61" s="18" t="s">
        <v>502</v>
      </c>
      <c r="B61" s="18"/>
      <c r="C61" s="18"/>
      <c r="D61" s="18"/>
      <c r="E61" s="18"/>
      <c r="F61" s="15"/>
      <c r="G61" s="1" t="s">
        <v>424</v>
      </c>
      <c r="I61" s="1" t="s">
        <v>293</v>
      </c>
      <c r="J61" s="1" t="s">
        <v>423</v>
      </c>
      <c r="K61" s="1" t="s">
        <v>61</v>
      </c>
    </row>
    <row r="62" spans="1:12" ht="20.100000000000001" customHeight="1">
      <c r="A62" s="15" t="s">
        <v>52</v>
      </c>
      <c r="B62" s="16"/>
      <c r="C62" s="16"/>
      <c r="D62" s="16"/>
      <c r="E62" s="16"/>
      <c r="F62" s="15"/>
      <c r="G62" s="1" t="s">
        <v>424</v>
      </c>
      <c r="H62" s="1" t="s">
        <v>436</v>
      </c>
      <c r="I62" s="1" t="s">
        <v>52</v>
      </c>
      <c r="J62" s="1" t="s">
        <v>52</v>
      </c>
      <c r="K62" s="1" t="s">
        <v>52</v>
      </c>
      <c r="L62">
        <v>1</v>
      </c>
    </row>
    <row r="63" spans="1:12" ht="20.100000000000001" customHeight="1">
      <c r="A63" s="15" t="s">
        <v>503</v>
      </c>
      <c r="B63" s="16"/>
      <c r="C63" s="16"/>
      <c r="D63" s="16"/>
      <c r="E63" s="16"/>
      <c r="F63" s="15"/>
      <c r="G63" s="1" t="s">
        <v>424</v>
      </c>
      <c r="H63" s="1" t="s">
        <v>438</v>
      </c>
      <c r="I63" s="1" t="s">
        <v>504</v>
      </c>
      <c r="J63" s="1" t="s">
        <v>52</v>
      </c>
      <c r="K63" s="1" t="s">
        <v>52</v>
      </c>
    </row>
    <row r="64" spans="1:12" ht="20.100000000000001" customHeight="1">
      <c r="A64" s="15" t="s">
        <v>505</v>
      </c>
      <c r="B64" s="16"/>
      <c r="C64" s="16"/>
      <c r="D64" s="16"/>
      <c r="E64" s="16"/>
      <c r="F64" s="15"/>
      <c r="G64" s="1" t="s">
        <v>424</v>
      </c>
      <c r="H64" s="1" t="s">
        <v>438</v>
      </c>
      <c r="I64" s="1" t="s">
        <v>506</v>
      </c>
      <c r="J64" s="1" t="s">
        <v>52</v>
      </c>
      <c r="K64" s="1" t="s">
        <v>52</v>
      </c>
    </row>
    <row r="65" spans="1:11" ht="20.100000000000001" customHeight="1">
      <c r="A65" s="15" t="s">
        <v>440</v>
      </c>
      <c r="B65" s="16"/>
      <c r="C65" s="16"/>
      <c r="D65" s="16"/>
      <c r="E65" s="16"/>
      <c r="F65" s="15"/>
      <c r="G65" s="1" t="s">
        <v>424</v>
      </c>
      <c r="H65" s="1" t="s">
        <v>438</v>
      </c>
      <c r="I65" s="1" t="s">
        <v>52</v>
      </c>
      <c r="J65" s="1" t="s">
        <v>52</v>
      </c>
      <c r="K65" s="1" t="s">
        <v>52</v>
      </c>
    </row>
    <row r="66" spans="1:11" ht="20.100000000000001" customHeight="1">
      <c r="A66" s="15" t="s">
        <v>507</v>
      </c>
      <c r="B66" s="16"/>
      <c r="C66" s="16"/>
      <c r="D66" s="16"/>
      <c r="E66" s="16"/>
      <c r="F66" s="15"/>
      <c r="G66" s="1" t="s">
        <v>424</v>
      </c>
      <c r="H66" s="1" t="s">
        <v>438</v>
      </c>
      <c r="I66" s="1" t="s">
        <v>508</v>
      </c>
      <c r="J66" s="1" t="s">
        <v>52</v>
      </c>
      <c r="K66" s="1" t="s">
        <v>52</v>
      </c>
    </row>
    <row r="67" spans="1:11" ht="20.100000000000001" customHeight="1">
      <c r="A67" s="15" t="s">
        <v>509</v>
      </c>
      <c r="B67" s="16"/>
      <c r="C67" s="16"/>
      <c r="D67" s="16"/>
      <c r="E67" s="16"/>
      <c r="F67" s="15"/>
      <c r="G67" s="1" t="s">
        <v>424</v>
      </c>
      <c r="H67" s="1" t="s">
        <v>438</v>
      </c>
      <c r="I67" s="1" t="s">
        <v>473</v>
      </c>
      <c r="J67" s="1" t="s">
        <v>52</v>
      </c>
      <c r="K67" s="1" t="s">
        <v>52</v>
      </c>
    </row>
    <row r="68" spans="1:11" ht="20.100000000000001" customHeight="1">
      <c r="A68" s="15" t="s">
        <v>440</v>
      </c>
      <c r="B68" s="16"/>
      <c r="C68" s="16"/>
      <c r="D68" s="16"/>
      <c r="E68" s="16"/>
      <c r="F68" s="15"/>
      <c r="G68" s="1" t="s">
        <v>424</v>
      </c>
      <c r="H68" s="1" t="s">
        <v>438</v>
      </c>
      <c r="I68" s="1" t="s">
        <v>52</v>
      </c>
      <c r="J68" s="1" t="s">
        <v>52</v>
      </c>
      <c r="K68" s="1" t="s">
        <v>52</v>
      </c>
    </row>
    <row r="69" spans="1:11" ht="20.100000000000001" customHeight="1">
      <c r="A69" s="15" t="s">
        <v>445</v>
      </c>
      <c r="B69" s="16"/>
      <c r="C69" s="16"/>
      <c r="D69" s="16"/>
      <c r="E69" s="16"/>
      <c r="F69" s="15"/>
      <c r="G69" s="1" t="s">
        <v>424</v>
      </c>
      <c r="H69" s="1" t="s">
        <v>438</v>
      </c>
      <c r="I69" s="1" t="s">
        <v>446</v>
      </c>
      <c r="J69" s="1" t="s">
        <v>52</v>
      </c>
      <c r="K69" s="1" t="s">
        <v>52</v>
      </c>
    </row>
    <row r="70" spans="1:11" ht="20.100000000000001" customHeight="1">
      <c r="A70" s="15" t="s">
        <v>440</v>
      </c>
      <c r="B70" s="16"/>
      <c r="C70" s="16"/>
      <c r="D70" s="16"/>
      <c r="E70" s="16"/>
      <c r="F70" s="15"/>
      <c r="G70" s="1" t="s">
        <v>424</v>
      </c>
      <c r="H70" s="1" t="s">
        <v>438</v>
      </c>
      <c r="I70" s="1" t="s">
        <v>52</v>
      </c>
      <c r="J70" s="1" t="s">
        <v>52</v>
      </c>
      <c r="K70" s="1" t="s">
        <v>52</v>
      </c>
    </row>
    <row r="71" spans="1:11" ht="20.100000000000001" customHeight="1">
      <c r="A71" s="15" t="s">
        <v>447</v>
      </c>
      <c r="B71" s="16"/>
      <c r="C71" s="16"/>
      <c r="D71" s="16"/>
      <c r="E71" s="16"/>
      <c r="F71" s="15"/>
      <c r="G71" s="1" t="s">
        <v>424</v>
      </c>
      <c r="H71" s="1" t="s">
        <v>438</v>
      </c>
      <c r="I71" s="1" t="s">
        <v>448</v>
      </c>
      <c r="J71" s="1" t="s">
        <v>52</v>
      </c>
      <c r="K71" s="1" t="s">
        <v>52</v>
      </c>
    </row>
    <row r="72" spans="1:11" ht="20.100000000000001" customHeight="1">
      <c r="A72" s="15" t="s">
        <v>449</v>
      </c>
      <c r="B72" s="16"/>
      <c r="C72" s="16"/>
      <c r="D72" s="16"/>
      <c r="E72" s="16"/>
      <c r="F72" s="15"/>
      <c r="G72" s="1" t="s">
        <v>424</v>
      </c>
      <c r="H72" s="1" t="s">
        <v>438</v>
      </c>
      <c r="I72" s="1" t="s">
        <v>450</v>
      </c>
      <c r="J72" s="1" t="s">
        <v>52</v>
      </c>
      <c r="K72" s="1" t="s">
        <v>52</v>
      </c>
    </row>
    <row r="73" spans="1:11" ht="20.100000000000001" customHeight="1">
      <c r="A73" s="15" t="s">
        <v>474</v>
      </c>
      <c r="B73" s="16"/>
      <c r="C73" s="16"/>
      <c r="D73" s="16"/>
      <c r="E73" s="16"/>
      <c r="F73" s="15"/>
      <c r="G73" s="1" t="s">
        <v>424</v>
      </c>
      <c r="H73" s="1" t="s">
        <v>438</v>
      </c>
      <c r="I73" s="1" t="s">
        <v>475</v>
      </c>
      <c r="J73" s="1" t="s">
        <v>52</v>
      </c>
      <c r="K73" s="1" t="s">
        <v>52</v>
      </c>
    </row>
    <row r="74" spans="1:11" ht="20.100000000000001" customHeight="1">
      <c r="A74" s="15" t="s">
        <v>510</v>
      </c>
      <c r="B74" s="16"/>
      <c r="C74" s="16"/>
      <c r="D74" s="16"/>
      <c r="E74" s="16"/>
      <c r="F74" s="15"/>
      <c r="G74" s="1" t="s">
        <v>424</v>
      </c>
      <c r="H74" s="1" t="s">
        <v>438</v>
      </c>
      <c r="I74" s="1" t="s">
        <v>477</v>
      </c>
      <c r="J74" s="1" t="s">
        <v>52</v>
      </c>
      <c r="K74" s="1" t="s">
        <v>52</v>
      </c>
    </row>
    <row r="75" spans="1:11" ht="20.100000000000001" customHeight="1">
      <c r="A75" s="15" t="s">
        <v>478</v>
      </c>
      <c r="B75" s="16"/>
      <c r="C75" s="16"/>
      <c r="D75" s="16"/>
      <c r="E75" s="16"/>
      <c r="F75" s="15"/>
      <c r="G75" s="1" t="s">
        <v>424</v>
      </c>
      <c r="H75" s="1" t="s">
        <v>438</v>
      </c>
      <c r="I75" s="1" t="s">
        <v>479</v>
      </c>
      <c r="J75" s="1" t="s">
        <v>52</v>
      </c>
      <c r="K75" s="1" t="s">
        <v>52</v>
      </c>
    </row>
    <row r="76" spans="1:11" ht="20.100000000000001" customHeight="1">
      <c r="A76" s="15" t="s">
        <v>511</v>
      </c>
      <c r="B76" s="16"/>
      <c r="C76" s="16"/>
      <c r="D76" s="16"/>
      <c r="E76" s="16"/>
      <c r="F76" s="15"/>
      <c r="G76" s="1" t="s">
        <v>424</v>
      </c>
      <c r="H76" s="1" t="s">
        <v>438</v>
      </c>
      <c r="I76" s="1" t="s">
        <v>481</v>
      </c>
      <c r="J76" s="1" t="s">
        <v>52</v>
      </c>
      <c r="K76" s="1" t="s">
        <v>52</v>
      </c>
    </row>
    <row r="77" spans="1:11" ht="20.100000000000001" customHeight="1">
      <c r="A77" s="15" t="s">
        <v>459</v>
      </c>
      <c r="B77" s="16"/>
      <c r="C77" s="16"/>
      <c r="D77" s="16"/>
      <c r="E77" s="16"/>
      <c r="F77" s="15"/>
      <c r="G77" s="1" t="s">
        <v>424</v>
      </c>
      <c r="H77" s="1" t="s">
        <v>438</v>
      </c>
      <c r="I77" s="1" t="s">
        <v>460</v>
      </c>
      <c r="J77" s="1" t="s">
        <v>52</v>
      </c>
      <c r="K77" s="1" t="s">
        <v>52</v>
      </c>
    </row>
    <row r="78" spans="1:11" ht="20.100000000000001" customHeight="1">
      <c r="A78" s="15" t="s">
        <v>440</v>
      </c>
      <c r="B78" s="16"/>
      <c r="C78" s="16"/>
      <c r="D78" s="16"/>
      <c r="E78" s="16"/>
      <c r="F78" s="15"/>
      <c r="G78" s="1" t="s">
        <v>424</v>
      </c>
      <c r="H78" s="1" t="s">
        <v>438</v>
      </c>
      <c r="I78" s="1" t="s">
        <v>52</v>
      </c>
      <c r="J78" s="1" t="s">
        <v>52</v>
      </c>
      <c r="K78" s="1" t="s">
        <v>52</v>
      </c>
    </row>
    <row r="79" spans="1:11" ht="20.100000000000001" customHeight="1">
      <c r="A79" s="15" t="s">
        <v>482</v>
      </c>
      <c r="B79" s="16"/>
      <c r="C79" s="16"/>
      <c r="D79" s="16"/>
      <c r="E79" s="16"/>
      <c r="F79" s="15"/>
      <c r="G79" s="1" t="s">
        <v>424</v>
      </c>
      <c r="H79" s="1" t="s">
        <v>438</v>
      </c>
      <c r="I79" s="1" t="s">
        <v>483</v>
      </c>
      <c r="J79" s="1" t="s">
        <v>52</v>
      </c>
      <c r="K79" s="1" t="s">
        <v>52</v>
      </c>
    </row>
    <row r="80" spans="1:11" ht="20.100000000000001" customHeight="1">
      <c r="A80" s="15" t="s">
        <v>440</v>
      </c>
      <c r="B80" s="16"/>
      <c r="C80" s="16"/>
      <c r="D80" s="16"/>
      <c r="E80" s="16"/>
      <c r="F80" s="15"/>
      <c r="G80" s="1" t="s">
        <v>424</v>
      </c>
      <c r="H80" s="1" t="s">
        <v>438</v>
      </c>
      <c r="I80" s="1" t="s">
        <v>52</v>
      </c>
      <c r="J80" s="1" t="s">
        <v>52</v>
      </c>
      <c r="K80" s="1" t="s">
        <v>52</v>
      </c>
    </row>
    <row r="81" spans="1:11" ht="20.100000000000001" customHeight="1">
      <c r="A81" s="15" t="s">
        <v>484</v>
      </c>
      <c r="B81" s="16"/>
      <c r="C81" s="16"/>
      <c r="D81" s="16"/>
      <c r="E81" s="16"/>
      <c r="F81" s="15"/>
      <c r="G81" s="1" t="s">
        <v>424</v>
      </c>
      <c r="H81" s="1" t="s">
        <v>438</v>
      </c>
      <c r="I81" s="1" t="s">
        <v>485</v>
      </c>
      <c r="J81" s="1" t="s">
        <v>52</v>
      </c>
      <c r="K81" s="1" t="s">
        <v>52</v>
      </c>
    </row>
    <row r="82" spans="1:11" ht="20.100000000000001" customHeight="1">
      <c r="A82" s="15" t="s">
        <v>512</v>
      </c>
      <c r="B82" s="16"/>
      <c r="C82" s="16"/>
      <c r="D82" s="16"/>
      <c r="E82" s="16"/>
      <c r="F82" s="15"/>
      <c r="G82" s="1" t="s">
        <v>424</v>
      </c>
      <c r="H82" s="1" t="s">
        <v>438</v>
      </c>
      <c r="I82" s="1" t="s">
        <v>487</v>
      </c>
      <c r="J82" s="1" t="s">
        <v>52</v>
      </c>
      <c r="K82" s="1" t="s">
        <v>52</v>
      </c>
    </row>
    <row r="83" spans="1:11" ht="20.100000000000001" customHeight="1">
      <c r="A83" s="15" t="s">
        <v>513</v>
      </c>
      <c r="B83" s="16"/>
      <c r="C83" s="16"/>
      <c r="D83" s="16"/>
      <c r="E83" s="16"/>
      <c r="F83" s="15"/>
      <c r="G83" s="1" t="s">
        <v>424</v>
      </c>
      <c r="H83" s="1" t="s">
        <v>438</v>
      </c>
      <c r="I83" s="1" t="s">
        <v>489</v>
      </c>
      <c r="J83" s="1" t="s">
        <v>52</v>
      </c>
      <c r="K83" s="1" t="s">
        <v>52</v>
      </c>
    </row>
    <row r="84" spans="1:11" ht="20.100000000000001" customHeight="1">
      <c r="A84" s="15" t="s">
        <v>514</v>
      </c>
      <c r="B84" s="16"/>
      <c r="C84" s="16"/>
      <c r="D84" s="16"/>
      <c r="E84" s="16"/>
      <c r="F84" s="15"/>
      <c r="G84" s="1" t="s">
        <v>424</v>
      </c>
      <c r="H84" s="1" t="s">
        <v>438</v>
      </c>
      <c r="I84" s="1" t="s">
        <v>491</v>
      </c>
      <c r="J84" s="1" t="s">
        <v>52</v>
      </c>
      <c r="K84" s="1" t="s">
        <v>52</v>
      </c>
    </row>
    <row r="85" spans="1:11" ht="20.100000000000001" customHeight="1">
      <c r="A85" s="15" t="s">
        <v>459</v>
      </c>
      <c r="B85" s="16"/>
      <c r="C85" s="16"/>
      <c r="D85" s="16"/>
      <c r="E85" s="16"/>
      <c r="F85" s="15"/>
      <c r="G85" s="1" t="s">
        <v>424</v>
      </c>
      <c r="H85" s="1" t="s">
        <v>438</v>
      </c>
      <c r="I85" s="1" t="s">
        <v>460</v>
      </c>
      <c r="J85" s="1" t="s">
        <v>52</v>
      </c>
      <c r="K85" s="1" t="s">
        <v>52</v>
      </c>
    </row>
    <row r="86" spans="1:11" ht="20.100000000000001" customHeight="1">
      <c r="A86" s="15" t="s">
        <v>440</v>
      </c>
      <c r="B86" s="16"/>
      <c r="C86" s="16"/>
      <c r="D86" s="16"/>
      <c r="E86" s="16"/>
      <c r="F86" s="15"/>
      <c r="G86" s="1" t="s">
        <v>424</v>
      </c>
      <c r="H86" s="1" t="s">
        <v>438</v>
      </c>
      <c r="I86" s="1" t="s">
        <v>52</v>
      </c>
      <c r="J86" s="1" t="s">
        <v>52</v>
      </c>
      <c r="K86" s="1" t="s">
        <v>52</v>
      </c>
    </row>
    <row r="87" spans="1:11" ht="20.100000000000001" customHeight="1">
      <c r="A87" s="15" t="s">
        <v>492</v>
      </c>
      <c r="B87" s="16"/>
      <c r="C87" s="16"/>
      <c r="D87" s="16"/>
      <c r="E87" s="16"/>
      <c r="F87" s="15"/>
      <c r="G87" s="1" t="s">
        <v>424</v>
      </c>
      <c r="H87" s="1" t="s">
        <v>438</v>
      </c>
      <c r="I87" s="1" t="s">
        <v>493</v>
      </c>
      <c r="J87" s="1" t="s">
        <v>52</v>
      </c>
      <c r="K87" s="1" t="s">
        <v>52</v>
      </c>
    </row>
    <row r="88" spans="1:11" ht="20.100000000000001" customHeight="1">
      <c r="A88" s="15" t="s">
        <v>515</v>
      </c>
      <c r="B88" s="16"/>
      <c r="C88" s="16"/>
      <c r="D88" s="16"/>
      <c r="E88" s="16"/>
      <c r="F88" s="15"/>
      <c r="G88" s="1" t="s">
        <v>424</v>
      </c>
      <c r="H88" s="1" t="s">
        <v>438</v>
      </c>
      <c r="I88" s="1" t="s">
        <v>495</v>
      </c>
      <c r="J88" s="1" t="s">
        <v>52</v>
      </c>
      <c r="K88" s="1" t="s">
        <v>52</v>
      </c>
    </row>
    <row r="89" spans="1:11" ht="20.100000000000001" customHeight="1">
      <c r="A89" s="15" t="s">
        <v>516</v>
      </c>
      <c r="B89" s="16"/>
      <c r="C89" s="16"/>
      <c r="D89" s="16"/>
      <c r="E89" s="16"/>
      <c r="F89" s="15"/>
      <c r="G89" s="1" t="s">
        <v>424</v>
      </c>
      <c r="H89" s="1" t="s">
        <v>438</v>
      </c>
      <c r="I89" s="1" t="s">
        <v>497</v>
      </c>
      <c r="J89" s="1" t="s">
        <v>52</v>
      </c>
      <c r="K89" s="1" t="s">
        <v>52</v>
      </c>
    </row>
    <row r="90" spans="1:11" ht="20.100000000000001" customHeight="1">
      <c r="A90" s="15" t="s">
        <v>517</v>
      </c>
      <c r="B90" s="16"/>
      <c r="C90" s="16"/>
      <c r="D90" s="16"/>
      <c r="E90" s="16"/>
      <c r="F90" s="15"/>
      <c r="G90" s="1" t="s">
        <v>424</v>
      </c>
      <c r="H90" s="1" t="s">
        <v>438</v>
      </c>
      <c r="I90" s="1" t="s">
        <v>499</v>
      </c>
      <c r="J90" s="1" t="s">
        <v>52</v>
      </c>
      <c r="K90" s="1" t="s">
        <v>52</v>
      </c>
    </row>
    <row r="91" spans="1:11" ht="20.100000000000001" customHeight="1">
      <c r="A91" s="15" t="s">
        <v>459</v>
      </c>
      <c r="B91" s="16"/>
      <c r="C91" s="16"/>
      <c r="D91" s="16"/>
      <c r="E91" s="16"/>
      <c r="F91" s="15"/>
      <c r="G91" s="1" t="s">
        <v>424</v>
      </c>
      <c r="H91" s="1" t="s">
        <v>438</v>
      </c>
      <c r="I91" s="1" t="s">
        <v>460</v>
      </c>
      <c r="J91" s="1" t="s">
        <v>52</v>
      </c>
      <c r="K91" s="1" t="s">
        <v>52</v>
      </c>
    </row>
    <row r="92" spans="1:11" ht="20.100000000000001" customHeight="1">
      <c r="A92" s="15" t="s">
        <v>440</v>
      </c>
      <c r="B92" s="16"/>
      <c r="C92" s="16"/>
      <c r="D92" s="16"/>
      <c r="E92" s="16"/>
      <c r="F92" s="15"/>
      <c r="G92" s="1" t="s">
        <v>424</v>
      </c>
      <c r="H92" s="1" t="s">
        <v>438</v>
      </c>
      <c r="I92" s="1" t="s">
        <v>52</v>
      </c>
      <c r="J92" s="1" t="s">
        <v>52</v>
      </c>
      <c r="K92" s="1" t="s">
        <v>52</v>
      </c>
    </row>
    <row r="93" spans="1:11" ht="20.100000000000001" customHeight="1">
      <c r="A93" s="15" t="s">
        <v>518</v>
      </c>
      <c r="B93" s="16"/>
      <c r="C93" s="16"/>
      <c r="D93" s="16"/>
      <c r="E93" s="16"/>
      <c r="F93" s="15"/>
      <c r="G93" s="1" t="s">
        <v>424</v>
      </c>
      <c r="H93" s="1" t="s">
        <v>438</v>
      </c>
      <c r="I93" s="1" t="s">
        <v>501</v>
      </c>
      <c r="J93" s="1" t="s">
        <v>52</v>
      </c>
      <c r="K93" s="1" t="s">
        <v>52</v>
      </c>
    </row>
    <row r="94" spans="1:11" ht="20.100000000000001" customHeight="1">
      <c r="A94" s="15" t="s">
        <v>459</v>
      </c>
      <c r="B94" s="16"/>
      <c r="C94" s="16"/>
      <c r="D94" s="16"/>
      <c r="E94" s="16"/>
      <c r="F94" s="15"/>
      <c r="G94" s="1" t="s">
        <v>424</v>
      </c>
      <c r="H94" s="1" t="s">
        <v>438</v>
      </c>
      <c r="I94" s="1" t="s">
        <v>460</v>
      </c>
      <c r="J94" s="1" t="s">
        <v>52</v>
      </c>
      <c r="K94" s="1" t="s">
        <v>52</v>
      </c>
    </row>
    <row r="95" spans="1:11" ht="20.100000000000001" customHeight="1">
      <c r="A95" s="19" t="s">
        <v>463</v>
      </c>
      <c r="B95" s="20"/>
      <c r="C95" s="20"/>
      <c r="D95" s="20"/>
      <c r="E95" s="20"/>
      <c r="F95" s="21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13</vt:i4>
      </vt:variant>
    </vt:vector>
  </HeadingPairs>
  <TitlesOfParts>
    <vt:vector size="21" baseType="lpstr">
      <vt:lpstr>표지</vt:lpstr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공종별내역서!Print_Area</vt:lpstr>
      <vt:lpstr>공종별집계표!Print_Area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2023-05-08T11:37:04Z</cp:lastPrinted>
  <dcterms:created xsi:type="dcterms:W3CDTF">2023-05-08T11:33:25Z</dcterms:created>
  <dcterms:modified xsi:type="dcterms:W3CDTF">2023-05-18T00:40:00Z</dcterms:modified>
</cp:coreProperties>
</file>