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105" windowHeight="9030" activeTab="0"/>
  </bookViews>
  <sheets>
    <sheet name="총공사비집계표" sheetId="1" r:id="rId1"/>
    <sheet name="원가계산서" sheetId="2" r:id="rId2"/>
    <sheet name="내역서" sheetId="3" r:id="rId3"/>
    <sheet name="수량산출서" sheetId="4" r:id="rId4"/>
  </sheets>
  <externalReferences>
    <externalReference r:id="rId7"/>
  </externalReferences>
  <definedNames>
    <definedName name="_xlnm.Print_Area" localSheetId="2">'내역서'!$A$5:$N$16</definedName>
    <definedName name="_xlnm.Print_Area" localSheetId="1">'원가계산서'!$A$5:$D$20</definedName>
    <definedName name="_xlnm.Print_Area" localSheetId="0">'총공사비집계표'!$A$5:$M$10</definedName>
    <definedName name="_xlnm.Print_Titles" localSheetId="2">'내역서'!$1:$4</definedName>
    <definedName name="_xlnm.Print_Titles" localSheetId="1">'원가계산서'!$3:$4</definedName>
    <definedName name="_xlnm.Print_Titles" localSheetId="0">'총공사비집계표'!$1:$4</definedName>
  </definedNames>
  <calcPr fullCalcOnLoad="1"/>
</workbook>
</file>

<file path=xl/sharedStrings.xml><?xml version="1.0" encoding="utf-8"?>
<sst xmlns="http://schemas.openxmlformats.org/spreadsheetml/2006/main" count="330" uniqueCount="102">
  <si>
    <t>D</t>
  </si>
  <si>
    <t xml:space="preserve">  </t>
  </si>
  <si>
    <t/>
  </si>
  <si>
    <t xml:space="preserve"> </t>
  </si>
  <si>
    <t>단 가</t>
  </si>
  <si>
    <t>수량</t>
  </si>
  <si>
    <t>금  액</t>
  </si>
  <si>
    <t>850원 절삭</t>
  </si>
  <si>
    <t>*.폐기물 처리비</t>
  </si>
  <si>
    <t>{B||*.폐기물처리비|T}</t>
  </si>
  <si>
    <t>단  가</t>
  </si>
  <si>
    <t>%SUM</t>
  </si>
  <si>
    <t>원 가 계 산 서</t>
  </si>
  <si>
    <t>비      고</t>
  </si>
  <si>
    <t xml:space="preserve">  2. 건설폐기물처리비</t>
  </si>
  <si>
    <t>공    종</t>
  </si>
  <si>
    <t xml:space="preserve">  1. 혼합폐기물 처리비</t>
  </si>
  <si>
    <t>[1..2]</t>
  </si>
  <si>
    <t xml:space="preserve">    3. 도    급    액</t>
  </si>
  <si>
    <t>재 료 비</t>
  </si>
  <si>
    <t>[5..6]</t>
  </si>
  <si>
    <t>공사명 : 관문체육공원 보행로 보도블럭교체공사</t>
  </si>
  <si>
    <t xml:space="preserve">    1. 폐기물 처리비</t>
  </si>
  <si>
    <t xml:space="preserve">24ton덤프트럭/30km </t>
  </si>
  <si>
    <t>낙찰율(%)</t>
  </si>
  <si>
    <t>합    계</t>
  </si>
  <si>
    <t>E000-1010</t>
  </si>
  <si>
    <t xml:space="preserve">  3. 부 가 가 치 세</t>
  </si>
  <si>
    <t>총 공 사 비</t>
  </si>
  <si>
    <t>비  고</t>
  </si>
  <si>
    <t>규 격</t>
  </si>
  <si>
    <t>#W-2</t>
  </si>
  <si>
    <t>#B-2</t>
  </si>
  <si>
    <t>Ton</t>
  </si>
  <si>
    <t>N</t>
  </si>
  <si>
    <t>E000-1420-1</t>
  </si>
  <si>
    <t>수 량</t>
  </si>
  <si>
    <t>[1]*&lt;10.00%&gt;</t>
  </si>
  <si>
    <t>예  산  내  역  서</t>
  </si>
  <si>
    <t>%SUM-TOT</t>
  </si>
  <si>
    <t xml:space="preserve">    2. 부 가 가 치 세</t>
  </si>
  <si>
    <t>노 무 비</t>
  </si>
  <si>
    <t xml:space="preserve">     도    급    액</t>
  </si>
  <si>
    <t>[5]</t>
  </si>
  <si>
    <t>경    비</t>
  </si>
  <si>
    <t xml:space="preserve">    2) 폐기물 처리비</t>
  </si>
  <si>
    <t>A</t>
  </si>
  <si>
    <t xml:space="preserve">      폐콘크리트처리비</t>
  </si>
  <si>
    <t xml:space="preserve">    1) 폐기물운반비</t>
  </si>
  <si>
    <t>구    분</t>
  </si>
  <si>
    <t>산    출    근    거</t>
  </si>
  <si>
    <t>금    액</t>
  </si>
  <si>
    <t>[1+2]</t>
  </si>
  <si>
    <t>규  격</t>
  </si>
  <si>
    <t>E000-0030</t>
  </si>
  <si>
    <t>[1] x 10.00%</t>
  </si>
  <si>
    <t xml:space="preserve">      폐기물운반비</t>
  </si>
  <si>
    <t>단위</t>
  </si>
  <si>
    <t>#B-8</t>
  </si>
  <si>
    <t>순 공 사 비</t>
  </si>
  <si>
    <t xml:space="preserve">    4. 총 공 사 비</t>
  </si>
  <si>
    <t>850원 절삭</t>
  </si>
  <si>
    <t>기존 구조물 철거 집계표</t>
  </si>
  <si>
    <t>구            분</t>
  </si>
  <si>
    <t>단  위</t>
  </si>
  <si>
    <t>수     량</t>
  </si>
  <si>
    <t>비 고</t>
  </si>
  <si>
    <t>철       근</t>
  </si>
  <si>
    <t>T = 30 CM  이상</t>
  </si>
  <si>
    <t>M3</t>
  </si>
  <si>
    <t>×</t>
  </si>
  <si>
    <t>=</t>
  </si>
  <si>
    <t>TON</t>
  </si>
  <si>
    <t>콘 크 리 트</t>
  </si>
  <si>
    <t>T = 30 CM  미만</t>
  </si>
  <si>
    <t>무       근</t>
  </si>
  <si>
    <t>아      스</t>
  </si>
  <si>
    <t>깨        기</t>
  </si>
  <si>
    <t>팔      트</t>
  </si>
  <si>
    <t>절        단</t>
  </si>
  <si>
    <t>M</t>
  </si>
  <si>
    <t>사 고 석</t>
  </si>
  <si>
    <t>포       장</t>
  </si>
  <si>
    <t>보도블럭</t>
  </si>
  <si>
    <t>걷       기</t>
  </si>
  <si>
    <t>m2</t>
  </si>
  <si>
    <t>폐  기  물</t>
  </si>
  <si>
    <t>m3</t>
  </si>
  <si>
    <t>폐합성수지</t>
  </si>
  <si>
    <t>이중벽관</t>
  </si>
  <si>
    <t>ton</t>
  </si>
  <si>
    <t xml:space="preserve">폐기물 처리비 </t>
  </si>
  <si>
    <t>폐 콘 크 리 트    :</t>
  </si>
  <si>
    <t>112.28 + 13.98 + 368.73 =</t>
  </si>
  <si>
    <t>폐  아  스  콘     :</t>
  </si>
  <si>
    <t>폐  합 성 수 지    :</t>
  </si>
  <si>
    <t>폐     목     재    :</t>
  </si>
  <si>
    <t>폐  합 성 고 무    :</t>
  </si>
  <si>
    <t>고             철    :</t>
  </si>
  <si>
    <t>합  계</t>
  </si>
  <si>
    <t>총 공 사 비  집 계 표</t>
  </si>
  <si>
    <t xml:space="preserve">공사명 : 관문체육공원 보행로 보도블럭교체 공사 폐기물처리 </t>
  </si>
</sst>
</file>

<file path=xl/styles.xml><?xml version="1.0" encoding="utf-8"?>
<styleSheet xmlns="http://schemas.openxmlformats.org/spreadsheetml/2006/main">
  <numFmts count="2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_-&quot;₩&quot;#,##0;* \-&quot;₩&quot;#,##0;* _-&quot;₩&quot;&quot;-&quot;;@"/>
    <numFmt numFmtId="177" formatCode="* #,##0;* \-#,##0;* &quot;-&quot;;@"/>
    <numFmt numFmtId="178" formatCode="* _-&quot;₩&quot;#,##0.00;* \-&quot;₩&quot;#,##0.00;* _-&quot;₩&quot;&quot;-&quot;??;@"/>
    <numFmt numFmtId="179" formatCode="* #,##0.00;* \-#,##0.00;* &quot;-&quot;??;@"/>
    <numFmt numFmtId="180" formatCode="_-* #,##0.00_-;\-* #,##0.00_-;_-* &quot;-&quot;_-;_-@_-"/>
    <numFmt numFmtId="181" formatCode="###"/>
    <numFmt numFmtId="182" formatCode="#,##0.0########"/>
    <numFmt numFmtId="183" formatCode="0.000"/>
    <numFmt numFmtId="184" formatCode="0.00_ "/>
    <numFmt numFmtId="185" formatCode="0.000_ "/>
    <numFmt numFmtId="186" formatCode="0.00_);[Red]\(0.00\)"/>
    <numFmt numFmtId="187" formatCode="0.000_);[Red]\(0.000\)"/>
    <numFmt numFmtId="188" formatCode="0.000000000_);[Red]\(0.000000000\)"/>
    <numFmt numFmtId="189" formatCode="0.0"/>
  </numFmts>
  <fonts count="6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굴림체"/>
      <family val="3"/>
    </font>
    <font>
      <u val="single"/>
      <sz val="20"/>
      <name val="굴림체"/>
      <family val="3"/>
    </font>
    <font>
      <b/>
      <sz val="10"/>
      <name val="굴림체"/>
      <family val="3"/>
    </font>
    <font>
      <u val="single"/>
      <sz val="10"/>
      <name val="굴림체"/>
      <family val="3"/>
    </font>
    <font>
      <sz val="8"/>
      <name val="Arial"/>
      <family val="2"/>
    </font>
    <font>
      <sz val="12"/>
      <name val="바탕체"/>
      <family val="1"/>
    </font>
    <font>
      <sz val="8"/>
      <name val="돋움"/>
      <family val="3"/>
    </font>
    <font>
      <sz val="8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name val="맑은 고딕"/>
      <family val="3"/>
    </font>
    <font>
      <sz val="9"/>
      <color indexed="8"/>
      <name val="맑은 고딕"/>
      <family val="3"/>
    </font>
    <font>
      <b/>
      <sz val="9"/>
      <color indexed="8"/>
      <name val="맑은 고딕"/>
      <family val="3"/>
    </font>
    <font>
      <sz val="9"/>
      <name val="맑은 고딕"/>
      <family val="3"/>
    </font>
    <font>
      <b/>
      <sz val="9"/>
      <name val="맑은 고딕"/>
      <family val="3"/>
    </font>
    <font>
      <b/>
      <sz val="10"/>
      <color indexed="8"/>
      <name val="맑은 고딕"/>
      <family val="3"/>
    </font>
    <font>
      <b/>
      <sz val="10"/>
      <name val="맑은 고딕"/>
      <family val="3"/>
    </font>
    <font>
      <b/>
      <sz val="20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57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name val="Calibri"/>
      <family val="3"/>
    </font>
    <font>
      <sz val="9"/>
      <color theme="1"/>
      <name val="Calibri"/>
      <family val="3"/>
    </font>
    <font>
      <b/>
      <sz val="9"/>
      <color theme="1"/>
      <name val="Calibri"/>
      <family val="3"/>
    </font>
    <font>
      <sz val="9"/>
      <name val="Calibri"/>
      <family val="3"/>
    </font>
    <font>
      <b/>
      <sz val="9"/>
      <name val="Calibri"/>
      <family val="3"/>
    </font>
    <font>
      <b/>
      <sz val="10"/>
      <color indexed="8"/>
      <name val="Calibri"/>
      <family val="3"/>
    </font>
    <font>
      <b/>
      <sz val="9"/>
      <color indexed="8"/>
      <name val="Calibri"/>
      <family val="3"/>
    </font>
    <font>
      <sz val="9"/>
      <color indexed="8"/>
      <name val="Calibri"/>
      <family val="3"/>
    </font>
    <font>
      <b/>
      <sz val="10"/>
      <name val="Calibri"/>
      <family val="3"/>
    </font>
    <font>
      <b/>
      <sz val="2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 style="medium"/>
      <right/>
      <top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0" fontId="0" fillId="28" borderId="2" applyNumberFormat="0" applyFont="0" applyAlignment="0" applyProtection="0"/>
    <xf numFmtId="9" fontId="1" fillId="0" borderId="0" applyFon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3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31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53" fillId="26" borderId="9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>
      <alignment/>
      <protection/>
    </xf>
  </cellStyleXfs>
  <cellXfs count="10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vertical="center"/>
      <protection/>
    </xf>
    <xf numFmtId="180" fontId="4" fillId="0" borderId="16" xfId="0" applyNumberFormat="1" applyFont="1" applyFill="1" applyBorder="1" applyAlignment="1" applyProtection="1">
      <alignment horizontal="right" vertical="center"/>
      <protection/>
    </xf>
    <xf numFmtId="0" fontId="4" fillId="0" borderId="17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180" fontId="4" fillId="0" borderId="12" xfId="0" applyNumberFormat="1" applyFont="1" applyFill="1" applyBorder="1" applyAlignment="1" applyProtection="1">
      <alignment horizontal="right" vertical="center"/>
      <protection/>
    </xf>
    <xf numFmtId="41" fontId="4" fillId="0" borderId="14" xfId="0" applyNumberFormat="1" applyFont="1" applyFill="1" applyBorder="1" applyAlignment="1" applyProtection="1">
      <alignment horizontal="right" vertical="center"/>
      <protection/>
    </xf>
    <xf numFmtId="181" fontId="4" fillId="0" borderId="16" xfId="0" applyNumberFormat="1" applyFont="1" applyFill="1" applyBorder="1" applyAlignment="1" applyProtection="1">
      <alignment vertical="center"/>
      <protection/>
    </xf>
    <xf numFmtId="41" fontId="4" fillId="0" borderId="16" xfId="0" applyNumberFormat="1" applyFont="1" applyFill="1" applyBorder="1" applyAlignment="1" applyProtection="1">
      <alignment horizontal="right" vertical="center"/>
      <protection/>
    </xf>
    <xf numFmtId="182" fontId="4" fillId="0" borderId="16" xfId="0" applyNumberFormat="1" applyFont="1" applyFill="1" applyBorder="1" applyAlignment="1" applyProtection="1">
      <alignment vertical="center"/>
      <protection/>
    </xf>
    <xf numFmtId="182" fontId="4" fillId="0" borderId="12" xfId="0" applyNumberFormat="1" applyFont="1" applyFill="1" applyBorder="1" applyAlignment="1" applyProtection="1">
      <alignment vertical="center"/>
      <protection/>
    </xf>
    <xf numFmtId="41" fontId="4" fillId="0" borderId="12" xfId="0" applyNumberFormat="1" applyFont="1" applyFill="1" applyBorder="1" applyAlignment="1" applyProtection="1">
      <alignment horizontal="right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181" fontId="4" fillId="0" borderId="19" xfId="0" applyNumberFormat="1" applyFont="1" applyFill="1" applyBorder="1" applyAlignment="1" applyProtection="1">
      <alignment vertical="center"/>
      <protection/>
    </xf>
    <xf numFmtId="180" fontId="4" fillId="0" borderId="19" xfId="0" applyNumberFormat="1" applyFont="1" applyFill="1" applyBorder="1" applyAlignment="1" applyProtection="1">
      <alignment horizontal="right" vertical="center"/>
      <protection/>
    </xf>
    <xf numFmtId="41" fontId="4" fillId="0" borderId="19" xfId="0" applyNumberFormat="1" applyFont="1" applyFill="1" applyBorder="1" applyAlignment="1" applyProtection="1">
      <alignment horizontal="right" vertical="center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left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54" fillId="0" borderId="0" xfId="61" applyFont="1" applyAlignment="1">
      <alignment horizontal="center" vertical="center"/>
      <protection/>
    </xf>
    <xf numFmtId="0" fontId="55" fillId="0" borderId="22" xfId="61" applyFont="1" applyBorder="1" applyAlignment="1">
      <alignment horizontal="center" vertical="center"/>
      <protection/>
    </xf>
    <xf numFmtId="0" fontId="55" fillId="0" borderId="16" xfId="61" applyFont="1" applyBorder="1" applyAlignment="1">
      <alignment horizontal="center" vertical="center"/>
      <protection/>
    </xf>
    <xf numFmtId="2" fontId="55" fillId="0" borderId="16" xfId="61" applyNumberFormat="1" applyFont="1" applyBorder="1" applyAlignment="1">
      <alignment horizontal="center" vertical="center"/>
      <protection/>
    </xf>
    <xf numFmtId="2" fontId="55" fillId="0" borderId="23" xfId="61" applyNumberFormat="1" applyFont="1" applyBorder="1" applyAlignment="1">
      <alignment horizontal="center" vertical="center"/>
      <protection/>
    </xf>
    <xf numFmtId="2" fontId="55" fillId="0" borderId="24" xfId="61" applyNumberFormat="1" applyFont="1" applyBorder="1" applyAlignment="1">
      <alignment horizontal="center" vertical="center"/>
      <protection/>
    </xf>
    <xf numFmtId="2" fontId="56" fillId="0" borderId="24" xfId="61" applyNumberFormat="1" applyFont="1" applyBorder="1" applyAlignment="1">
      <alignment horizontal="center" vertical="center"/>
      <protection/>
    </xf>
    <xf numFmtId="0" fontId="56" fillId="0" borderId="25" xfId="61" applyFont="1" applyBorder="1" applyAlignment="1">
      <alignment horizontal="center" vertical="center"/>
      <protection/>
    </xf>
    <xf numFmtId="0" fontId="55" fillId="0" borderId="18" xfId="61" applyFont="1" applyBorder="1" applyAlignment="1">
      <alignment horizontal="center" vertical="center"/>
      <protection/>
    </xf>
    <xf numFmtId="183" fontId="56" fillId="0" borderId="24" xfId="61" applyNumberFormat="1" applyFont="1" applyBorder="1" applyAlignment="1">
      <alignment horizontal="center" vertical="center"/>
      <protection/>
    </xf>
    <xf numFmtId="184" fontId="54" fillId="0" borderId="0" xfId="61" applyNumberFormat="1" applyFont="1" applyAlignment="1">
      <alignment horizontal="center" vertical="center"/>
      <protection/>
    </xf>
    <xf numFmtId="185" fontId="54" fillId="0" borderId="0" xfId="61" applyNumberFormat="1" applyFont="1" applyAlignment="1">
      <alignment horizontal="center" vertical="center"/>
      <protection/>
    </xf>
    <xf numFmtId="186" fontId="55" fillId="0" borderId="16" xfId="61" applyNumberFormat="1" applyFont="1" applyBorder="1" applyAlignment="1">
      <alignment horizontal="center" vertical="center"/>
      <protection/>
    </xf>
    <xf numFmtId="0" fontId="55" fillId="0" borderId="26" xfId="61" applyFont="1" applyBorder="1" applyAlignment="1">
      <alignment horizontal="center" vertical="center"/>
      <protection/>
    </xf>
    <xf numFmtId="185" fontId="55" fillId="0" borderId="16" xfId="61" applyNumberFormat="1" applyFont="1" applyBorder="1" applyAlignment="1">
      <alignment horizontal="center" vertical="center"/>
      <protection/>
    </xf>
    <xf numFmtId="0" fontId="57" fillId="0" borderId="0" xfId="61" applyFont="1" applyAlignment="1">
      <alignment horizontal="center" vertical="center"/>
      <protection/>
    </xf>
    <xf numFmtId="186" fontId="57" fillId="0" borderId="0" xfId="61" applyNumberFormat="1" applyFont="1" applyAlignment="1">
      <alignment horizontal="center" vertical="center"/>
      <protection/>
    </xf>
    <xf numFmtId="2" fontId="57" fillId="0" borderId="0" xfId="61" applyNumberFormat="1" applyFont="1" applyAlignment="1">
      <alignment horizontal="center" vertical="center"/>
      <protection/>
    </xf>
    <xf numFmtId="183" fontId="58" fillId="0" borderId="0" xfId="61" applyNumberFormat="1" applyFont="1" applyAlignment="1">
      <alignment horizontal="center" vertical="center"/>
      <protection/>
    </xf>
    <xf numFmtId="0" fontId="58" fillId="0" borderId="0" xfId="61" applyFont="1" applyAlignment="1">
      <alignment horizontal="center" vertical="center"/>
      <protection/>
    </xf>
    <xf numFmtId="0" fontId="59" fillId="0" borderId="0" xfId="61" applyFont="1" applyAlignment="1">
      <alignment horizontal="left" vertical="center"/>
      <protection/>
    </xf>
    <xf numFmtId="0" fontId="59" fillId="0" borderId="0" xfId="61" applyFont="1" applyAlignment="1">
      <alignment horizontal="center" vertical="center"/>
      <protection/>
    </xf>
    <xf numFmtId="0" fontId="60" fillId="0" borderId="0" xfId="61" applyFont="1" applyAlignment="1">
      <alignment horizontal="center" vertical="center"/>
      <protection/>
    </xf>
    <xf numFmtId="0" fontId="61" fillId="0" borderId="0" xfId="61" applyFont="1" applyAlignment="1">
      <alignment horizontal="center" vertical="center"/>
      <protection/>
    </xf>
    <xf numFmtId="0" fontId="59" fillId="0" borderId="0" xfId="61" applyFont="1" applyAlignment="1">
      <alignment horizontal="right" vertical="center"/>
      <protection/>
    </xf>
    <xf numFmtId="186" fontId="54" fillId="0" borderId="0" xfId="61" applyNumberFormat="1" applyFont="1" applyAlignment="1">
      <alignment horizontal="center" vertical="center"/>
      <protection/>
    </xf>
    <xf numFmtId="187" fontId="60" fillId="0" borderId="0" xfId="61" applyNumberFormat="1" applyFont="1" applyAlignment="1">
      <alignment horizontal="right" vertical="center"/>
      <protection/>
    </xf>
    <xf numFmtId="0" fontId="62" fillId="0" borderId="0" xfId="61" applyFont="1" applyAlignment="1">
      <alignment horizontal="center" vertical="center"/>
      <protection/>
    </xf>
    <xf numFmtId="183" fontId="62" fillId="0" borderId="0" xfId="61" applyNumberFormat="1" applyFont="1" applyAlignment="1">
      <alignment horizontal="center" vertical="center"/>
      <protection/>
    </xf>
    <xf numFmtId="188" fontId="54" fillId="0" borderId="0" xfId="61" applyNumberFormat="1" applyFont="1" applyAlignment="1">
      <alignment horizontal="center" vertical="center"/>
      <protection/>
    </xf>
    <xf numFmtId="0" fontId="57" fillId="0" borderId="14" xfId="61" applyFont="1" applyBorder="1" applyAlignment="1">
      <alignment horizontal="center" vertical="center"/>
      <protection/>
    </xf>
    <xf numFmtId="0" fontId="55" fillId="0" borderId="27" xfId="61" applyFont="1" applyBorder="1" applyAlignment="1">
      <alignment horizontal="center" vertical="center"/>
      <protection/>
    </xf>
    <xf numFmtId="0" fontId="55" fillId="0" borderId="12" xfId="61" applyFont="1" applyBorder="1" applyAlignment="1">
      <alignment horizontal="center" vertical="center"/>
      <protection/>
    </xf>
    <xf numFmtId="185" fontId="55" fillId="0" borderId="12" xfId="61" applyNumberFormat="1" applyFont="1" applyBorder="1" applyAlignment="1">
      <alignment horizontal="center" vertical="center"/>
      <protection/>
    </xf>
    <xf numFmtId="2" fontId="55" fillId="0" borderId="28" xfId="61" applyNumberFormat="1" applyFont="1" applyBorder="1" applyAlignment="1">
      <alignment horizontal="center" vertical="center"/>
      <protection/>
    </xf>
    <xf numFmtId="2" fontId="55" fillId="0" borderId="29" xfId="61" applyNumberFormat="1" applyFont="1" applyBorder="1" applyAlignment="1">
      <alignment horizontal="center" vertical="center"/>
      <protection/>
    </xf>
    <xf numFmtId="1" fontId="56" fillId="0" borderId="29" xfId="61" applyNumberFormat="1" applyFont="1" applyBorder="1" applyAlignment="1">
      <alignment horizontal="center" vertical="center"/>
      <protection/>
    </xf>
    <xf numFmtId="0" fontId="56" fillId="0" borderId="30" xfId="61" applyFont="1" applyBorder="1" applyAlignment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6" fillId="0" borderId="33" xfId="0" applyNumberFormat="1" applyFont="1" applyFill="1" applyBorder="1" applyAlignment="1" applyProtection="1">
      <alignment horizontal="center" vertical="center"/>
      <protection/>
    </xf>
    <xf numFmtId="0" fontId="6" fillId="0" borderId="34" xfId="0" applyNumberFormat="1" applyFont="1" applyFill="1" applyBorder="1" applyAlignment="1" applyProtection="1">
      <alignment horizontal="center" vertical="center"/>
      <protection/>
    </xf>
    <xf numFmtId="0" fontId="6" fillId="0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Fill="1" applyBorder="1" applyAlignment="1" applyProtection="1">
      <alignment horizontal="center" vertical="center"/>
      <protection/>
    </xf>
    <xf numFmtId="0" fontId="63" fillId="0" borderId="0" xfId="61" applyFont="1" applyAlignment="1">
      <alignment horizontal="center" vertical="center"/>
      <protection/>
    </xf>
    <xf numFmtId="0" fontId="57" fillId="0" borderId="10" xfId="61" applyFont="1" applyBorder="1" applyAlignment="1">
      <alignment horizontal="center" vertical="center"/>
      <protection/>
    </xf>
    <xf numFmtId="0" fontId="57" fillId="0" borderId="14" xfId="61" applyFont="1" applyBorder="1" applyAlignment="1">
      <alignment horizontal="center" vertical="center"/>
      <protection/>
    </xf>
    <xf numFmtId="0" fontId="57" fillId="0" borderId="37" xfId="61" applyFont="1" applyBorder="1" applyAlignment="1">
      <alignment horizontal="center" vertical="center"/>
      <protection/>
    </xf>
    <xf numFmtId="0" fontId="57" fillId="0" borderId="38" xfId="61" applyFont="1" applyBorder="1" applyAlignment="1">
      <alignment horizontal="center" vertical="center"/>
      <protection/>
    </xf>
    <xf numFmtId="0" fontId="57" fillId="0" borderId="39" xfId="61" applyFont="1" applyBorder="1" applyAlignment="1">
      <alignment horizontal="center" vertical="center"/>
      <protection/>
    </xf>
    <xf numFmtId="0" fontId="55" fillId="0" borderId="40" xfId="61" applyFont="1" applyBorder="1" applyAlignment="1">
      <alignment horizontal="center" vertical="center"/>
      <protection/>
    </xf>
    <xf numFmtId="0" fontId="55" fillId="0" borderId="41" xfId="61" applyFont="1" applyBorder="1" applyAlignment="1">
      <alignment horizontal="center" vertical="center"/>
      <protection/>
    </xf>
    <xf numFmtId="0" fontId="59" fillId="0" borderId="0" xfId="61" applyFont="1" applyAlignment="1">
      <alignment horizontal="center" vertical="center"/>
      <protection/>
    </xf>
    <xf numFmtId="0" fontId="60" fillId="0" borderId="0" xfId="61" applyFont="1" applyAlignment="1">
      <alignment horizontal="right" vertical="center"/>
      <protection/>
    </xf>
    <xf numFmtId="186" fontId="60" fillId="0" borderId="0" xfId="61" applyNumberFormat="1" applyFont="1" applyAlignment="1">
      <alignment horizontal="right" vertical="center"/>
      <protection/>
    </xf>
    <xf numFmtId="0" fontId="60" fillId="0" borderId="0" xfId="61" applyFont="1" applyAlignment="1">
      <alignment horizontal="left" vertical="center"/>
      <protection/>
    </xf>
    <xf numFmtId="0" fontId="62" fillId="0" borderId="0" xfId="61" applyFont="1" applyAlignment="1">
      <alignment horizontal="left" vertical="center"/>
      <protection/>
    </xf>
    <xf numFmtId="187" fontId="60" fillId="0" borderId="0" xfId="61" applyNumberFormat="1" applyFont="1" applyAlignment="1">
      <alignment horizontal="right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_토공_토공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BNZ.649ce5c34c9c770\02.&#44592;&#51316;&#44396;&#51312;&#47932;&#52384;G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철거집계"/>
      <sheetName val="집계표"/>
      <sheetName val="보도블럭철거(T=6Cm)"/>
      <sheetName val="사고석철거(T=6Cm) (2)"/>
      <sheetName val="도로"/>
      <sheetName val="빗물받이"/>
      <sheetName val="이중벽관"/>
      <sheetName val="측구수로관"/>
    </sheetNames>
    <sheetDataSet>
      <sheetData sheetId="2">
        <row r="12">
          <cell r="B12">
            <v>0</v>
          </cell>
          <cell r="C12">
            <v>37.531</v>
          </cell>
          <cell r="E12">
            <v>2004</v>
          </cell>
          <cell r="F12">
            <v>160.32</v>
          </cell>
        </row>
      </sheetData>
      <sheetData sheetId="4">
        <row r="19">
          <cell r="I19">
            <v>6.08</v>
          </cell>
        </row>
      </sheetData>
      <sheetData sheetId="7">
        <row r="21">
          <cell r="I21">
            <v>0.19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11"/>
  <sheetViews>
    <sheetView showGridLines="0" tabSelected="1" zoomScalePageLayoutView="0" workbookViewId="0" topLeftCell="A1">
      <selection activeCell="B17" sqref="B17"/>
    </sheetView>
  </sheetViews>
  <sheetFormatPr defaultColWidth="9.140625" defaultRowHeight="18" customHeight="1"/>
  <cols>
    <col min="1" max="1" width="20.28125" style="0" customWidth="1"/>
    <col min="2" max="2" width="9.421875" style="0" customWidth="1"/>
    <col min="3" max="4" width="4.7109375" style="0" customWidth="1"/>
    <col min="5" max="5" width="7.8515625" style="0" customWidth="1"/>
    <col min="6" max="6" width="16.421875" style="0" customWidth="1"/>
    <col min="7" max="7" width="7.8515625" style="0" customWidth="1"/>
    <col min="8" max="8" width="16.421875" style="0" customWidth="1"/>
    <col min="9" max="9" width="7.8515625" style="0" customWidth="1"/>
    <col min="10" max="10" width="16.421875" style="0" customWidth="1"/>
    <col min="11" max="11" width="7.8515625" style="0" customWidth="1"/>
    <col min="12" max="12" width="16.421875" style="0" customWidth="1"/>
    <col min="13" max="13" width="10.140625" style="0" customWidth="1"/>
    <col min="14" max="116" width="9.140625" style="0" customWidth="1"/>
    <col min="117" max="118" width="0" style="0" hidden="1" customWidth="1"/>
  </cols>
  <sheetData>
    <row r="1" spans="1:128" ht="25.5" customHeight="1">
      <c r="A1" s="75" t="s">
        <v>100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 t="s">
        <v>2</v>
      </c>
      <c r="DP1" s="1"/>
      <c r="DQ1" s="1"/>
      <c r="DR1" s="1"/>
      <c r="DS1" s="1"/>
      <c r="DT1" s="1"/>
      <c r="DU1" s="1"/>
      <c r="DV1" s="1"/>
      <c r="DW1" s="1"/>
      <c r="DX1" s="1"/>
    </row>
    <row r="2" spans="1:128" ht="19.5" customHeight="1">
      <c r="A2" s="76" t="s">
        <v>101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 t="s">
        <v>2</v>
      </c>
      <c r="DP2" s="1"/>
      <c r="DQ2" s="1"/>
      <c r="DR2" s="1"/>
      <c r="DS2" s="1"/>
      <c r="DT2" s="1"/>
      <c r="DU2" s="1"/>
      <c r="DV2" s="1"/>
      <c r="DW2" s="1"/>
      <c r="DX2" s="1"/>
    </row>
    <row r="3" spans="1:128" ht="18" customHeight="1">
      <c r="A3" s="77" t="s">
        <v>15</v>
      </c>
      <c r="B3" s="74" t="s">
        <v>30</v>
      </c>
      <c r="C3" s="74" t="s">
        <v>5</v>
      </c>
      <c r="D3" s="74" t="s">
        <v>57</v>
      </c>
      <c r="E3" s="74" t="s">
        <v>19</v>
      </c>
      <c r="F3" s="74"/>
      <c r="G3" s="74" t="s">
        <v>41</v>
      </c>
      <c r="H3" s="74"/>
      <c r="I3" s="74" t="s">
        <v>44</v>
      </c>
      <c r="J3" s="74"/>
      <c r="K3" s="74" t="s">
        <v>25</v>
      </c>
      <c r="L3" s="74"/>
      <c r="M3" s="80" t="s">
        <v>29</v>
      </c>
      <c r="N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 t="s">
        <v>2</v>
      </c>
      <c r="DP3" s="1"/>
      <c r="DQ3" s="1"/>
      <c r="DR3" s="1"/>
      <c r="DS3" s="1"/>
      <c r="DT3" s="1"/>
      <c r="DU3" s="1"/>
      <c r="DV3" s="1"/>
      <c r="DW3" s="1"/>
      <c r="DX3" s="1"/>
    </row>
    <row r="4" spans="1:128" ht="18" customHeight="1">
      <c r="A4" s="78"/>
      <c r="B4" s="79"/>
      <c r="C4" s="79"/>
      <c r="D4" s="79"/>
      <c r="E4" s="21" t="s">
        <v>4</v>
      </c>
      <c r="F4" s="21" t="s">
        <v>6</v>
      </c>
      <c r="G4" s="21" t="s">
        <v>4</v>
      </c>
      <c r="H4" s="21" t="s">
        <v>6</v>
      </c>
      <c r="I4" s="21" t="s">
        <v>4</v>
      </c>
      <c r="J4" s="21" t="s">
        <v>6</v>
      </c>
      <c r="K4" s="21" t="s">
        <v>4</v>
      </c>
      <c r="L4" s="21" t="s">
        <v>6</v>
      </c>
      <c r="M4" s="81"/>
      <c r="N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 t="s">
        <v>2</v>
      </c>
      <c r="DP4" s="1"/>
      <c r="DQ4" s="1"/>
      <c r="DR4" s="1"/>
      <c r="DS4" s="1"/>
      <c r="DT4" s="1"/>
      <c r="DU4" s="1"/>
      <c r="DV4" s="1"/>
      <c r="DW4" s="1"/>
      <c r="DX4" s="1"/>
    </row>
    <row r="5" spans="1:128" ht="18" customHeight="1">
      <c r="A5" s="22" t="s">
        <v>16</v>
      </c>
      <c r="B5" s="23" t="s">
        <v>2</v>
      </c>
      <c r="C5" s="31" t="s">
        <v>2</v>
      </c>
      <c r="D5" s="23" t="s">
        <v>2</v>
      </c>
      <c r="E5" s="25">
        <v>0</v>
      </c>
      <c r="F5" s="26">
        <f>내역서!F6</f>
        <v>0</v>
      </c>
      <c r="G5" s="25">
        <v>0</v>
      </c>
      <c r="H5" s="26">
        <f>내역서!H6</f>
        <v>0</v>
      </c>
      <c r="I5" s="25">
        <v>0</v>
      </c>
      <c r="J5" s="26">
        <f>내역서!J6</f>
        <v>0</v>
      </c>
      <c r="K5" s="25">
        <f aca="true" t="shared" si="0" ref="K5:L7">E5+G5+I5</f>
        <v>0</v>
      </c>
      <c r="L5" s="26">
        <f t="shared" si="0"/>
        <v>0</v>
      </c>
      <c r="M5" s="27" t="s">
        <v>2</v>
      </c>
      <c r="N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 t="s">
        <v>32</v>
      </c>
      <c r="DN5" s="1" t="s">
        <v>2</v>
      </c>
      <c r="DO5" s="1"/>
      <c r="DP5" s="1"/>
      <c r="DQ5" s="1"/>
      <c r="DR5" s="1"/>
      <c r="DS5" s="1"/>
      <c r="DT5" s="1"/>
      <c r="DU5" s="1"/>
      <c r="DV5" s="1"/>
      <c r="DW5" s="1"/>
      <c r="DX5" s="1"/>
    </row>
    <row r="6" spans="1:128" ht="18" customHeight="1">
      <c r="A6" s="8" t="s">
        <v>14</v>
      </c>
      <c r="B6" s="9" t="s">
        <v>2</v>
      </c>
      <c r="C6" s="10" t="s">
        <v>2</v>
      </c>
      <c r="D6" s="9" t="s">
        <v>2</v>
      </c>
      <c r="E6" s="11">
        <v>0</v>
      </c>
      <c r="F6" s="17">
        <f>내역서!F12</f>
        <v>0</v>
      </c>
      <c r="G6" s="11">
        <v>0</v>
      </c>
      <c r="H6" s="17">
        <f>내역서!H12</f>
        <v>0</v>
      </c>
      <c r="I6" s="11">
        <v>0</v>
      </c>
      <c r="J6" s="17">
        <f>내역서!J12</f>
        <v>0</v>
      </c>
      <c r="K6" s="11">
        <f t="shared" si="0"/>
        <v>0</v>
      </c>
      <c r="L6" s="17">
        <f t="shared" si="0"/>
        <v>0</v>
      </c>
      <c r="M6" s="12" t="s">
        <v>2</v>
      </c>
      <c r="N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 t="s">
        <v>58</v>
      </c>
      <c r="DN6" s="1" t="s">
        <v>2</v>
      </c>
      <c r="DO6" s="1"/>
      <c r="DP6" s="1"/>
      <c r="DQ6" s="1"/>
      <c r="DR6" s="1"/>
      <c r="DS6" s="1"/>
      <c r="DT6" s="1"/>
      <c r="DU6" s="1"/>
      <c r="DV6" s="1"/>
      <c r="DW6" s="1"/>
      <c r="DX6" s="1"/>
    </row>
    <row r="7" spans="1:128" ht="18" customHeight="1">
      <c r="A7" s="33" t="s">
        <v>59</v>
      </c>
      <c r="B7" s="9" t="s">
        <v>2</v>
      </c>
      <c r="C7" s="10" t="s">
        <v>2</v>
      </c>
      <c r="D7" s="9" t="s">
        <v>2</v>
      </c>
      <c r="E7" s="11">
        <v>0</v>
      </c>
      <c r="F7" s="17">
        <f>SUM(F5:F6)</f>
        <v>0</v>
      </c>
      <c r="G7" s="11">
        <v>0</v>
      </c>
      <c r="H7" s="17">
        <f>SUM(H5:H6)</f>
        <v>0</v>
      </c>
      <c r="I7" s="11">
        <v>0</v>
      </c>
      <c r="J7" s="17">
        <f>SUM(J5:J6)</f>
        <v>0</v>
      </c>
      <c r="K7" s="11">
        <f t="shared" si="0"/>
        <v>0</v>
      </c>
      <c r="L7" s="17">
        <f t="shared" si="0"/>
        <v>0</v>
      </c>
      <c r="M7" s="12" t="s">
        <v>2</v>
      </c>
      <c r="N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 t="s">
        <v>11</v>
      </c>
      <c r="DN7" s="1" t="s">
        <v>17</v>
      </c>
      <c r="DO7" s="1"/>
      <c r="DP7" s="1"/>
      <c r="DQ7" s="1"/>
      <c r="DR7" s="1"/>
      <c r="DS7" s="1"/>
      <c r="DT7" s="1"/>
      <c r="DU7" s="1"/>
      <c r="DV7" s="1"/>
      <c r="DW7" s="1"/>
      <c r="DX7" s="1"/>
    </row>
    <row r="8" spans="1:128" ht="18" customHeight="1">
      <c r="A8" s="8" t="s">
        <v>27</v>
      </c>
      <c r="B8" s="9" t="s">
        <v>3</v>
      </c>
      <c r="C8" s="10" t="s">
        <v>2</v>
      </c>
      <c r="D8" s="9" t="s">
        <v>2</v>
      </c>
      <c r="E8" s="11">
        <v>0</v>
      </c>
      <c r="F8" s="17">
        <v>0</v>
      </c>
      <c r="G8" s="11">
        <v>0</v>
      </c>
      <c r="H8" s="17">
        <v>0</v>
      </c>
      <c r="I8" s="11">
        <v>0</v>
      </c>
      <c r="J8" s="17">
        <v>0</v>
      </c>
      <c r="K8" s="11">
        <f>E8+G8+I8</f>
        <v>0</v>
      </c>
      <c r="L8" s="17">
        <f>원가계산서!C6</f>
        <v>0</v>
      </c>
      <c r="M8" s="12" t="s">
        <v>2</v>
      </c>
      <c r="N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 t="s">
        <v>31</v>
      </c>
      <c r="DN8" s="1" t="s">
        <v>2</v>
      </c>
      <c r="DO8" s="1"/>
      <c r="DP8" s="1"/>
      <c r="DQ8" s="1"/>
      <c r="DR8" s="1"/>
      <c r="DS8" s="1"/>
      <c r="DT8" s="1"/>
      <c r="DU8" s="1"/>
      <c r="DV8" s="1"/>
      <c r="DW8" s="1"/>
      <c r="DX8" s="1"/>
    </row>
    <row r="9" spans="1:128" ht="18" customHeight="1">
      <c r="A9" s="8" t="s">
        <v>42</v>
      </c>
      <c r="B9" s="9" t="s">
        <v>3</v>
      </c>
      <c r="C9" s="10" t="s">
        <v>2</v>
      </c>
      <c r="D9" s="9" t="s">
        <v>2</v>
      </c>
      <c r="E9" s="11">
        <v>0</v>
      </c>
      <c r="F9" s="17">
        <v>0</v>
      </c>
      <c r="G9" s="11">
        <v>0</v>
      </c>
      <c r="H9" s="17">
        <v>0</v>
      </c>
      <c r="I9" s="11">
        <v>0</v>
      </c>
      <c r="J9" s="17">
        <v>0</v>
      </c>
      <c r="K9" s="11">
        <f>E9+G9+I9</f>
        <v>0</v>
      </c>
      <c r="L9" s="17">
        <f>L7+L8</f>
        <v>0</v>
      </c>
      <c r="M9" s="12" t="s">
        <v>2</v>
      </c>
      <c r="N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 t="s">
        <v>39</v>
      </c>
      <c r="DN9" s="1" t="s">
        <v>20</v>
      </c>
      <c r="DO9" s="1"/>
      <c r="DP9" s="1"/>
      <c r="DQ9" s="1"/>
      <c r="DR9" s="1"/>
      <c r="DS9" s="1"/>
      <c r="DT9" s="1"/>
      <c r="DU9" s="1"/>
      <c r="DV9" s="1"/>
      <c r="DW9" s="1"/>
      <c r="DX9" s="1"/>
    </row>
    <row r="10" spans="1:128" ht="18" customHeight="1">
      <c r="A10" s="32" t="s">
        <v>28</v>
      </c>
      <c r="B10" s="13" t="s">
        <v>2</v>
      </c>
      <c r="C10" s="4" t="s">
        <v>2</v>
      </c>
      <c r="D10" s="13" t="s">
        <v>2</v>
      </c>
      <c r="E10" s="14">
        <v>0</v>
      </c>
      <c r="F10" s="20">
        <v>0</v>
      </c>
      <c r="G10" s="14">
        <v>0</v>
      </c>
      <c r="H10" s="20">
        <v>0</v>
      </c>
      <c r="I10" s="14">
        <v>0</v>
      </c>
      <c r="J10" s="20">
        <v>0</v>
      </c>
      <c r="K10" s="14">
        <f>E10+G10+I10</f>
        <v>0</v>
      </c>
      <c r="L10" s="20">
        <f>L9-850</f>
        <v>-850</v>
      </c>
      <c r="M10" s="5" t="s">
        <v>7</v>
      </c>
      <c r="N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 t="s">
        <v>39</v>
      </c>
      <c r="DN10" s="1" t="s">
        <v>43</v>
      </c>
      <c r="DO10" s="1"/>
      <c r="DP10" s="1"/>
      <c r="DQ10" s="1"/>
      <c r="DR10" s="1"/>
      <c r="DS10" s="1"/>
      <c r="DT10" s="1"/>
      <c r="DU10" s="1"/>
      <c r="DV10" s="1"/>
      <c r="DW10" s="1"/>
      <c r="DX10" s="1"/>
    </row>
    <row r="11" spans="1:128" ht="18" customHeight="1">
      <c r="A11" s="1"/>
      <c r="B11" s="6"/>
      <c r="C11" s="1"/>
      <c r="D11" s="6"/>
      <c r="E11" s="1"/>
      <c r="F11" s="1"/>
      <c r="G11" s="1"/>
      <c r="H11" s="1"/>
      <c r="I11" s="1"/>
      <c r="J11" s="1"/>
      <c r="K11" s="1"/>
      <c r="L11" s="1"/>
      <c r="M11" s="1"/>
      <c r="N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</row>
  </sheetData>
  <sheetProtection/>
  <mergeCells count="11">
    <mergeCell ref="I3:J3"/>
    <mergeCell ref="K3:L3"/>
    <mergeCell ref="A1:M1"/>
    <mergeCell ref="A2:M2"/>
    <mergeCell ref="A3:A4"/>
    <mergeCell ref="B3:B4"/>
    <mergeCell ref="C3:C4"/>
    <mergeCell ref="D3:D4"/>
    <mergeCell ref="M3:M4"/>
    <mergeCell ref="E3:F3"/>
    <mergeCell ref="G3:H3"/>
  </mergeCells>
  <printOptions horizontalCentered="1"/>
  <pageMargins left="1.0866141732283465" right="0" top="0.9291338582677166" bottom="0.6968503937007874" header="0.5905511811023622" footer="0.464566929133858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O21"/>
  <sheetViews>
    <sheetView showGridLines="0" zoomScalePageLayoutView="0" workbookViewId="0" topLeftCell="A1">
      <selection activeCell="B14" sqref="B14"/>
    </sheetView>
  </sheetViews>
  <sheetFormatPr defaultColWidth="9.140625" defaultRowHeight="18" customHeight="1"/>
  <cols>
    <col min="1" max="1" width="26.57421875" style="0" customWidth="1"/>
    <col min="2" max="2" width="57.8515625" style="0" customWidth="1"/>
    <col min="3" max="3" width="18.7109375" style="0" customWidth="1"/>
    <col min="4" max="4" width="42.140625" style="0" customWidth="1"/>
    <col min="5" max="116" width="9.140625" style="0" customWidth="1"/>
    <col min="117" max="118" width="0" style="0" hidden="1" customWidth="1"/>
  </cols>
  <sheetData>
    <row r="1" spans="1:119" ht="25.5" customHeight="1">
      <c r="A1" s="75" t="s">
        <v>12</v>
      </c>
      <c r="B1" s="75"/>
      <c r="C1" s="75"/>
      <c r="D1" s="7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>
        <v>5</v>
      </c>
    </row>
    <row r="2" spans="1:119" ht="1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 t="s">
        <v>46</v>
      </c>
    </row>
    <row r="3" spans="1:119" ht="18" customHeight="1">
      <c r="A3" s="82" t="s">
        <v>49</v>
      </c>
      <c r="B3" s="84" t="s">
        <v>50</v>
      </c>
      <c r="C3" s="84" t="s">
        <v>51</v>
      </c>
      <c r="D3" s="86" t="s">
        <v>13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>
        <v>20</v>
      </c>
    </row>
    <row r="4" spans="1:119" ht="18" customHeight="1">
      <c r="A4" s="83"/>
      <c r="B4" s="85"/>
      <c r="C4" s="85"/>
      <c r="D4" s="87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 t="s">
        <v>0</v>
      </c>
    </row>
    <row r="5" spans="1:119" ht="18" customHeight="1">
      <c r="A5" s="2" t="s">
        <v>22</v>
      </c>
      <c r="B5" s="7" t="s">
        <v>2</v>
      </c>
      <c r="C5" s="15">
        <f>내역서!L5</f>
        <v>0</v>
      </c>
      <c r="D5" s="28" t="s">
        <v>2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 t="s">
        <v>2</v>
      </c>
      <c r="DN5" s="1" t="s">
        <v>9</v>
      </c>
      <c r="DO5" s="1"/>
    </row>
    <row r="6" spans="1:119" ht="18" customHeight="1">
      <c r="A6" s="8" t="s">
        <v>40</v>
      </c>
      <c r="B6" s="9" t="s">
        <v>55</v>
      </c>
      <c r="C6" s="17">
        <f>TRUNC((C5)*0.1,0)</f>
        <v>0</v>
      </c>
      <c r="D6" s="29" t="s">
        <v>2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 t="s">
        <v>2</v>
      </c>
      <c r="DN6" s="1" t="s">
        <v>37</v>
      </c>
      <c r="DO6" s="1"/>
    </row>
    <row r="7" spans="1:119" ht="18" customHeight="1">
      <c r="A7" s="8" t="s">
        <v>18</v>
      </c>
      <c r="B7" s="9" t="s">
        <v>52</v>
      </c>
      <c r="C7" s="17">
        <f>TRUNC((SUM(C5:C6)),0)</f>
        <v>0</v>
      </c>
      <c r="D7" s="29" t="s">
        <v>2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 t="s">
        <v>2</v>
      </c>
      <c r="DN7" s="1" t="s">
        <v>17</v>
      </c>
      <c r="DO7" s="1"/>
    </row>
    <row r="8" spans="1:119" ht="18" customHeight="1">
      <c r="A8" s="34" t="s">
        <v>60</v>
      </c>
      <c r="B8" s="9" t="s">
        <v>2</v>
      </c>
      <c r="C8" s="17">
        <f>C7-850</f>
        <v>-850</v>
      </c>
      <c r="D8" s="35" t="s">
        <v>61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 t="s">
        <v>2</v>
      </c>
      <c r="DN8" s="1" t="s">
        <v>2</v>
      </c>
      <c r="DO8" s="1"/>
    </row>
    <row r="9" spans="1:119" ht="18" customHeight="1">
      <c r="A9" s="8" t="s">
        <v>2</v>
      </c>
      <c r="B9" s="9" t="s">
        <v>2</v>
      </c>
      <c r="C9" s="17">
        <v>0</v>
      </c>
      <c r="D9" s="29" t="s">
        <v>2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 t="s">
        <v>2</v>
      </c>
      <c r="DN9" s="1" t="s">
        <v>2</v>
      </c>
      <c r="DO9" s="1"/>
    </row>
    <row r="10" spans="1:119" ht="18" customHeight="1">
      <c r="A10" s="8" t="s">
        <v>2</v>
      </c>
      <c r="B10" s="9" t="s">
        <v>2</v>
      </c>
      <c r="C10" s="17">
        <v>0</v>
      </c>
      <c r="D10" s="29" t="s">
        <v>2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 t="s">
        <v>2</v>
      </c>
      <c r="DN10" s="1" t="s">
        <v>2</v>
      </c>
      <c r="DO10" s="1"/>
    </row>
    <row r="11" spans="1:119" ht="18" customHeight="1">
      <c r="A11" s="8" t="s">
        <v>2</v>
      </c>
      <c r="B11" s="9" t="s">
        <v>2</v>
      </c>
      <c r="C11" s="17">
        <v>0</v>
      </c>
      <c r="D11" s="29" t="s">
        <v>2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 t="s">
        <v>2</v>
      </c>
      <c r="DN11" s="1" t="s">
        <v>2</v>
      </c>
      <c r="DO11" s="1"/>
    </row>
    <row r="12" spans="1:119" ht="18" customHeight="1">
      <c r="A12" s="8" t="s">
        <v>2</v>
      </c>
      <c r="B12" s="9" t="s">
        <v>2</v>
      </c>
      <c r="C12" s="17">
        <v>0</v>
      </c>
      <c r="D12" s="29" t="s">
        <v>2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 t="s">
        <v>2</v>
      </c>
      <c r="DN12" s="1" t="s">
        <v>2</v>
      </c>
      <c r="DO12" s="1"/>
    </row>
    <row r="13" spans="1:119" ht="18" customHeight="1">
      <c r="A13" s="8" t="s">
        <v>2</v>
      </c>
      <c r="B13" s="9" t="s">
        <v>2</v>
      </c>
      <c r="C13" s="17">
        <v>0</v>
      </c>
      <c r="D13" s="29" t="s">
        <v>2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 t="s">
        <v>2</v>
      </c>
      <c r="DN13" s="1" t="s">
        <v>2</v>
      </c>
      <c r="DO13" s="1"/>
    </row>
    <row r="14" spans="1:119" ht="18" customHeight="1">
      <c r="A14" s="8" t="s">
        <v>2</v>
      </c>
      <c r="B14" s="9" t="s">
        <v>2</v>
      </c>
      <c r="C14" s="17">
        <v>0</v>
      </c>
      <c r="D14" s="29" t="s">
        <v>2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 t="s">
        <v>2</v>
      </c>
      <c r="DN14" s="1" t="s">
        <v>2</v>
      </c>
      <c r="DO14" s="1"/>
    </row>
    <row r="15" spans="1:119" ht="18" customHeight="1">
      <c r="A15" s="8" t="s">
        <v>2</v>
      </c>
      <c r="B15" s="9" t="s">
        <v>2</v>
      </c>
      <c r="C15" s="17">
        <v>0</v>
      </c>
      <c r="D15" s="29" t="s">
        <v>2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 t="s">
        <v>2</v>
      </c>
      <c r="DN15" s="1" t="s">
        <v>2</v>
      </c>
      <c r="DO15" s="1"/>
    </row>
    <row r="16" spans="1:119" ht="18" customHeight="1">
      <c r="A16" s="8" t="s">
        <v>2</v>
      </c>
      <c r="B16" s="9" t="s">
        <v>2</v>
      </c>
      <c r="C16" s="17">
        <v>0</v>
      </c>
      <c r="D16" s="29" t="s">
        <v>2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 t="s">
        <v>2</v>
      </c>
      <c r="DN16" s="1" t="s">
        <v>2</v>
      </c>
      <c r="DO16" s="1"/>
    </row>
    <row r="17" spans="1:119" ht="18" customHeight="1">
      <c r="A17" s="8" t="s">
        <v>2</v>
      </c>
      <c r="B17" s="9" t="s">
        <v>2</v>
      </c>
      <c r="C17" s="17">
        <v>0</v>
      </c>
      <c r="D17" s="29" t="s">
        <v>2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 t="s">
        <v>2</v>
      </c>
      <c r="DN17" s="1" t="s">
        <v>2</v>
      </c>
      <c r="DO17" s="1"/>
    </row>
    <row r="18" spans="1:119" ht="18" customHeight="1">
      <c r="A18" s="8" t="s">
        <v>2</v>
      </c>
      <c r="B18" s="9" t="s">
        <v>2</v>
      </c>
      <c r="C18" s="17">
        <v>0</v>
      </c>
      <c r="D18" s="29" t="s">
        <v>2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 t="s">
        <v>2</v>
      </c>
      <c r="DN18" s="1" t="s">
        <v>2</v>
      </c>
      <c r="DO18" s="1"/>
    </row>
    <row r="19" spans="1:119" ht="18" customHeight="1">
      <c r="A19" s="8" t="s">
        <v>2</v>
      </c>
      <c r="B19" s="9" t="s">
        <v>2</v>
      </c>
      <c r="C19" s="17">
        <v>0</v>
      </c>
      <c r="D19" s="29" t="s">
        <v>2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 t="s">
        <v>2</v>
      </c>
      <c r="DN19" s="1" t="s">
        <v>2</v>
      </c>
      <c r="DO19" s="1"/>
    </row>
    <row r="20" spans="1:119" ht="18" customHeight="1">
      <c r="A20" s="3" t="s">
        <v>2</v>
      </c>
      <c r="B20" s="13" t="s">
        <v>2</v>
      </c>
      <c r="C20" s="20">
        <v>0</v>
      </c>
      <c r="D20" s="30" t="s">
        <v>2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 t="s">
        <v>2</v>
      </c>
      <c r="DN20" s="1" t="s">
        <v>2</v>
      </c>
      <c r="DO20" s="1"/>
    </row>
    <row r="21" spans="1:119" ht="18" customHeight="1">
      <c r="A21" s="1"/>
      <c r="B21" s="6"/>
      <c r="C21" s="1"/>
      <c r="D21" s="6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</row>
  </sheetData>
  <sheetProtection/>
  <mergeCells count="5">
    <mergeCell ref="A1:D1"/>
    <mergeCell ref="A3:A4"/>
    <mergeCell ref="B3:B4"/>
    <mergeCell ref="C3:C4"/>
    <mergeCell ref="D3:D4"/>
  </mergeCells>
  <printOptions/>
  <pageMargins left="1.0866141732283465" right="0" top="0.8543307086614174" bottom="0.7755905511811024" header="0.5905511811023622" footer="0.464566929133858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X17"/>
  <sheetViews>
    <sheetView showGridLines="0" zoomScalePageLayoutView="0" workbookViewId="0" topLeftCell="A1">
      <selection activeCell="F22" sqref="F22"/>
    </sheetView>
  </sheetViews>
  <sheetFormatPr defaultColWidth="9.140625" defaultRowHeight="18" customHeight="1"/>
  <cols>
    <col min="1" max="1" width="31.28125" style="0" customWidth="1"/>
    <col min="2" max="2" width="21.8515625" style="0" customWidth="1"/>
    <col min="3" max="3" width="9.421875" style="0" customWidth="1"/>
    <col min="4" max="4" width="4.7109375" style="0" customWidth="1"/>
    <col min="5" max="5" width="13.28125" style="0" customWidth="1"/>
    <col min="6" max="6" width="16.421875" style="0" customWidth="1"/>
    <col min="7" max="7" width="13.28125" style="0" customWidth="1"/>
    <col min="8" max="8" width="16.421875" style="0" customWidth="1"/>
    <col min="9" max="9" width="12.421875" style="0" customWidth="1"/>
    <col min="10" max="10" width="16.421875" style="0" customWidth="1"/>
    <col min="11" max="11" width="12.421875" style="0" customWidth="1"/>
    <col min="12" max="12" width="16.421875" style="0" customWidth="1"/>
    <col min="13" max="13" width="0" style="0" hidden="1" customWidth="1"/>
    <col min="14" max="14" width="12.421875" style="0" customWidth="1"/>
    <col min="15" max="116" width="9.140625" style="0" customWidth="1"/>
    <col min="117" max="118" width="0" style="0" hidden="1" customWidth="1"/>
  </cols>
  <sheetData>
    <row r="1" spans="1:128" ht="25.5" customHeight="1">
      <c r="A1" s="75" t="s">
        <v>38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>
        <v>5</v>
      </c>
      <c r="DP1" s="1"/>
      <c r="DQ1" s="1"/>
      <c r="DR1" s="1"/>
      <c r="DS1" s="1"/>
      <c r="DT1" s="1"/>
      <c r="DU1" s="1"/>
      <c r="DV1" s="1"/>
      <c r="DW1" s="1"/>
      <c r="DX1" s="1"/>
    </row>
    <row r="2" spans="1:128" ht="19.5" customHeight="1">
      <c r="A2" s="76" t="s">
        <v>21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 t="s">
        <v>46</v>
      </c>
      <c r="DP2" s="1"/>
      <c r="DQ2" s="1"/>
      <c r="DR2" s="1"/>
      <c r="DS2" s="1"/>
      <c r="DT2" s="1"/>
      <c r="DU2" s="1"/>
      <c r="DV2" s="1"/>
      <c r="DW2" s="1"/>
      <c r="DX2" s="1"/>
    </row>
    <row r="3" spans="1:128" ht="18" customHeight="1">
      <c r="A3" s="77" t="s">
        <v>15</v>
      </c>
      <c r="B3" s="74" t="s">
        <v>53</v>
      </c>
      <c r="C3" s="74" t="s">
        <v>36</v>
      </c>
      <c r="D3" s="74" t="s">
        <v>57</v>
      </c>
      <c r="E3" s="74" t="s">
        <v>19</v>
      </c>
      <c r="F3" s="74"/>
      <c r="G3" s="74" t="s">
        <v>41</v>
      </c>
      <c r="H3" s="74"/>
      <c r="I3" s="74" t="s">
        <v>44</v>
      </c>
      <c r="J3" s="74"/>
      <c r="K3" s="74" t="s">
        <v>25</v>
      </c>
      <c r="L3" s="74"/>
      <c r="M3" s="74" t="s">
        <v>24</v>
      </c>
      <c r="N3" s="80" t="s">
        <v>29</v>
      </c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>
        <v>16</v>
      </c>
      <c r="DP3" s="1"/>
      <c r="DQ3" s="1"/>
      <c r="DR3" s="1"/>
      <c r="DS3" s="1"/>
      <c r="DT3" s="1"/>
      <c r="DU3" s="1"/>
      <c r="DV3" s="1"/>
      <c r="DW3" s="1"/>
      <c r="DX3" s="1"/>
    </row>
    <row r="4" spans="1:128" ht="18" customHeight="1">
      <c r="A4" s="78"/>
      <c r="B4" s="79"/>
      <c r="C4" s="79"/>
      <c r="D4" s="79"/>
      <c r="E4" s="21" t="s">
        <v>10</v>
      </c>
      <c r="F4" s="21" t="s">
        <v>6</v>
      </c>
      <c r="G4" s="21" t="s">
        <v>10</v>
      </c>
      <c r="H4" s="21" t="s">
        <v>6</v>
      </c>
      <c r="I4" s="21" t="s">
        <v>10</v>
      </c>
      <c r="J4" s="21" t="s">
        <v>6</v>
      </c>
      <c r="K4" s="21" t="s">
        <v>10</v>
      </c>
      <c r="L4" s="21" t="s">
        <v>6</v>
      </c>
      <c r="M4" s="79"/>
      <c r="N4" s="8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 t="s">
        <v>34</v>
      </c>
      <c r="DP4" s="1"/>
      <c r="DQ4" s="1"/>
      <c r="DR4" s="1"/>
      <c r="DS4" s="1"/>
      <c r="DT4" s="1"/>
      <c r="DU4" s="1"/>
      <c r="DV4" s="1"/>
      <c r="DW4" s="1"/>
      <c r="DX4" s="1"/>
    </row>
    <row r="5" spans="1:128" ht="18" customHeight="1">
      <c r="A5" s="22" t="s">
        <v>8</v>
      </c>
      <c r="B5" s="23" t="s">
        <v>2</v>
      </c>
      <c r="C5" s="24">
        <v>0</v>
      </c>
      <c r="D5" s="23" t="s">
        <v>2</v>
      </c>
      <c r="E5" s="25">
        <v>0</v>
      </c>
      <c r="F5" s="26">
        <f>F6+F12</f>
        <v>0</v>
      </c>
      <c r="G5" s="25">
        <v>0</v>
      </c>
      <c r="H5" s="26">
        <f>H6+H12</f>
        <v>0</v>
      </c>
      <c r="I5" s="25">
        <v>0</v>
      </c>
      <c r="J5" s="26">
        <f>J6+J12</f>
        <v>0</v>
      </c>
      <c r="K5" s="25">
        <f aca="true" t="shared" si="0" ref="K5:K16">E5+G5+I5</f>
        <v>0</v>
      </c>
      <c r="L5" s="26">
        <f aca="true" t="shared" si="1" ref="L5:L16">F5+H5+J5</f>
        <v>0</v>
      </c>
      <c r="M5" s="25" t="s">
        <v>2</v>
      </c>
      <c r="N5" s="27" t="s">
        <v>2</v>
      </c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 t="s">
        <v>2</v>
      </c>
      <c r="DN5" s="1" t="s">
        <v>2</v>
      </c>
      <c r="DO5" s="1"/>
      <c r="DP5" s="1"/>
      <c r="DQ5" s="1"/>
      <c r="DR5" s="1"/>
      <c r="DS5" s="1"/>
      <c r="DT5" s="1"/>
      <c r="DU5" s="1"/>
      <c r="DV5" s="1"/>
      <c r="DW5" s="1"/>
      <c r="DX5" s="1"/>
    </row>
    <row r="6" spans="1:128" ht="18" customHeight="1">
      <c r="A6" s="8" t="s">
        <v>16</v>
      </c>
      <c r="B6" s="9" t="s">
        <v>2</v>
      </c>
      <c r="C6" s="16">
        <v>0</v>
      </c>
      <c r="D6" s="9" t="s">
        <v>2</v>
      </c>
      <c r="E6" s="11">
        <v>0</v>
      </c>
      <c r="F6" s="17">
        <f>F7+F9</f>
        <v>0</v>
      </c>
      <c r="G6" s="11">
        <v>0</v>
      </c>
      <c r="H6" s="17">
        <f>H7+H9</f>
        <v>0</v>
      </c>
      <c r="I6" s="11">
        <v>0</v>
      </c>
      <c r="J6" s="17">
        <f>J7+J9</f>
        <v>0</v>
      </c>
      <c r="K6" s="11">
        <f t="shared" si="0"/>
        <v>0</v>
      </c>
      <c r="L6" s="17">
        <f t="shared" si="1"/>
        <v>0</v>
      </c>
      <c r="M6" s="11" t="s">
        <v>2</v>
      </c>
      <c r="N6" s="12" t="s">
        <v>2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 t="s">
        <v>2</v>
      </c>
      <c r="DN6" s="1" t="s">
        <v>2</v>
      </c>
      <c r="DO6" s="1"/>
      <c r="DP6" s="1"/>
      <c r="DQ6" s="1"/>
      <c r="DR6" s="1"/>
      <c r="DS6" s="1"/>
      <c r="DT6" s="1"/>
      <c r="DU6" s="1"/>
      <c r="DV6" s="1"/>
      <c r="DW6" s="1"/>
      <c r="DX6" s="1"/>
    </row>
    <row r="7" spans="1:128" ht="18" customHeight="1">
      <c r="A7" s="8" t="s">
        <v>48</v>
      </c>
      <c r="B7" s="9" t="s">
        <v>2</v>
      </c>
      <c r="C7" s="16">
        <v>0</v>
      </c>
      <c r="D7" s="9" t="s">
        <v>2</v>
      </c>
      <c r="E7" s="11">
        <v>0</v>
      </c>
      <c r="F7" s="17">
        <f>F8</f>
        <v>0</v>
      </c>
      <c r="G7" s="11">
        <v>0</v>
      </c>
      <c r="H7" s="17">
        <f>H8</f>
        <v>0</v>
      </c>
      <c r="I7" s="11">
        <v>0</v>
      </c>
      <c r="J7" s="17">
        <f>J8</f>
        <v>0</v>
      </c>
      <c r="K7" s="11">
        <f t="shared" si="0"/>
        <v>0</v>
      </c>
      <c r="L7" s="17">
        <f t="shared" si="1"/>
        <v>0</v>
      </c>
      <c r="M7" s="11" t="s">
        <v>2</v>
      </c>
      <c r="N7" s="12" t="s">
        <v>2</v>
      </c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 t="s">
        <v>2</v>
      </c>
      <c r="DN7" s="1" t="s">
        <v>2</v>
      </c>
      <c r="DO7" s="1"/>
      <c r="DP7" s="1"/>
      <c r="DQ7" s="1"/>
      <c r="DR7" s="1"/>
      <c r="DS7" s="1"/>
      <c r="DT7" s="1"/>
      <c r="DU7" s="1"/>
      <c r="DV7" s="1"/>
      <c r="DW7" s="1"/>
      <c r="DX7" s="1"/>
    </row>
    <row r="8" spans="1:128" ht="18" customHeight="1">
      <c r="A8" s="8" t="s">
        <v>56</v>
      </c>
      <c r="B8" s="9" t="s">
        <v>23</v>
      </c>
      <c r="C8" s="18">
        <v>1</v>
      </c>
      <c r="D8" s="9" t="s">
        <v>33</v>
      </c>
      <c r="E8" s="11"/>
      <c r="F8" s="17">
        <f>TRUNC(C8*E8,0)</f>
        <v>0</v>
      </c>
      <c r="G8" s="11"/>
      <c r="H8" s="17">
        <f>TRUNC(C8*G8,0)</f>
        <v>0</v>
      </c>
      <c r="I8" s="11"/>
      <c r="J8" s="17">
        <f>TRUNC(C8*I8,0)</f>
        <v>0</v>
      </c>
      <c r="K8" s="11">
        <f t="shared" si="0"/>
        <v>0</v>
      </c>
      <c r="L8" s="17">
        <f t="shared" si="1"/>
        <v>0</v>
      </c>
      <c r="M8" s="11" t="s">
        <v>2</v>
      </c>
      <c r="N8" s="12" t="s">
        <v>2</v>
      </c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 t="s">
        <v>26</v>
      </c>
      <c r="DN8" s="1" t="s">
        <v>2</v>
      </c>
      <c r="DO8" s="1"/>
      <c r="DP8" s="1"/>
      <c r="DQ8" s="1"/>
      <c r="DR8" s="1"/>
      <c r="DS8" s="1"/>
      <c r="DT8" s="1"/>
      <c r="DU8" s="1"/>
      <c r="DV8" s="1"/>
      <c r="DW8" s="1"/>
      <c r="DX8" s="1"/>
    </row>
    <row r="9" spans="1:128" ht="18" customHeight="1">
      <c r="A9" s="8" t="s">
        <v>45</v>
      </c>
      <c r="B9" s="9" t="s">
        <v>2</v>
      </c>
      <c r="C9" s="16">
        <v>0</v>
      </c>
      <c r="D9" s="9" t="s">
        <v>2</v>
      </c>
      <c r="E9" s="11"/>
      <c r="F9" s="17">
        <f>F10</f>
        <v>0</v>
      </c>
      <c r="G9" s="11"/>
      <c r="H9" s="17">
        <f>H10</f>
        <v>0</v>
      </c>
      <c r="I9" s="11"/>
      <c r="J9" s="17">
        <f>J10</f>
        <v>0</v>
      </c>
      <c r="K9" s="11">
        <f t="shared" si="0"/>
        <v>0</v>
      </c>
      <c r="L9" s="17">
        <f t="shared" si="1"/>
        <v>0</v>
      </c>
      <c r="M9" s="11" t="s">
        <v>2</v>
      </c>
      <c r="N9" s="12" t="s">
        <v>2</v>
      </c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 t="s">
        <v>2</v>
      </c>
      <c r="DN9" s="1" t="s">
        <v>2</v>
      </c>
      <c r="DO9" s="1"/>
      <c r="DP9" s="1"/>
      <c r="DQ9" s="1"/>
      <c r="DR9" s="1"/>
      <c r="DS9" s="1"/>
      <c r="DT9" s="1"/>
      <c r="DU9" s="1"/>
      <c r="DV9" s="1"/>
      <c r="DW9" s="1"/>
      <c r="DX9" s="1"/>
    </row>
    <row r="10" spans="1:128" ht="18" customHeight="1">
      <c r="A10" s="8">
        <v>470</v>
      </c>
      <c r="B10" s="9" t="s">
        <v>2</v>
      </c>
      <c r="C10" s="18">
        <v>1</v>
      </c>
      <c r="D10" s="9" t="s">
        <v>33</v>
      </c>
      <c r="E10" s="11"/>
      <c r="F10" s="17">
        <f>TRUNC(C10*E10,0)</f>
        <v>0</v>
      </c>
      <c r="G10" s="11"/>
      <c r="H10" s="17">
        <f>TRUNC(C10*G10,0)</f>
        <v>0</v>
      </c>
      <c r="I10" s="11"/>
      <c r="J10" s="17">
        <f>TRUNC(C10*I10,0)</f>
        <v>0</v>
      </c>
      <c r="K10" s="11">
        <f t="shared" si="0"/>
        <v>0</v>
      </c>
      <c r="L10" s="17">
        <f t="shared" si="1"/>
        <v>0</v>
      </c>
      <c r="M10" s="11" t="s">
        <v>2</v>
      </c>
      <c r="N10" s="12" t="s">
        <v>2</v>
      </c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 t="s">
        <v>35</v>
      </c>
      <c r="DN10" s="1" t="s">
        <v>2</v>
      </c>
      <c r="DO10" s="1"/>
      <c r="DP10" s="1"/>
      <c r="DQ10" s="1"/>
      <c r="DR10" s="1"/>
      <c r="DS10" s="1"/>
      <c r="DT10" s="1"/>
      <c r="DU10" s="1"/>
      <c r="DV10" s="1"/>
      <c r="DW10" s="1"/>
      <c r="DX10" s="1"/>
    </row>
    <row r="11" spans="1:128" ht="18" customHeight="1">
      <c r="A11" s="8" t="s">
        <v>1</v>
      </c>
      <c r="B11" s="9" t="s">
        <v>2</v>
      </c>
      <c r="C11" s="16">
        <v>0</v>
      </c>
      <c r="D11" s="9" t="s">
        <v>2</v>
      </c>
      <c r="E11" s="11"/>
      <c r="F11" s="17">
        <f>TRUNC(C11*E11,0)</f>
        <v>0</v>
      </c>
      <c r="G11" s="11"/>
      <c r="H11" s="17">
        <f>TRUNC(C11*G11,0)</f>
        <v>0</v>
      </c>
      <c r="I11" s="11"/>
      <c r="J11" s="17">
        <f>TRUNC(C11*I11,0)</f>
        <v>0</v>
      </c>
      <c r="K11" s="11">
        <f t="shared" si="0"/>
        <v>0</v>
      </c>
      <c r="L11" s="17">
        <f t="shared" si="1"/>
        <v>0</v>
      </c>
      <c r="M11" s="11" t="s">
        <v>2</v>
      </c>
      <c r="N11" s="12" t="s">
        <v>2</v>
      </c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 t="s">
        <v>2</v>
      </c>
      <c r="DN11" s="1" t="s">
        <v>2</v>
      </c>
      <c r="DO11" s="1"/>
      <c r="DP11" s="1"/>
      <c r="DQ11" s="1"/>
      <c r="DR11" s="1"/>
      <c r="DS11" s="1"/>
      <c r="DT11" s="1"/>
      <c r="DU11" s="1"/>
      <c r="DV11" s="1"/>
      <c r="DW11" s="1"/>
      <c r="DX11" s="1"/>
    </row>
    <row r="12" spans="1:128" ht="18" customHeight="1">
      <c r="A12" s="8" t="s">
        <v>14</v>
      </c>
      <c r="B12" s="9" t="s">
        <v>2</v>
      </c>
      <c r="C12" s="16">
        <v>0</v>
      </c>
      <c r="D12" s="9" t="s">
        <v>2</v>
      </c>
      <c r="E12" s="11"/>
      <c r="F12" s="17">
        <f>F13+F15</f>
        <v>0</v>
      </c>
      <c r="G12" s="11"/>
      <c r="H12" s="17">
        <f>H13+H15</f>
        <v>0</v>
      </c>
      <c r="I12" s="11"/>
      <c r="J12" s="17">
        <f>J13+J15</f>
        <v>0</v>
      </c>
      <c r="K12" s="11">
        <f t="shared" si="0"/>
        <v>0</v>
      </c>
      <c r="L12" s="17">
        <f t="shared" si="1"/>
        <v>0</v>
      </c>
      <c r="M12" s="11" t="s">
        <v>2</v>
      </c>
      <c r="N12" s="12" t="s">
        <v>2</v>
      </c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 t="s">
        <v>2</v>
      </c>
      <c r="DN12" s="1" t="s">
        <v>2</v>
      </c>
      <c r="DO12" s="1"/>
      <c r="DP12" s="1"/>
      <c r="DQ12" s="1"/>
      <c r="DR12" s="1"/>
      <c r="DS12" s="1"/>
      <c r="DT12" s="1"/>
      <c r="DU12" s="1"/>
      <c r="DV12" s="1"/>
      <c r="DW12" s="1"/>
      <c r="DX12" s="1"/>
    </row>
    <row r="13" spans="1:128" ht="18" customHeight="1">
      <c r="A13" s="8" t="s">
        <v>48</v>
      </c>
      <c r="B13" s="9" t="s">
        <v>2</v>
      </c>
      <c r="C13" s="16">
        <v>0</v>
      </c>
      <c r="D13" s="9" t="s">
        <v>2</v>
      </c>
      <c r="E13" s="11"/>
      <c r="F13" s="17">
        <f>F14</f>
        <v>0</v>
      </c>
      <c r="G13" s="11"/>
      <c r="H13" s="17">
        <f>H14</f>
        <v>0</v>
      </c>
      <c r="I13" s="11"/>
      <c r="J13" s="17">
        <f>J14</f>
        <v>0</v>
      </c>
      <c r="K13" s="11">
        <f t="shared" si="0"/>
        <v>0</v>
      </c>
      <c r="L13" s="17">
        <f t="shared" si="1"/>
        <v>0</v>
      </c>
      <c r="M13" s="11" t="s">
        <v>2</v>
      </c>
      <c r="N13" s="12" t="s">
        <v>2</v>
      </c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 t="s">
        <v>2</v>
      </c>
      <c r="DN13" s="1" t="s">
        <v>2</v>
      </c>
      <c r="DO13" s="1"/>
      <c r="DP13" s="1"/>
      <c r="DQ13" s="1"/>
      <c r="DR13" s="1"/>
      <c r="DS13" s="1"/>
      <c r="DT13" s="1"/>
      <c r="DU13" s="1"/>
      <c r="DV13" s="1"/>
      <c r="DW13" s="1"/>
      <c r="DX13" s="1"/>
    </row>
    <row r="14" spans="1:128" ht="18" customHeight="1">
      <c r="A14" s="8" t="s">
        <v>56</v>
      </c>
      <c r="B14" s="9" t="s">
        <v>23</v>
      </c>
      <c r="C14" s="18">
        <v>469</v>
      </c>
      <c r="D14" s="9" t="s">
        <v>33</v>
      </c>
      <c r="E14" s="11"/>
      <c r="F14" s="17">
        <f>TRUNC(C14*E14,0)</f>
        <v>0</v>
      </c>
      <c r="G14" s="11"/>
      <c r="H14" s="17">
        <f>TRUNC(C14*G14,0)</f>
        <v>0</v>
      </c>
      <c r="I14" s="11"/>
      <c r="J14" s="17">
        <f>TRUNC(C14*I14,0)</f>
        <v>0</v>
      </c>
      <c r="K14" s="11">
        <f t="shared" si="0"/>
        <v>0</v>
      </c>
      <c r="L14" s="17">
        <f t="shared" si="1"/>
        <v>0</v>
      </c>
      <c r="M14" s="11" t="s">
        <v>2</v>
      </c>
      <c r="N14" s="12" t="s">
        <v>2</v>
      </c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 t="s">
        <v>26</v>
      </c>
      <c r="DN14" s="1" t="s">
        <v>2</v>
      </c>
      <c r="DO14" s="1"/>
      <c r="DP14" s="1"/>
      <c r="DQ14" s="1"/>
      <c r="DR14" s="1"/>
      <c r="DS14" s="1"/>
      <c r="DT14" s="1"/>
      <c r="DU14" s="1"/>
      <c r="DV14" s="1"/>
      <c r="DW14" s="1"/>
      <c r="DX14" s="1"/>
    </row>
    <row r="15" spans="1:128" ht="18" customHeight="1">
      <c r="A15" s="8" t="s">
        <v>45</v>
      </c>
      <c r="B15" s="9" t="s">
        <v>2</v>
      </c>
      <c r="C15" s="16">
        <v>0</v>
      </c>
      <c r="D15" s="9" t="s">
        <v>2</v>
      </c>
      <c r="E15" s="11"/>
      <c r="F15" s="17">
        <f>F16</f>
        <v>0</v>
      </c>
      <c r="G15" s="11"/>
      <c r="H15" s="17">
        <f>H16</f>
        <v>0</v>
      </c>
      <c r="I15" s="11"/>
      <c r="J15" s="17">
        <f>J16</f>
        <v>0</v>
      </c>
      <c r="K15" s="11">
        <f t="shared" si="0"/>
        <v>0</v>
      </c>
      <c r="L15" s="17">
        <f t="shared" si="1"/>
        <v>0</v>
      </c>
      <c r="M15" s="11" t="s">
        <v>2</v>
      </c>
      <c r="N15" s="12" t="s">
        <v>2</v>
      </c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 t="s">
        <v>2</v>
      </c>
      <c r="DN15" s="1" t="s">
        <v>2</v>
      </c>
      <c r="DO15" s="1"/>
      <c r="DP15" s="1"/>
      <c r="DQ15" s="1"/>
      <c r="DR15" s="1"/>
      <c r="DS15" s="1"/>
      <c r="DT15" s="1"/>
      <c r="DU15" s="1"/>
      <c r="DV15" s="1"/>
      <c r="DW15" s="1"/>
      <c r="DX15" s="1"/>
    </row>
    <row r="16" spans="1:128" ht="18" customHeight="1">
      <c r="A16" s="3" t="s">
        <v>47</v>
      </c>
      <c r="B16" s="13" t="s">
        <v>2</v>
      </c>
      <c r="C16" s="19">
        <v>469</v>
      </c>
      <c r="D16" s="13" t="s">
        <v>33</v>
      </c>
      <c r="E16" s="14"/>
      <c r="F16" s="20">
        <f>TRUNC(C16*E16,0)</f>
        <v>0</v>
      </c>
      <c r="G16" s="14"/>
      <c r="H16" s="20">
        <f>TRUNC(C16*G16,0)</f>
        <v>0</v>
      </c>
      <c r="I16" s="14"/>
      <c r="J16" s="20">
        <f>TRUNC(C16*I16,0)</f>
        <v>0</v>
      </c>
      <c r="K16" s="14">
        <f t="shared" si="0"/>
        <v>0</v>
      </c>
      <c r="L16" s="20">
        <f t="shared" si="1"/>
        <v>0</v>
      </c>
      <c r="M16" s="14" t="s">
        <v>2</v>
      </c>
      <c r="N16" s="5" t="s">
        <v>2</v>
      </c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 t="s">
        <v>54</v>
      </c>
      <c r="DN16" s="1" t="s">
        <v>2</v>
      </c>
      <c r="DO16" s="1"/>
      <c r="DP16" s="1"/>
      <c r="DQ16" s="1"/>
      <c r="DR16" s="1"/>
      <c r="DS16" s="1"/>
      <c r="DT16" s="1"/>
      <c r="DU16" s="1"/>
      <c r="DV16" s="1"/>
      <c r="DW16" s="1"/>
      <c r="DX16" s="1"/>
    </row>
    <row r="17" spans="1:128" ht="18" customHeight="1">
      <c r="A17" s="1"/>
      <c r="B17" s="6"/>
      <c r="C17" s="1"/>
      <c r="D17" s="6"/>
      <c r="E17" s="1"/>
      <c r="F17" s="1"/>
      <c r="G17" s="1"/>
      <c r="H17" s="1"/>
      <c r="I17" s="1"/>
      <c r="J17" s="1"/>
      <c r="K17" s="1"/>
      <c r="L17" s="1"/>
      <c r="M17" s="1"/>
      <c r="N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</row>
  </sheetData>
  <sheetProtection/>
  <mergeCells count="12">
    <mergeCell ref="I3:J3"/>
    <mergeCell ref="K3:L3"/>
    <mergeCell ref="A1:N1"/>
    <mergeCell ref="A2:M2"/>
    <mergeCell ref="A3:A4"/>
    <mergeCell ref="B3:B4"/>
    <mergeCell ref="C3:C4"/>
    <mergeCell ref="D3:D4"/>
    <mergeCell ref="M3:M4"/>
    <mergeCell ref="N3:N4"/>
    <mergeCell ref="E3:F3"/>
    <mergeCell ref="G3:H3"/>
  </mergeCells>
  <printOptions/>
  <pageMargins left="1.0078740157480317" right="0" top="0.8543307086614174" bottom="0.6968503937007874" header="0.5905511811023622" footer="0.4645669291338583"/>
  <pageSetup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O11" sqref="O11"/>
    </sheetView>
  </sheetViews>
  <sheetFormatPr defaultColWidth="10.28125" defaultRowHeight="12.75"/>
  <cols>
    <col min="1" max="1" width="15.57421875" style="36" customWidth="1"/>
    <col min="2" max="2" width="18.8515625" style="36" customWidth="1"/>
    <col min="3" max="3" width="8.421875" style="36" customWidth="1"/>
    <col min="4" max="4" width="14.421875" style="36" customWidth="1"/>
    <col min="5" max="5" width="11.57421875" style="36" customWidth="1"/>
    <col min="6" max="6" width="3.8515625" style="36" customWidth="1"/>
    <col min="7" max="7" width="8.57421875" style="36" customWidth="1"/>
    <col min="8" max="8" width="4.140625" style="36" customWidth="1"/>
    <col min="9" max="9" width="10.28125" style="36" customWidth="1"/>
    <col min="10" max="10" width="7.140625" style="36" customWidth="1"/>
    <col min="11" max="11" width="14.8515625" style="36" hidden="1" customWidth="1"/>
    <col min="12" max="12" width="10.28125" style="36" hidden="1" customWidth="1"/>
    <col min="13" max="13" width="21.00390625" style="36" hidden="1" customWidth="1"/>
    <col min="14" max="16384" width="10.28125" style="36" customWidth="1"/>
  </cols>
  <sheetData>
    <row r="1" spans="1:10" ht="78.75" customHeight="1" thickBot="1">
      <c r="A1" s="88" t="s">
        <v>62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60.75" customHeight="1">
      <c r="A2" s="89" t="s">
        <v>63</v>
      </c>
      <c r="B2" s="90"/>
      <c r="C2" s="66" t="s">
        <v>64</v>
      </c>
      <c r="D2" s="66" t="s">
        <v>65</v>
      </c>
      <c r="E2" s="91" t="s">
        <v>66</v>
      </c>
      <c r="F2" s="92"/>
      <c r="G2" s="92"/>
      <c r="H2" s="92"/>
      <c r="I2" s="92"/>
      <c r="J2" s="93"/>
    </row>
    <row r="3" spans="1:10" ht="28.5" customHeight="1">
      <c r="A3" s="37" t="s">
        <v>67</v>
      </c>
      <c r="B3" s="38" t="s">
        <v>68</v>
      </c>
      <c r="C3" s="38" t="s">
        <v>69</v>
      </c>
      <c r="D3" s="39"/>
      <c r="E3" s="40">
        <f>D3</f>
        <v>0</v>
      </c>
      <c r="F3" s="41" t="s">
        <v>70</v>
      </c>
      <c r="G3" s="41">
        <v>2.4</v>
      </c>
      <c r="H3" s="41" t="s">
        <v>71</v>
      </c>
      <c r="I3" s="42">
        <f>ROUNDDOWN(E3*G3,3)</f>
        <v>0</v>
      </c>
      <c r="J3" s="43" t="s">
        <v>72</v>
      </c>
    </row>
    <row r="4" spans="1:10" ht="28.5" customHeight="1">
      <c r="A4" s="44" t="s">
        <v>73</v>
      </c>
      <c r="B4" s="38" t="s">
        <v>74</v>
      </c>
      <c r="C4" s="38" t="s">
        <v>69</v>
      </c>
      <c r="D4" s="39">
        <f>'[1]집계표'!B12</f>
        <v>0</v>
      </c>
      <c r="E4" s="40">
        <f>D4</f>
        <v>0</v>
      </c>
      <c r="F4" s="41" t="s">
        <v>70</v>
      </c>
      <c r="G4" s="41">
        <v>2.3</v>
      </c>
      <c r="H4" s="41" t="s">
        <v>71</v>
      </c>
      <c r="I4" s="45">
        <f>ROUNDDOWN(E4*G4,2)</f>
        <v>0</v>
      </c>
      <c r="J4" s="43" t="s">
        <v>72</v>
      </c>
    </row>
    <row r="5" spans="1:10" ht="28.5" customHeight="1">
      <c r="A5" s="37" t="s">
        <v>75</v>
      </c>
      <c r="B5" s="38" t="s">
        <v>68</v>
      </c>
      <c r="C5" s="38" t="s">
        <v>69</v>
      </c>
      <c r="D5" s="39"/>
      <c r="E5" s="40">
        <f>D5</f>
        <v>0</v>
      </c>
      <c r="F5" s="41" t="s">
        <v>70</v>
      </c>
      <c r="G5" s="41">
        <v>2.3</v>
      </c>
      <c r="H5" s="41" t="s">
        <v>71</v>
      </c>
      <c r="I5" s="42">
        <f>ROUNDDOWN(E5*G5,3)</f>
        <v>0</v>
      </c>
      <c r="J5" s="43" t="s">
        <v>72</v>
      </c>
    </row>
    <row r="6" spans="1:10" ht="28.5" customHeight="1">
      <c r="A6" s="44" t="s">
        <v>73</v>
      </c>
      <c r="B6" s="38" t="s">
        <v>74</v>
      </c>
      <c r="C6" s="38" t="s">
        <v>69</v>
      </c>
      <c r="D6" s="39">
        <f>'[1]집계표'!C12</f>
        <v>37.531</v>
      </c>
      <c r="E6" s="40">
        <f>D6</f>
        <v>37.531</v>
      </c>
      <c r="F6" s="41" t="s">
        <v>70</v>
      </c>
      <c r="G6" s="41">
        <v>2.3</v>
      </c>
      <c r="H6" s="41" t="s">
        <v>71</v>
      </c>
      <c r="I6" s="45">
        <f>ROUNDDOWN(E6*G6,2)</f>
        <v>86.32</v>
      </c>
      <c r="J6" s="43" t="s">
        <v>72</v>
      </c>
    </row>
    <row r="7" spans="1:13" ht="28.5" customHeight="1">
      <c r="A7" s="37" t="s">
        <v>76</v>
      </c>
      <c r="B7" s="38" t="s">
        <v>77</v>
      </c>
      <c r="C7" s="38" t="s">
        <v>69</v>
      </c>
      <c r="D7" s="39"/>
      <c r="E7" s="40">
        <f>D7</f>
        <v>0</v>
      </c>
      <c r="F7" s="41" t="s">
        <v>70</v>
      </c>
      <c r="G7" s="41">
        <v>2.35</v>
      </c>
      <c r="H7" s="41" t="s">
        <v>71</v>
      </c>
      <c r="I7" s="45">
        <f>ROUNDDOWN(E7*G7,3)</f>
        <v>0</v>
      </c>
      <c r="J7" s="43" t="s">
        <v>72</v>
      </c>
      <c r="M7" s="46"/>
    </row>
    <row r="8" spans="1:10" ht="28.5" customHeight="1">
      <c r="A8" s="44" t="s">
        <v>78</v>
      </c>
      <c r="B8" s="38" t="s">
        <v>79</v>
      </c>
      <c r="C8" s="38" t="s">
        <v>80</v>
      </c>
      <c r="D8" s="39"/>
      <c r="E8" s="40"/>
      <c r="F8" s="41"/>
      <c r="G8" s="41"/>
      <c r="H8" s="41"/>
      <c r="I8" s="42"/>
      <c r="J8" s="43"/>
    </row>
    <row r="9" spans="1:12" ht="28.5" customHeight="1">
      <c r="A9" s="37" t="s">
        <v>81</v>
      </c>
      <c r="B9" s="38" t="s">
        <v>77</v>
      </c>
      <c r="C9" s="38" t="s">
        <v>69</v>
      </c>
      <c r="D9" s="39">
        <f>'[1]사고석철거(T=6Cm) (2)'!I19</f>
        <v>6.08</v>
      </c>
      <c r="E9" s="40">
        <f>D9</f>
        <v>6.08</v>
      </c>
      <c r="F9" s="41" t="s">
        <v>70</v>
      </c>
      <c r="G9" s="41">
        <v>2.3</v>
      </c>
      <c r="H9" s="41" t="s">
        <v>71</v>
      </c>
      <c r="I9" s="45">
        <f>ROUNDDOWN(E9*G9,2)</f>
        <v>13.98</v>
      </c>
      <c r="J9" s="43" t="s">
        <v>72</v>
      </c>
      <c r="L9" s="47"/>
    </row>
    <row r="10" spans="1:10" ht="28.5" customHeight="1">
      <c r="A10" s="44" t="s">
        <v>82</v>
      </c>
      <c r="B10" s="38" t="s">
        <v>79</v>
      </c>
      <c r="C10" s="38" t="s">
        <v>80</v>
      </c>
      <c r="D10" s="39"/>
      <c r="E10" s="40"/>
      <c r="F10" s="41"/>
      <c r="G10" s="41"/>
      <c r="H10" s="41"/>
      <c r="I10" s="42"/>
      <c r="J10" s="43"/>
    </row>
    <row r="11" spans="1:10" ht="28.5" customHeight="1">
      <c r="A11" s="94" t="s">
        <v>83</v>
      </c>
      <c r="B11" s="38" t="s">
        <v>84</v>
      </c>
      <c r="C11" s="38" t="s">
        <v>85</v>
      </c>
      <c r="D11" s="48">
        <f>'[1]집계표'!E12</f>
        <v>2004</v>
      </c>
      <c r="E11" s="40"/>
      <c r="F11" s="41"/>
      <c r="G11" s="41"/>
      <c r="H11" s="41"/>
      <c r="I11" s="42"/>
      <c r="J11" s="43"/>
    </row>
    <row r="12" spans="1:13" ht="28.5" customHeight="1">
      <c r="A12" s="95"/>
      <c r="B12" s="38" t="s">
        <v>86</v>
      </c>
      <c r="C12" s="38" t="s">
        <v>87</v>
      </c>
      <c r="D12" s="48">
        <f>'[1]집계표'!F12</f>
        <v>160.32</v>
      </c>
      <c r="E12" s="40">
        <f>D12</f>
        <v>160.32</v>
      </c>
      <c r="F12" s="41" t="s">
        <v>70</v>
      </c>
      <c r="G12" s="41">
        <v>2.3</v>
      </c>
      <c r="H12" s="41" t="s">
        <v>71</v>
      </c>
      <c r="I12" s="42">
        <f>ROUNDDOWN(E12*G12,2)</f>
        <v>368.73</v>
      </c>
      <c r="J12" s="43" t="s">
        <v>72</v>
      </c>
      <c r="M12" s="47">
        <f>D4+D6+D7+D9+D12</f>
        <v>203.93099999999998</v>
      </c>
    </row>
    <row r="13" spans="1:13" ht="28.5" customHeight="1">
      <c r="A13" s="49" t="s">
        <v>88</v>
      </c>
      <c r="B13" s="38" t="s">
        <v>89</v>
      </c>
      <c r="C13" s="38" t="s">
        <v>90</v>
      </c>
      <c r="D13" s="50">
        <f>'[1]이중벽관'!I21</f>
        <v>0.19</v>
      </c>
      <c r="E13" s="40"/>
      <c r="F13" s="41"/>
      <c r="G13" s="41"/>
      <c r="H13" s="41"/>
      <c r="I13" s="42">
        <f>D13</f>
        <v>0.19</v>
      </c>
      <c r="J13" s="43" t="s">
        <v>72</v>
      </c>
      <c r="M13" s="47"/>
    </row>
    <row r="14" spans="1:13" ht="28.5" customHeight="1" thickBot="1">
      <c r="A14" s="67" t="s">
        <v>99</v>
      </c>
      <c r="B14" s="68"/>
      <c r="C14" s="68"/>
      <c r="D14" s="69"/>
      <c r="E14" s="70"/>
      <c r="F14" s="71"/>
      <c r="G14" s="71"/>
      <c r="H14" s="71"/>
      <c r="I14" s="72">
        <f>SUM(I3:I13)</f>
        <v>469.22</v>
      </c>
      <c r="J14" s="73" t="s">
        <v>72</v>
      </c>
      <c r="M14" s="47"/>
    </row>
    <row r="15" spans="1:10" ht="28.5" customHeight="1" hidden="1">
      <c r="A15" s="51"/>
      <c r="B15" s="51"/>
      <c r="C15" s="51"/>
      <c r="D15" s="52"/>
      <c r="E15" s="53"/>
      <c r="F15" s="53"/>
      <c r="G15" s="53"/>
      <c r="H15" s="53"/>
      <c r="I15" s="54"/>
      <c r="J15" s="55"/>
    </row>
    <row r="16" spans="2:11" ht="25.5" customHeight="1" hidden="1">
      <c r="B16" s="56" t="s">
        <v>91</v>
      </c>
      <c r="C16" s="96"/>
      <c r="D16" s="96"/>
      <c r="E16" s="57"/>
      <c r="F16" s="58"/>
      <c r="G16" s="58"/>
      <c r="H16" s="59"/>
      <c r="K16" s="51"/>
    </row>
    <row r="17" spans="2:12" ht="25.5" customHeight="1" hidden="1">
      <c r="B17" s="60" t="s">
        <v>92</v>
      </c>
      <c r="C17" s="97" t="s">
        <v>93</v>
      </c>
      <c r="D17" s="97"/>
      <c r="E17" s="97"/>
      <c r="F17" s="98">
        <f>I4+I6+I9+I12</f>
        <v>469.03000000000003</v>
      </c>
      <c r="G17" s="98"/>
      <c r="H17" s="99" t="s">
        <v>72</v>
      </c>
      <c r="I17" s="99"/>
      <c r="L17" s="61"/>
    </row>
    <row r="18" spans="2:12" ht="25.5" customHeight="1" hidden="1">
      <c r="B18" s="60" t="s">
        <v>94</v>
      </c>
      <c r="C18" s="56"/>
      <c r="D18" s="56"/>
      <c r="F18" s="101">
        <f>I7</f>
        <v>0</v>
      </c>
      <c r="G18" s="101"/>
      <c r="H18" s="99" t="s">
        <v>72</v>
      </c>
      <c r="I18" s="99"/>
      <c r="L18" s="61"/>
    </row>
    <row r="19" spans="2:13" ht="25.5" customHeight="1" hidden="1">
      <c r="B19" s="60" t="s">
        <v>95</v>
      </c>
      <c r="F19" s="101">
        <f>I13+I14</f>
        <v>469.41</v>
      </c>
      <c r="G19" s="101"/>
      <c r="H19" s="99" t="s">
        <v>72</v>
      </c>
      <c r="I19" s="99"/>
      <c r="M19" s="61" t="e">
        <f>F17+F18+F19+G20+F21</f>
        <v>#REF!</v>
      </c>
    </row>
    <row r="20" spans="2:13" ht="25.5" customHeight="1" hidden="1">
      <c r="B20" s="60" t="s">
        <v>96</v>
      </c>
      <c r="F20" s="62"/>
      <c r="G20" s="62">
        <f>I14</f>
        <v>469.22</v>
      </c>
      <c r="H20" s="99" t="str">
        <f>H19</f>
        <v>TON</v>
      </c>
      <c r="I20" s="99"/>
      <c r="M20" s="61"/>
    </row>
    <row r="21" spans="2:13" ht="25.5" customHeight="1" hidden="1">
      <c r="B21" s="60" t="s">
        <v>97</v>
      </c>
      <c r="F21" s="101" t="e">
        <f>#REF!</f>
        <v>#REF!</v>
      </c>
      <c r="G21" s="101"/>
      <c r="H21" s="99" t="s">
        <v>72</v>
      </c>
      <c r="I21" s="99"/>
      <c r="M21" s="36">
        <v>962</v>
      </c>
    </row>
    <row r="22" spans="2:13" ht="25.5" customHeight="1" hidden="1">
      <c r="B22" s="60" t="s">
        <v>98</v>
      </c>
      <c r="F22" s="63"/>
      <c r="G22" s="64" t="e">
        <f>#REF!</f>
        <v>#REF!</v>
      </c>
      <c r="H22" s="100" t="str">
        <f>H21</f>
        <v>TON</v>
      </c>
      <c r="I22" s="100"/>
      <c r="M22" s="36">
        <v>660</v>
      </c>
    </row>
    <row r="23" ht="25.5" customHeight="1">
      <c r="M23" s="36">
        <v>68</v>
      </c>
    </row>
    <row r="24" ht="25.5" customHeight="1">
      <c r="M24" s="36">
        <v>14</v>
      </c>
    </row>
    <row r="25" ht="13.5">
      <c r="M25" s="36">
        <f>SUM(M21:M24)</f>
        <v>1704</v>
      </c>
    </row>
    <row r="26" ht="13.5" hidden="1">
      <c r="G26" s="65" t="e">
        <f>F17+F18+F19+G20+F21</f>
        <v>#REF!</v>
      </c>
    </row>
  </sheetData>
  <sheetProtection/>
  <mergeCells count="16">
    <mergeCell ref="H22:I22"/>
    <mergeCell ref="F18:G18"/>
    <mergeCell ref="H18:I18"/>
    <mergeCell ref="F19:G19"/>
    <mergeCell ref="H19:I19"/>
    <mergeCell ref="H20:I20"/>
    <mergeCell ref="F21:G21"/>
    <mergeCell ref="H21:I21"/>
    <mergeCell ref="A1:J1"/>
    <mergeCell ref="A2:B2"/>
    <mergeCell ref="E2:J2"/>
    <mergeCell ref="A11:A12"/>
    <mergeCell ref="C16:D16"/>
    <mergeCell ref="C17:E17"/>
    <mergeCell ref="F17:G17"/>
    <mergeCell ref="H17:I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2023-06-26T01:54:56Z</dcterms:created>
  <dcterms:modified xsi:type="dcterms:W3CDTF">2023-08-10T08:13:41Z</dcterms:modified>
  <cp:category/>
  <cp:version/>
  <cp:contentType/>
  <cp:contentStatus/>
</cp:coreProperties>
</file>