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내   문   서\계         약\2020년도\1.입찰\입찰(진행중)\청소년수련관 강당 환경개선 공사\공고\"/>
    </mc:Choice>
  </mc:AlternateContent>
  <bookViews>
    <workbookView xWindow="0" yWindow="0" windowWidth="28800" windowHeight="12255" tabRatio="992"/>
  </bookViews>
  <sheets>
    <sheet name="설계서(갑)" sheetId="36" r:id="rId1"/>
    <sheet name="1-1원가계산서" sheetId="6" r:id="rId2"/>
    <sheet name="1-2총괄내역서" sheetId="1" r:id="rId3"/>
    <sheet name="1-3관급자재내역서" sheetId="31" r:id="rId4"/>
    <sheet name="1-4일위대가" sheetId="14" r:id="rId5"/>
    <sheet name="수량산출서" sheetId="30" r:id="rId6"/>
    <sheet name=" 사진 및 도면" sheetId="23" r:id="rId7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nscount" hidden="1">1</definedName>
    <definedName name="AS2DocOpenMode" hidden="1">"AS2DocumentBrowse"</definedName>
    <definedName name="HTML_CodePage" hidden="1">949</definedName>
    <definedName name="HTML_Control" localSheetId="4" hidden="1">{"'Firr(선)'!$AS$1:$AY$62","'Firr(사)'!$AS$1:$AY$62","'Firr(회)'!$AS$1:$AY$62","'Firr(선)'!$L$1:$V$62","'Firr(사)'!$L$1:$V$62","'Firr(회)'!$L$1:$V$62"}</definedName>
    <definedName name="HTML_Control" hidden="1">{"'Firr(선)'!$AS$1:$AY$62","'Firr(사)'!$AS$1:$AY$62","'Firr(회)'!$AS$1:$AY$62","'Firr(선)'!$L$1:$V$62","'Firr(사)'!$L$1:$V$62","'Firr(회)'!$L$1:$V$62"}</definedName>
    <definedName name="HTML_Description" hidden="1">""</definedName>
    <definedName name="HTML_Email" hidden="1">""</definedName>
    <definedName name="HTML_Header" hidden="1">"8%"</definedName>
    <definedName name="HTML_LastUpdate" hidden="1">"2000-11-08"</definedName>
    <definedName name="HTML_LineAfter" hidden="1">FALSE</definedName>
    <definedName name="HTML_LineBefore" hidden="1">FALSE</definedName>
    <definedName name="HTML_Name" hidden="1">"이제찬"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"Firrsrwd"</definedName>
    <definedName name="_xlnm.Print_Area" localSheetId="4">'1-4일위대가'!$B$1:$M$44</definedName>
    <definedName name="김1" localSheetId="4" hidden="1">{"'Firr(선)'!$AS$1:$AY$62","'Firr(사)'!$AS$1:$AY$62","'Firr(회)'!$AS$1:$AY$62","'Firr(선)'!$L$1:$V$62","'Firr(사)'!$L$1:$V$62","'Firr(회)'!$L$1:$V$62"}</definedName>
    <definedName name="김1" hidden="1">{"'Firr(선)'!$AS$1:$AY$62","'Firr(사)'!$AS$1:$AY$62","'Firr(회)'!$AS$1:$AY$62","'Firr(선)'!$L$1:$V$62","'Firr(사)'!$L$1:$V$62","'Firr(회)'!$L$1:$V$62"}</definedName>
    <definedName name="ㅘㅗ허ㅎ" hidden="1">#REF!</definedName>
  </definedNames>
  <calcPr calcId="162913"/>
</workbook>
</file>

<file path=xl/calcChain.xml><?xml version="1.0" encoding="utf-8"?>
<calcChain xmlns="http://schemas.openxmlformats.org/spreadsheetml/2006/main">
  <c r="M17" i="1" l="1"/>
  <c r="Q13" i="36"/>
  <c r="M18" i="1" l="1"/>
  <c r="E25" i="6" l="1"/>
  <c r="I17" i="36" l="1"/>
  <c r="I15" i="36" l="1"/>
  <c r="I14" i="36"/>
  <c r="F8" i="1" l="1"/>
  <c r="I16" i="36" l="1"/>
  <c r="I13" i="36"/>
  <c r="D10" i="1" l="1"/>
  <c r="I26" i="14"/>
  <c r="L26" i="14" s="1"/>
  <c r="I25" i="14"/>
  <c r="L25" i="14" s="1"/>
  <c r="L23" i="14"/>
  <c r="I27" i="14" l="1"/>
  <c r="L24" i="14" s="1"/>
  <c r="D11" i="1" l="1"/>
  <c r="L15" i="14"/>
  <c r="H16" i="1"/>
  <c r="M16" i="1" s="1"/>
  <c r="L43" i="14"/>
  <c r="L9" i="31"/>
  <c r="J9" i="31"/>
  <c r="H7" i="31"/>
  <c r="M7" i="31" s="1"/>
  <c r="H8" i="31" s="1"/>
  <c r="M8" i="31" s="1"/>
  <c r="I18" i="14"/>
  <c r="L18" i="14" s="1"/>
  <c r="L19" i="14" s="1"/>
  <c r="J13" i="1"/>
  <c r="M13" i="1" l="1"/>
  <c r="H17" i="1"/>
  <c r="I15" i="14"/>
  <c r="I8" i="1" s="1"/>
  <c r="J8" i="1" s="1"/>
  <c r="H9" i="31"/>
  <c r="M9" i="31" s="1"/>
  <c r="I19" i="14"/>
  <c r="M8" i="1" l="1"/>
  <c r="H18" i="1"/>
  <c r="I9" i="1"/>
  <c r="J9" i="1" s="1"/>
  <c r="M9" i="1" l="1"/>
  <c r="L11" i="14"/>
  <c r="I7" i="1" s="1"/>
  <c r="I11" i="14"/>
  <c r="G27" i="14" l="1"/>
  <c r="L27" i="14" s="1"/>
  <c r="L42" i="14"/>
  <c r="L44" i="14" s="1"/>
  <c r="K14" i="1" s="1"/>
  <c r="G10" i="1" l="1"/>
  <c r="H10" i="1" s="1"/>
  <c r="I34" i="14"/>
  <c r="L34" i="14" s="1"/>
  <c r="I33" i="14"/>
  <c r="L33" i="14" s="1"/>
  <c r="L31" i="14"/>
  <c r="L38" i="14" l="1"/>
  <c r="L39" i="14" s="1"/>
  <c r="G12" i="1" s="1"/>
  <c r="I35" i="14"/>
  <c r="I11" i="1" s="1"/>
  <c r="J11" i="1" l="1"/>
  <c r="L32" i="14" l="1"/>
  <c r="L22" i="14" l="1"/>
  <c r="I10" i="1" l="1"/>
  <c r="J10" i="1" s="1"/>
  <c r="L30" i="14" l="1"/>
  <c r="L35" i="14" s="1"/>
  <c r="G35" i="14"/>
  <c r="G11" i="1" s="1"/>
  <c r="L14" i="1"/>
  <c r="M14" i="1" l="1"/>
  <c r="E21" i="6" s="1"/>
  <c r="L15" i="1"/>
  <c r="H11" i="1"/>
  <c r="H12" i="1"/>
  <c r="M12" i="1" s="1"/>
  <c r="H15" i="1" l="1"/>
  <c r="E5" i="6" s="1"/>
  <c r="E4" i="6"/>
  <c r="M11" i="1"/>
  <c r="J7" i="1" l="1"/>
  <c r="J15" i="1" s="1"/>
  <c r="E6" i="6" l="1"/>
  <c r="E8" i="6" s="1"/>
  <c r="E9" i="6" l="1"/>
  <c r="E10" i="6"/>
  <c r="M7" i="1"/>
  <c r="M10" i="1" l="1"/>
  <c r="M15" i="1" s="1"/>
  <c r="M19" i="1" s="1"/>
  <c r="E16" i="6" l="1"/>
  <c r="E11" i="6"/>
  <c r="E17" i="6" l="1"/>
  <c r="E18" i="6" l="1"/>
  <c r="E19" i="6" l="1"/>
  <c r="E22" i="6" l="1"/>
  <c r="E23" i="6" s="1"/>
  <c r="E24" i="6" s="1"/>
  <c r="E26" i="6" s="1"/>
</calcChain>
</file>

<file path=xl/sharedStrings.xml><?xml version="1.0" encoding="utf-8"?>
<sst xmlns="http://schemas.openxmlformats.org/spreadsheetml/2006/main" count="293" uniqueCount="211">
  <si>
    <t>품  목</t>
    <phoneticPr fontId="19" type="noConversion"/>
  </si>
  <si>
    <t>규  격</t>
    <phoneticPr fontId="19" type="noConversion"/>
  </si>
  <si>
    <t>단위</t>
    <phoneticPr fontId="19" type="noConversion"/>
  </si>
  <si>
    <t>수 량</t>
    <phoneticPr fontId="19" type="noConversion"/>
  </si>
  <si>
    <t>재 료 비</t>
    <phoneticPr fontId="19" type="noConversion"/>
  </si>
  <si>
    <t>노 무 비</t>
    <phoneticPr fontId="19" type="noConversion"/>
  </si>
  <si>
    <t>합   계</t>
    <phoneticPr fontId="19" type="noConversion"/>
  </si>
  <si>
    <t>비  고</t>
    <phoneticPr fontId="19" type="noConversion"/>
  </si>
  <si>
    <t>단 가</t>
    <phoneticPr fontId="19" type="noConversion"/>
  </si>
  <si>
    <t>금 액</t>
    <phoneticPr fontId="19" type="noConversion"/>
  </si>
  <si>
    <t>구분</t>
    <phoneticPr fontId="19" type="noConversion"/>
  </si>
  <si>
    <t>금액</t>
    <phoneticPr fontId="19" type="noConversion"/>
  </si>
  <si>
    <t>구성비</t>
    <phoneticPr fontId="19" type="noConversion"/>
  </si>
  <si>
    <t>비고</t>
    <phoneticPr fontId="19" type="noConversion"/>
  </si>
  <si>
    <t>순공사원가</t>
    <phoneticPr fontId="19" type="noConversion"/>
  </si>
  <si>
    <t>재료비</t>
    <phoneticPr fontId="19" type="noConversion"/>
  </si>
  <si>
    <t>직접재료비</t>
    <phoneticPr fontId="19" type="noConversion"/>
  </si>
  <si>
    <t>소계</t>
    <phoneticPr fontId="19" type="noConversion"/>
  </si>
  <si>
    <t>노무비</t>
    <phoneticPr fontId="19" type="noConversion"/>
  </si>
  <si>
    <t>직접노무비</t>
    <phoneticPr fontId="19" type="noConversion"/>
  </si>
  <si>
    <t>간접노무비</t>
    <phoneticPr fontId="19" type="noConversion"/>
  </si>
  <si>
    <t>경비</t>
    <phoneticPr fontId="19" type="noConversion"/>
  </si>
  <si>
    <t>산재보험료</t>
    <phoneticPr fontId="19" type="noConversion"/>
  </si>
  <si>
    <t>고용보험료</t>
    <phoneticPr fontId="19" type="noConversion"/>
  </si>
  <si>
    <t>건강보험료</t>
    <phoneticPr fontId="19" type="noConversion"/>
  </si>
  <si>
    <t>연금보험료</t>
    <phoneticPr fontId="19" type="noConversion"/>
  </si>
  <si>
    <t>환경보전비</t>
    <phoneticPr fontId="19" type="noConversion"/>
  </si>
  <si>
    <t>기타경비</t>
    <phoneticPr fontId="19" type="noConversion"/>
  </si>
  <si>
    <t>계</t>
    <phoneticPr fontId="19" type="noConversion"/>
  </si>
  <si>
    <t>일반관리비</t>
    <phoneticPr fontId="19" type="noConversion"/>
  </si>
  <si>
    <t>이윤</t>
    <phoneticPr fontId="19" type="noConversion"/>
  </si>
  <si>
    <t>공급가액</t>
    <phoneticPr fontId="19" type="noConversion"/>
  </si>
  <si>
    <t>부가가치세</t>
    <phoneticPr fontId="19" type="noConversion"/>
  </si>
  <si>
    <t>공급가액의 10%</t>
    <phoneticPr fontId="19" type="noConversion"/>
  </si>
  <si>
    <t>도   급   액</t>
    <phoneticPr fontId="19" type="noConversion"/>
  </si>
  <si>
    <t>총 공 사 비</t>
    <phoneticPr fontId="19" type="noConversion"/>
  </si>
  <si>
    <t>노인장기요양보험료</t>
    <phoneticPr fontId="19" type="noConversion"/>
  </si>
  <si>
    <t>공종별</t>
    <phoneticPr fontId="19" type="noConversion"/>
  </si>
  <si>
    <t>수량</t>
    <phoneticPr fontId="19" type="noConversion"/>
  </si>
  <si>
    <t>합     계</t>
    <phoneticPr fontId="19" type="noConversion"/>
  </si>
  <si>
    <t>노무비의 0.87%</t>
    <phoneticPr fontId="19" type="noConversion"/>
  </si>
  <si>
    <t>건강보험료의 6.55%</t>
    <phoneticPr fontId="19" type="noConversion"/>
  </si>
  <si>
    <t>직접노무비의 2.49%</t>
    <phoneticPr fontId="19" type="noConversion"/>
  </si>
  <si>
    <t>㎡</t>
    <phoneticPr fontId="19" type="noConversion"/>
  </si>
  <si>
    <t>소  계</t>
    <phoneticPr fontId="19" type="noConversion"/>
  </si>
  <si>
    <t>폐기물처리비</t>
    <phoneticPr fontId="19" type="noConversion"/>
  </si>
  <si>
    <t>폐기물처리비</t>
    <phoneticPr fontId="19" type="noConversion"/>
  </si>
  <si>
    <t>산 출 내 역</t>
    <phoneticPr fontId="19" type="noConversion"/>
  </si>
  <si>
    <t>1.</t>
    <phoneticPr fontId="19" type="noConversion"/>
  </si>
  <si>
    <t>내용</t>
    <phoneticPr fontId="19" type="noConversion"/>
  </si>
  <si>
    <t>인</t>
    <phoneticPr fontId="19" type="noConversion"/>
  </si>
  <si>
    <t>제 1호표</t>
    <phoneticPr fontId="19" type="noConversion"/>
  </si>
  <si>
    <t>㎡</t>
    <phoneticPr fontId="19" type="noConversion"/>
  </si>
  <si>
    <t>구 분</t>
    <phoneticPr fontId="19" type="noConversion"/>
  </si>
  <si>
    <t>ton</t>
    <phoneticPr fontId="19" type="noConversion"/>
  </si>
  <si>
    <t>소  계</t>
    <phoneticPr fontId="19" type="noConversion"/>
  </si>
  <si>
    <t>ton</t>
    <phoneticPr fontId="19" type="noConversion"/>
  </si>
  <si>
    <t>폐기물처리비</t>
    <phoneticPr fontId="19" type="noConversion"/>
  </si>
  <si>
    <t>제 3호표</t>
  </si>
  <si>
    <t>재료비+노무비+경비의 6%</t>
    <phoneticPr fontId="19" type="noConversion"/>
  </si>
  <si>
    <t>② 29.86m * 2.8m = 83.61㎡</t>
    <phoneticPr fontId="19" type="noConversion"/>
  </si>
  <si>
    <t>③ 13.2m * 1.14m = 15.05㎡</t>
    <phoneticPr fontId="19" type="noConversion"/>
  </si>
  <si>
    <t>관람석</t>
    <phoneticPr fontId="19" type="noConversion"/>
  </si>
  <si>
    <t>개</t>
    <phoneticPr fontId="19" type="noConversion"/>
  </si>
  <si>
    <t>청소년수련관 강당 환경개선 공사</t>
    <phoneticPr fontId="19" type="noConversion"/>
  </si>
  <si>
    <t>111.04㎡</t>
    <phoneticPr fontId="19" type="noConversion"/>
  </si>
  <si>
    <t>208개</t>
    <phoneticPr fontId="19" type="noConversion"/>
  </si>
  <si>
    <t>방음,흡음 일체형</t>
    <phoneticPr fontId="19" type="noConversion"/>
  </si>
  <si>
    <t>관급자재(조달청)</t>
    <phoneticPr fontId="19" type="noConversion"/>
  </si>
  <si>
    <t>인테리어 필름</t>
    <phoneticPr fontId="19" type="noConversion"/>
  </si>
  <si>
    <t>사 진</t>
    <phoneticPr fontId="19" type="noConversion"/>
  </si>
  <si>
    <t>수련관동 3층 평면도</t>
    <phoneticPr fontId="19" type="noConversion"/>
  </si>
  <si>
    <t>강당 도면</t>
    <phoneticPr fontId="19" type="noConversion"/>
  </si>
  <si>
    <t>① (4.09m * 1.18m) + (6.41m * 1.18m) = 12.38㎡</t>
    <phoneticPr fontId="19" type="noConversion"/>
  </si>
  <si>
    <t>아스프보드</t>
    <phoneticPr fontId="19" type="noConversion"/>
  </si>
  <si>
    <t>접 착 제</t>
    <phoneticPr fontId="19" type="noConversion"/>
  </si>
  <si>
    <t>㎏</t>
    <phoneticPr fontId="19" type="noConversion"/>
  </si>
  <si>
    <t>공구손료</t>
    <phoneticPr fontId="19" type="noConversion"/>
  </si>
  <si>
    <t>인건비의 1%</t>
    <phoneticPr fontId="19" type="noConversion"/>
  </si>
  <si>
    <t>내 장 공</t>
    <phoneticPr fontId="19" type="noConversion"/>
  </si>
  <si>
    <t>보통인부</t>
    <phoneticPr fontId="19" type="noConversion"/>
  </si>
  <si>
    <t>식</t>
    <phoneticPr fontId="19" type="noConversion"/>
  </si>
  <si>
    <t>인테리어 필름</t>
    <phoneticPr fontId="19" type="noConversion"/>
  </si>
  <si>
    <t>인테리어 필름 / 시공비, 부자재 포함</t>
    <phoneticPr fontId="19" type="noConversion"/>
  </si>
  <si>
    <t>Ton</t>
    <phoneticPr fontId="19" type="noConversion"/>
  </si>
  <si>
    <t>산업안전보건관리비</t>
    <phoneticPr fontId="19" type="noConversion"/>
  </si>
  <si>
    <t>직접노무비의 8.0%</t>
    <phoneticPr fontId="19" type="noConversion"/>
  </si>
  <si>
    <t>노무비의 3.73%</t>
    <phoneticPr fontId="19" type="noConversion"/>
  </si>
  <si>
    <t>직접노무비의 3.335%</t>
    <phoneticPr fontId="19" type="noConversion"/>
  </si>
  <si>
    <t>관급자재비</t>
    <phoneticPr fontId="19" type="noConversion"/>
  </si>
  <si>
    <t>① 40.36m * 1.13m = 45.6㎡</t>
    <phoneticPr fontId="19" type="noConversion"/>
  </si>
  <si>
    <t>② 0.85m * 2.8m * 10개 = 23.8㎡</t>
    <phoneticPr fontId="19" type="noConversion"/>
  </si>
  <si>
    <t>재료비+노무비의5.6%</t>
    <phoneticPr fontId="19" type="noConversion"/>
  </si>
  <si>
    <t>합  계 : ①+② = 69.4㎡</t>
    <phoneticPr fontId="19" type="noConversion"/>
  </si>
  <si>
    <t>카페트 설치</t>
    <phoneticPr fontId="19" type="noConversion"/>
  </si>
  <si>
    <t>제 1호표</t>
    <phoneticPr fontId="19" type="noConversion"/>
  </si>
  <si>
    <t>㎡</t>
    <phoneticPr fontId="19" type="noConversion"/>
  </si>
  <si>
    <t>건축목공</t>
    <phoneticPr fontId="19" type="noConversion"/>
  </si>
  <si>
    <t>인</t>
    <phoneticPr fontId="19" type="noConversion"/>
  </si>
  <si>
    <t>보통인부</t>
    <phoneticPr fontId="19" type="noConversion"/>
  </si>
  <si>
    <t>소  계</t>
    <phoneticPr fontId="19" type="noConversion"/>
  </si>
  <si>
    <t>제 4호표</t>
    <phoneticPr fontId="19" type="noConversion"/>
  </si>
  <si>
    <t>2.</t>
  </si>
  <si>
    <t>재료비+직노의 1.85%</t>
    <phoneticPr fontId="19" type="noConversion"/>
  </si>
  <si>
    <t>노무비+경비+일반관리비의 15% 이내</t>
    <phoneticPr fontId="19" type="noConversion"/>
  </si>
  <si>
    <t>벽체(흡음재)</t>
    <phoneticPr fontId="19" type="noConversion"/>
  </si>
  <si>
    <t>흡음재(이중보드)</t>
    <phoneticPr fontId="19" type="noConversion"/>
  </si>
  <si>
    <t>25T,1000*2000</t>
    <phoneticPr fontId="19" type="noConversion"/>
  </si>
  <si>
    <t>② 209.32㎡ * 0.005 * (비중)1.38 = 1.44</t>
    <phoneticPr fontId="19" type="noConversion"/>
  </si>
  <si>
    <t>카펫트</t>
    <phoneticPr fontId="19" type="noConversion"/>
  </si>
  <si>
    <t>인력운반</t>
    <phoneticPr fontId="19" type="noConversion"/>
  </si>
  <si>
    <t>A(보통인부 노임) : 138,290원</t>
    <phoneticPr fontId="19" type="noConversion"/>
  </si>
  <si>
    <t>L(운반거리 ㎞/도면상 거리 산출) : 0.041㎞</t>
    <phoneticPr fontId="19" type="noConversion"/>
  </si>
  <si>
    <t>식</t>
    <phoneticPr fontId="19" type="noConversion"/>
  </si>
  <si>
    <t>카페트</t>
    <phoneticPr fontId="19" type="noConversion"/>
  </si>
  <si>
    <t>방염천,흡음재</t>
    <phoneticPr fontId="19" type="noConversion"/>
  </si>
  <si>
    <t>T(1일 실작업시간,중량물 인력운반) :  360분</t>
    <phoneticPr fontId="19" type="noConversion"/>
  </si>
  <si>
    <t>V(왕복평균속도  ㎞/hr) : 2㎞/hr</t>
    <phoneticPr fontId="19" type="noConversion"/>
  </si>
  <si>
    <t>t(준비작업시간 2분, 1회 운반량은 40㎏) : 2</t>
    <phoneticPr fontId="19" type="noConversion"/>
  </si>
  <si>
    <t>소운반</t>
    <phoneticPr fontId="19" type="noConversion"/>
  </si>
  <si>
    <t>롤</t>
    <phoneticPr fontId="19" type="noConversion"/>
  </si>
  <si>
    <t>카페트</t>
    <phoneticPr fontId="19" type="noConversion"/>
  </si>
  <si>
    <t>운반비</t>
    <phoneticPr fontId="19" type="noConversion"/>
  </si>
  <si>
    <t>ton</t>
    <phoneticPr fontId="19" type="noConversion"/>
  </si>
  <si>
    <t>관 급 자 재 내 역 서</t>
    <phoneticPr fontId="19" type="noConversion"/>
  </si>
  <si>
    <t>고정식연결의자</t>
    <phoneticPr fontId="19" type="noConversion"/>
  </si>
  <si>
    <t>식별번호 23602872</t>
    <phoneticPr fontId="19" type="noConversion"/>
  </si>
  <si>
    <t>개</t>
    <phoneticPr fontId="19" type="noConversion"/>
  </si>
  <si>
    <t>조달수수료</t>
    <phoneticPr fontId="19" type="noConversion"/>
  </si>
  <si>
    <t>%</t>
    <phoneticPr fontId="19" type="noConversion"/>
  </si>
  <si>
    <t>관급자재</t>
    <phoneticPr fontId="19" type="noConversion"/>
  </si>
  <si>
    <t>조달수수료</t>
    <phoneticPr fontId="19" type="noConversion"/>
  </si>
  <si>
    <t>개</t>
    <phoneticPr fontId="19" type="noConversion"/>
  </si>
  <si>
    <t>%</t>
    <phoneticPr fontId="19" type="noConversion"/>
  </si>
  <si>
    <t>인테리어 필름 설치</t>
    <phoneticPr fontId="19" type="noConversion"/>
  </si>
  <si>
    <t xml:space="preserve"> 2. 설 치</t>
    <phoneticPr fontId="19" type="noConversion"/>
  </si>
  <si>
    <t xml:space="preserve"> 3. 소운반</t>
    <phoneticPr fontId="19" type="noConversion"/>
  </si>
  <si>
    <t xml:space="preserve"> 4. 폐기물처리비</t>
    <phoneticPr fontId="19" type="noConversion"/>
  </si>
  <si>
    <t>적산정보(P8)</t>
    <phoneticPr fontId="19" type="noConversion"/>
  </si>
  <si>
    <t>카페트 설치</t>
    <phoneticPr fontId="19" type="noConversion"/>
  </si>
  <si>
    <t>제 2호표</t>
  </si>
  <si>
    <t>제 2호표</t>
    <phoneticPr fontId="19" type="noConversion"/>
  </si>
  <si>
    <t>제 3호표</t>
    <phoneticPr fontId="19" type="noConversion"/>
  </si>
  <si>
    <t>제 6호표</t>
    <phoneticPr fontId="19" type="noConversion"/>
  </si>
  <si>
    <t xml:space="preserve">1. 철  거(내장재) </t>
    <phoneticPr fontId="19" type="noConversion"/>
  </si>
  <si>
    <t>사진 및 도면</t>
    <phoneticPr fontId="19" type="noConversion"/>
  </si>
  <si>
    <t>흡음재 설치</t>
    <phoneticPr fontId="19" type="noConversion"/>
  </si>
  <si>
    <t>폐기물처리비(흡음재,카페트)</t>
    <phoneticPr fontId="19" type="noConversion"/>
  </si>
  <si>
    <t>고상</t>
    <phoneticPr fontId="19" type="noConversion"/>
  </si>
  <si>
    <t>소   계</t>
    <phoneticPr fontId="19" type="noConversion"/>
  </si>
  <si>
    <t>수량산출서 3번</t>
    <phoneticPr fontId="19" type="noConversion"/>
  </si>
  <si>
    <t>내          역         서</t>
    <phoneticPr fontId="19" type="noConversion"/>
  </si>
  <si>
    <t>㎡</t>
    <phoneticPr fontId="19" type="noConversion"/>
  </si>
  <si>
    <t>카페트</t>
    <phoneticPr fontId="19" type="noConversion"/>
  </si>
  <si>
    <t>접착제</t>
    <phoneticPr fontId="19" type="noConversion"/>
  </si>
  <si>
    <t>공구손료</t>
    <phoneticPr fontId="19" type="noConversion"/>
  </si>
  <si>
    <t>내장공</t>
    <phoneticPr fontId="19" type="noConversion"/>
  </si>
  <si>
    <t>보통인부</t>
    <phoneticPr fontId="19" type="noConversion"/>
  </si>
  <si>
    <t>㎏</t>
    <phoneticPr fontId="19" type="noConversion"/>
  </si>
  <si>
    <t>식</t>
    <phoneticPr fontId="19" type="noConversion"/>
  </si>
  <si>
    <t>인건비의 3%</t>
    <phoneticPr fontId="19" type="noConversion"/>
  </si>
  <si>
    <t>제 5호표</t>
    <phoneticPr fontId="19" type="noConversion"/>
  </si>
  <si>
    <t>제 7호표</t>
    <phoneticPr fontId="19" type="noConversion"/>
  </si>
  <si>
    <t xml:space="preserve">* 운반비 산출공식 : M/T*A*{(60*2*L/V)+t} </t>
    <phoneticPr fontId="19" type="noConversion"/>
  </si>
  <si>
    <t>재료비+직노+기계경비의 0.5%</t>
    <phoneticPr fontId="19" type="noConversion"/>
  </si>
  <si>
    <t>보통인부</t>
    <phoneticPr fontId="19" type="noConversion"/>
  </si>
  <si>
    <t>단 위   내 역 서</t>
    <phoneticPr fontId="19" type="noConversion"/>
  </si>
  <si>
    <t>제 7호표</t>
    <phoneticPr fontId="19" type="noConversion"/>
  </si>
  <si>
    <t xml:space="preserve">0.4*1220mm </t>
    <phoneticPr fontId="19" type="noConversion"/>
  </si>
  <si>
    <t>관람석</t>
    <phoneticPr fontId="19" type="noConversion"/>
  </si>
  <si>
    <t>보통인부</t>
    <phoneticPr fontId="19" type="noConversion"/>
  </si>
  <si>
    <t>㎡</t>
    <phoneticPr fontId="19" type="noConversion"/>
  </si>
  <si>
    <t xml:space="preserve"> 0.5m * 0.32m * 208개 =  33.28㎡</t>
    <phoneticPr fontId="19" type="noConversion"/>
  </si>
  <si>
    <t>209.32㎡</t>
    <phoneticPr fontId="19" type="noConversion"/>
  </si>
  <si>
    <t>㎡</t>
    <phoneticPr fontId="19" type="noConversion"/>
  </si>
  <si>
    <t>합  계 : ①+②+③ = 111.04㎡</t>
    <phoneticPr fontId="19" type="noConversion"/>
  </si>
  <si>
    <t xml:space="preserve"> (15.2m * 13.2m) + (1.4m * 6.2m) = 209.32㎡</t>
    <phoneticPr fontId="19" type="noConversion"/>
  </si>
  <si>
    <t>수  량  산  출  서</t>
    <phoneticPr fontId="19" type="noConversion"/>
  </si>
  <si>
    <t>흡음재 철거</t>
    <phoneticPr fontId="19" type="noConversion"/>
  </si>
  <si>
    <t>관람석 철거</t>
    <phoneticPr fontId="19" type="noConversion"/>
  </si>
  <si>
    <t>혼합폐기물</t>
    <phoneticPr fontId="19" type="noConversion"/>
  </si>
  <si>
    <t>③ 208개 * 16.2㎏(실물 중량 측정값) = 3.37</t>
    <phoneticPr fontId="19" type="noConversion"/>
  </si>
  <si>
    <t>3.66m*10mm</t>
    <phoneticPr fontId="19" type="noConversion"/>
  </si>
  <si>
    <t>제 4호표</t>
  </si>
  <si>
    <t>제 5호표</t>
  </si>
  <si>
    <t>제 6호표</t>
  </si>
  <si>
    <t>① 111.04㎡ * 0.025 * (비중)0.91 = 2.52</t>
    <phoneticPr fontId="19" type="noConversion"/>
  </si>
  <si>
    <t>합  계 : ①+②+③ = 7.33</t>
    <phoneticPr fontId="19" type="noConversion"/>
  </si>
  <si>
    <t>M(필요 인원수=총 운반량/1인당1회 운반량(㎏) : 7,330/40 = 183.2</t>
    <phoneticPr fontId="19" type="noConversion"/>
  </si>
  <si>
    <t>* 산출금액 : 183.2/360 * 138,290 * {(60*2*0.041/2)+2} = 313,869원</t>
    <phoneticPr fontId="19" type="noConversion"/>
  </si>
  <si>
    <t>313,869원</t>
    <phoneticPr fontId="19" type="noConversion"/>
  </si>
  <si>
    <t>카페트 철거</t>
    <phoneticPr fontId="19" type="noConversion"/>
  </si>
  <si>
    <t>공  사  원  가  계  산  서</t>
    <phoneticPr fontId="19" type="noConversion"/>
  </si>
  <si>
    <t>:</t>
    <phoneticPr fontId="19" type="noConversion"/>
  </si>
  <si>
    <t>□  공 사 개 요</t>
    <phoneticPr fontId="19" type="noConversion"/>
  </si>
  <si>
    <t>구  분</t>
    <phoneticPr fontId="19" type="noConversion"/>
  </si>
  <si>
    <t>금  액</t>
    <phoneticPr fontId="19" type="noConversion"/>
  </si>
  <si>
    <t>도급</t>
    <phoneticPr fontId="19" type="noConversion"/>
  </si>
  <si>
    <t>공 급 가 액</t>
    <phoneticPr fontId="19" type="noConversion"/>
  </si>
  <si>
    <t>관급</t>
    <phoneticPr fontId="19" type="noConversion"/>
  </si>
  <si>
    <t>관   급   액</t>
    <phoneticPr fontId="19" type="noConversion"/>
  </si>
  <si>
    <t>청소년수련관 강당 환경 개선 공사</t>
    <phoneticPr fontId="19" type="noConversion"/>
  </si>
  <si>
    <t>□  공  사  명</t>
    <phoneticPr fontId="19" type="noConversion"/>
  </si>
  <si>
    <t>□  위      치</t>
    <phoneticPr fontId="19" type="noConversion"/>
  </si>
  <si>
    <t>수련관동 3층</t>
    <phoneticPr fontId="19" type="noConversion"/>
  </si>
  <si>
    <t>총 공사액</t>
    <phoneticPr fontId="19" type="noConversion"/>
  </si>
  <si>
    <t>2020년도</t>
    <phoneticPr fontId="19" type="noConversion"/>
  </si>
  <si>
    <t>백원단위절사</t>
    <phoneticPr fontId="19" type="noConversion"/>
  </si>
  <si>
    <t>2020년 3월  설계</t>
    <phoneticPr fontId="19" type="noConversion"/>
  </si>
  <si>
    <t>조달수수료 0.54% 및 VAT 포함</t>
    <phoneticPr fontId="19" type="noConversion"/>
  </si>
  <si>
    <t>설   계   서   (갑)   지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</si>
</sst>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_-* #,##0.0_-;\-* #,##0.0_-;_-* &quot;-&quot;??_-;_-@_-"/>
    <numFmt numFmtId="178" formatCode="_ * #,##0_ ;_ * \-#,##0_ ;_ * &quot;-&quot;_ ;_ @_ "/>
    <numFmt numFmtId="179" formatCode="_-* #,##0.00_-;\-* #,##0.00_-;_-* &quot;-&quot;_-;_-@_-"/>
    <numFmt numFmtId="180" formatCode="_-* #,##0.000_-;\-* #,##0.000_-;_-* &quot;-&quot;_-;_-@_-"/>
    <numFmt numFmtId="181" formatCode="_-* #,##0.0_-;\-* #,##0.0_-;_-* &quot;-&quot;_-;_-@_-"/>
    <numFmt numFmtId="182" formatCode="_ * #,##0.00_ ;_ * \-#,##0.00_ ;_ * &quot;-&quot;??_ ;_ @_ "/>
    <numFmt numFmtId="183" formatCode="&quot;₩&quot;#,##0.00;&quot;₩&quot;&quot;₩&quot;\-#,##0.00"/>
    <numFmt numFmtId="184" formatCode="?/?#"/>
    <numFmt numFmtId="185" formatCode="&quot;₩&quot;#,##0.00\ ;\(&quot;₩&quot;#,##0.00\)"/>
    <numFmt numFmtId="186" formatCode="&quot;₩&quot;#,##0;&quot;₩&quot;\-#,##0"/>
    <numFmt numFmtId="187" formatCode="\(0.0\)"/>
    <numFmt numFmtId="188" formatCode="mm&quot;월&quot;\ dd&quot;일&quot;"/>
    <numFmt numFmtId="189" formatCode="#,##0_ "/>
    <numFmt numFmtId="190" formatCode="0.0"/>
    <numFmt numFmtId="191" formatCode="0.0_);[Red]\(0.0\)"/>
    <numFmt numFmtId="192" formatCode="0.000"/>
    <numFmt numFmtId="193" formatCode="#,##0.00_ "/>
    <numFmt numFmtId="194" formatCode="_(&quot;RM&quot;* #,##0.00_);_(&quot;RM&quot;* \(#,##0.00\);_(&quot;RM&quot;* &quot;-&quot;??_);_(@_)"/>
    <numFmt numFmtId="195" formatCode="&quot;US$&quot;#,##0_);\(&quot;US$&quot;#,##0\)"/>
    <numFmt numFmtId="196" formatCode="&quot;₩&quot;\$#,##0.00_);[Red]&quot;₩&quot;\(&quot;₩&quot;\$#,##0.00&quot;₩&quot;\)"/>
    <numFmt numFmtId="197" formatCode="0.0%"/>
    <numFmt numFmtId="198" formatCode="#,##0;[Red]&quot;-&quot;#,##0"/>
    <numFmt numFmtId="199" formatCode="&quot;US$&quot;#,##0_);[Red]\(&quot;US$&quot;#,##0\)"/>
    <numFmt numFmtId="200" formatCode="_ * #,##0_ ;_ * &quot;₩&quot;&quot;₩&quot;&quot;₩&quot;&quot;₩&quot;\-#,##0_ ;_ * &quot;-&quot;_ ;_ @_ "/>
    <numFmt numFmtId="201" formatCode="0.000%"/>
    <numFmt numFmtId="202" formatCode="#,##0\ &quot;F&quot;;[Red]\-#,##0\ &quot;F&quot;"/>
    <numFmt numFmtId="203" formatCode="#,##0.00\ &quot;F&quot;;[Red]\-#,##0.00\ &quot;F&quot;"/>
    <numFmt numFmtId="204" formatCode="d\.m\.yy"/>
    <numFmt numFmtId="205" formatCode="&quot;₩&quot;\!\$#,##0&quot;₩&quot;\!\ ;&quot;₩&quot;\!\(&quot;₩&quot;\!\$#,##0&quot;₩&quot;\!\)"/>
    <numFmt numFmtId="206" formatCode="#,##0\ &quot;₩&quot;;[Red]#,##0\ &quot;₩&quot;"/>
    <numFmt numFmtId="207" formatCode="_-* #,##0\ _D_M_-;\-* #,##0\ _D_M_-;_-* &quot;-&quot;\ _D_M_-;_-@_-"/>
    <numFmt numFmtId="208" formatCode="_-* #,##0.00\ _D_M_-;\-* #,##0.00\ _D_M_-;_-* &quot;-&quot;??\ _D_M_-;_-@_-"/>
    <numFmt numFmtId="209" formatCode="#,##0.00\ &quot;₩&quot;;[Red]#,##0.00\ &quot;₩&quot;"/>
    <numFmt numFmtId="210" formatCode="_-[$€-2]* #,##0.00_-;\-[$€-2]* #,##0.00_-;_-[$€-2]* &quot;-&quot;??_-"/>
    <numFmt numFmtId="211" formatCode="_*\ ??_-"/>
    <numFmt numFmtId="212" formatCode="_-* #,##0\ &quot;DM&quot;_-;\-* #,##0\ &quot;DM&quot;_-;_-* &quot;-&quot;\ &quot;DM&quot;_-;_-@_-"/>
    <numFmt numFmtId="213" formatCode="0_ "/>
    <numFmt numFmtId="214" formatCode="0.00_);[Red]\(0.00\)"/>
    <numFmt numFmtId="215" formatCode="0.000_);[Red]\(0.000\)"/>
    <numFmt numFmtId="216" formatCode="0.00_ "/>
    <numFmt numFmtId="217" formatCode="0_);[Red]\(0\)"/>
    <numFmt numFmtId="218" formatCode="0.0_ "/>
    <numFmt numFmtId="219" formatCode="[DBNum4][$-412]&quot;일금&quot;\ General&quot;원&quot;"/>
    <numFmt numFmtId="220" formatCode="&quot;₩&quot;###,###"/>
  </numFmts>
  <fonts count="105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1"/>
      <name val="굴림체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name val="돋움체"/>
      <family val="3"/>
      <charset val="129"/>
    </font>
    <font>
      <sz val="8"/>
      <name val="굴림체"/>
      <family val="3"/>
      <charset val="129"/>
    </font>
    <font>
      <b/>
      <sz val="14"/>
      <color indexed="12"/>
      <name val="바탕체"/>
      <family val="1"/>
      <charset val="129"/>
    </font>
    <font>
      <u/>
      <sz val="10"/>
      <color indexed="36"/>
      <name val="돋움체"/>
      <family val="3"/>
      <charset val="129"/>
    </font>
    <font>
      <sz val="10"/>
      <name val="굴림체"/>
      <family val="3"/>
      <charset val="129"/>
    </font>
    <font>
      <sz val="10"/>
      <name val="돋움체"/>
      <family val="3"/>
      <charset val="129"/>
    </font>
    <font>
      <sz val="9"/>
      <name val="MS Sans Serif"/>
      <family val="2"/>
    </font>
    <font>
      <sz val="12"/>
      <name val="뼻뮝"/>
      <family val="3"/>
      <charset val="129"/>
    </font>
    <font>
      <b/>
      <sz val="12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10"/>
      <color indexed="12"/>
      <name val="굴림체"/>
      <family val="3"/>
      <charset val="129"/>
    </font>
    <font>
      <sz val="11"/>
      <name val="바탕체"/>
      <family val="1"/>
      <charset val="129"/>
    </font>
    <font>
      <sz val="12"/>
      <name val="명조"/>
      <family val="3"/>
      <charset val="129"/>
    </font>
    <font>
      <sz val="1"/>
      <color indexed="8"/>
      <name val="Courier"/>
      <family val="3"/>
    </font>
    <font>
      <b/>
      <u/>
      <sz val="16"/>
      <name val="굴림체"/>
      <family val="3"/>
      <charset val="129"/>
    </font>
    <font>
      <sz val="12"/>
      <name val="¹ÙÅÁÃ¼"/>
      <family val="3"/>
      <charset val="129"/>
    </font>
    <font>
      <sz val="12"/>
      <name val="¹UAAA¼"/>
      <family val="1"/>
      <charset val="129"/>
    </font>
    <font>
      <sz val="9"/>
      <name val="Arial"/>
      <family val="2"/>
    </font>
    <font>
      <sz val="8"/>
      <name val="¹UAAA¼"/>
      <family val="1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color indexed="24"/>
      <name val="Arial"/>
      <family val="2"/>
    </font>
    <font>
      <i/>
      <sz val="1"/>
      <color indexed="8"/>
      <name val="Courier"/>
      <family val="3"/>
    </font>
    <font>
      <sz val="8"/>
      <name val="Arial"/>
      <family val="2"/>
    </font>
    <font>
      <b/>
      <i/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b/>
      <sz val="11"/>
      <name val="굴림체"/>
      <family val="3"/>
      <charset val="129"/>
    </font>
    <font>
      <b/>
      <sz val="10"/>
      <name val="굴림체"/>
      <family val="3"/>
      <charset val="129"/>
    </font>
    <font>
      <b/>
      <sz val="16"/>
      <name val="돋움"/>
      <family val="3"/>
      <charset val="129"/>
    </font>
    <font>
      <sz val="10"/>
      <name val="돋움"/>
      <family val="3"/>
      <charset val="129"/>
    </font>
    <font>
      <b/>
      <sz val="12"/>
      <name val="돋움"/>
      <family val="3"/>
      <charset val="129"/>
    </font>
    <font>
      <u val="double"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8"/>
      <name val="굴림"/>
      <family val="3"/>
      <charset val="129"/>
    </font>
    <font>
      <sz val="14"/>
      <name val="돋움"/>
      <family val="3"/>
      <charset val="129"/>
    </font>
    <font>
      <sz val="10"/>
      <name val="맑은 고딕"/>
      <family val="3"/>
      <charset val="129"/>
    </font>
    <font>
      <u val="double"/>
      <sz val="20"/>
      <name val="굴림체"/>
      <family val="3"/>
      <charset val="129"/>
    </font>
    <font>
      <sz val="9"/>
      <name val="굴림체"/>
      <family val="3"/>
      <charset val="129"/>
    </font>
    <font>
      <b/>
      <sz val="10"/>
      <name val="맑은 고딕"/>
      <family val="3"/>
      <charset val="129"/>
    </font>
    <font>
      <b/>
      <sz val="9"/>
      <name val="굴림체"/>
      <family val="3"/>
      <charset val="129"/>
    </font>
    <font>
      <sz val="9.8000000000000007"/>
      <color indexed="10"/>
      <name val="Helv"/>
      <family val="2"/>
    </font>
    <font>
      <sz val="11"/>
      <color indexed="18"/>
      <name val="굴림체"/>
      <family val="3"/>
      <charset val="129"/>
    </font>
    <font>
      <sz val="10"/>
      <name val="바탕체"/>
      <family val="1"/>
      <charset val="129"/>
    </font>
    <font>
      <u/>
      <sz val="14"/>
      <color indexed="18"/>
      <name val="돋움체"/>
      <family val="3"/>
      <charset val="129"/>
    </font>
    <font>
      <sz val="12"/>
      <color indexed="20"/>
      <name val="돋움체"/>
      <family val="3"/>
      <charset val="129"/>
    </font>
    <font>
      <u/>
      <sz val="10"/>
      <color indexed="14"/>
      <name val="바탕체"/>
      <family val="1"/>
      <charset val="129"/>
    </font>
    <font>
      <b/>
      <sz val="8"/>
      <name val="굴림체"/>
      <family val="3"/>
      <charset val="129"/>
    </font>
    <font>
      <b/>
      <sz val="28"/>
      <name val="HY각헤드라인M"/>
      <family val="1"/>
      <charset val="129"/>
    </font>
    <font>
      <b/>
      <sz val="11"/>
      <name val="돋움"/>
      <family val="3"/>
      <charset val="129"/>
    </font>
    <font>
      <sz val="10"/>
      <color rgb="FFFF0000"/>
      <name val="굴림체"/>
      <family val="3"/>
      <charset val="129"/>
    </font>
    <font>
      <b/>
      <sz val="14"/>
      <name val="굴림체"/>
      <family val="3"/>
      <charset val="129"/>
    </font>
    <font>
      <u/>
      <sz val="20"/>
      <name val="돋움"/>
      <family val="3"/>
      <charset val="129"/>
    </font>
    <font>
      <sz val="16"/>
      <name val="돋움"/>
      <family val="3"/>
      <charset val="129"/>
    </font>
    <font>
      <sz val="12"/>
      <name val="돋움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24"/>
      <name val="굴림체"/>
      <family val="3"/>
      <charset val="129"/>
    </font>
    <font>
      <sz val="14"/>
      <name val="굴림체"/>
      <family val="3"/>
      <charset val="129"/>
    </font>
    <font>
      <b/>
      <sz val="16"/>
      <name val="굴림체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46">
    <xf numFmtId="0" fontId="0" fillId="0" borderId="0"/>
    <xf numFmtId="190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5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1" fillId="0" borderId="0" applyFont="0" applyFill="0" applyBorder="0" applyProtection="0">
      <alignment vertical="center"/>
    </xf>
    <xf numFmtId="177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horizontal="center" vertical="center"/>
    </xf>
    <xf numFmtId="0" fontId="24" fillId="0" borderId="1">
      <alignment horizont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192" fontId="49" fillId="0" borderId="0" applyFont="0" applyFill="0" applyBorder="0" applyAlignment="0" applyProtection="0"/>
    <xf numFmtId="0" fontId="48" fillId="0" borderId="0" applyFont="0" applyFill="0" applyBorder="0" applyAlignment="0" applyProtection="0"/>
    <xf numFmtId="201" fontId="49" fillId="0" borderId="0" applyFont="0" applyFill="0" applyBorder="0" applyAlignment="0" applyProtection="0"/>
    <xf numFmtId="0" fontId="26" fillId="0" borderId="0"/>
    <xf numFmtId="0" fontId="48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48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50" fillId="0" borderId="0"/>
    <xf numFmtId="0" fontId="25" fillId="0" borderId="0" applyFont="0" applyFill="0" applyBorder="0" applyAlignment="0" applyProtection="0"/>
    <xf numFmtId="0" fontId="51" fillId="0" borderId="0"/>
    <xf numFmtId="0" fontId="48" fillId="0" borderId="0"/>
    <xf numFmtId="0" fontId="52" fillId="0" borderId="0"/>
    <xf numFmtId="0" fontId="1" fillId="0" borderId="0" applyFill="0" applyBorder="0" applyAlignment="0"/>
    <xf numFmtId="0" fontId="53" fillId="0" borderId="0"/>
    <xf numFmtId="193" fontId="1" fillId="0" borderId="0">
      <protection locked="0"/>
    </xf>
    <xf numFmtId="0" fontId="26" fillId="0" borderId="0" applyFont="0" applyFill="0" applyBorder="0" applyAlignment="0" applyProtection="0"/>
    <xf numFmtId="204" fontId="31" fillId="0" borderId="0"/>
    <xf numFmtId="182" fontId="25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1" fillId="0" borderId="0">
      <protection locked="0"/>
    </xf>
    <xf numFmtId="0" fontId="26" fillId="0" borderId="0" applyFont="0" applyFill="0" applyBorder="0" applyAlignment="0" applyProtection="0"/>
    <xf numFmtId="183" fontId="1" fillId="0" borderId="0" applyFont="0" applyFill="0" applyBorder="0" applyAlignment="0" applyProtection="0"/>
    <xf numFmtId="205" fontId="54" fillId="0" borderId="0" applyFont="0" applyFill="0" applyBorder="0" applyAlignment="0" applyProtection="0"/>
    <xf numFmtId="206" fontId="31" fillId="0" borderId="0"/>
    <xf numFmtId="193" fontId="1" fillId="0" borderId="0">
      <protection locked="0"/>
    </xf>
    <xf numFmtId="207" fontId="25" fillId="0" borderId="0" applyFont="0" applyFill="0" applyBorder="0" applyAlignment="0" applyProtection="0"/>
    <xf numFmtId="208" fontId="25" fillId="0" borderId="0" applyFont="0" applyFill="0" applyBorder="0" applyAlignment="0" applyProtection="0"/>
    <xf numFmtId="209" fontId="31" fillId="0" borderId="0"/>
    <xf numFmtId="0" fontId="25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5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55" fillId="0" borderId="0">
      <protection locked="0"/>
    </xf>
    <xf numFmtId="193" fontId="1" fillId="0" borderId="0">
      <protection locked="0"/>
    </xf>
    <xf numFmtId="38" fontId="56" fillId="16" borderId="0" applyNumberFormat="0" applyBorder="0" applyAlignment="0" applyProtection="0"/>
    <xf numFmtId="0" fontId="57" fillId="0" borderId="0" applyAlignment="0">
      <alignment horizontal="right"/>
    </xf>
    <xf numFmtId="0" fontId="58" fillId="0" borderId="0">
      <alignment horizontal="left"/>
    </xf>
    <xf numFmtId="0" fontId="59" fillId="0" borderId="2" applyNumberFormat="0" applyAlignment="0" applyProtection="0">
      <alignment horizontal="left" vertical="center"/>
    </xf>
    <xf numFmtId="0" fontId="59" fillId="0" borderId="3">
      <alignment horizontal="lef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93" fontId="1" fillId="0" borderId="0">
      <protection locked="0"/>
    </xf>
    <xf numFmtId="193" fontId="1" fillId="0" borderId="0">
      <protection locked="0"/>
    </xf>
    <xf numFmtId="0" fontId="62" fillId="0" borderId="0" applyNumberFormat="0" applyFill="0" applyBorder="0" applyAlignment="0" applyProtection="0"/>
    <xf numFmtId="0" fontId="86" fillId="0" borderId="0">
      <alignment horizontal="center" vertical="center"/>
    </xf>
    <xf numFmtId="10" fontId="56" fillId="17" borderId="4" applyNumberFormat="0" applyBorder="0" applyAlignment="0" applyProtection="0"/>
    <xf numFmtId="17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63" fillId="0" borderId="5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7" fontId="64" fillId="0" borderId="0"/>
    <xf numFmtId="0" fontId="25" fillId="0" borderId="0" applyNumberFormat="0" applyFill="0" applyBorder="0" applyAlignment="0" applyProtection="0"/>
    <xf numFmtId="187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87" fillId="0" borderId="0">
      <alignment horizontal="center"/>
    </xf>
    <xf numFmtId="193" fontId="1" fillId="0" borderId="0">
      <protection locked="0"/>
    </xf>
    <xf numFmtId="10" fontId="25" fillId="0" borderId="0" applyFont="0" applyFill="0" applyBorder="0" applyAlignment="0" applyProtection="0"/>
    <xf numFmtId="6" fontId="24" fillId="0" borderId="0">
      <protection locked="0"/>
    </xf>
    <xf numFmtId="38" fontId="26" fillId="0" borderId="0" applyFont="0" applyFill="0" applyBorder="0" applyAlignment="0" applyProtection="0"/>
    <xf numFmtId="211" fontId="20" fillId="0" borderId="6" applyFont="0" applyFill="0" applyBorder="0" applyAlignment="0" applyProtection="0">
      <alignment horizontal="center" vertical="center"/>
    </xf>
    <xf numFmtId="0" fontId="25" fillId="0" borderId="0"/>
    <xf numFmtId="0" fontId="63" fillId="0" borderId="0"/>
    <xf numFmtId="49" fontId="66" fillId="0" borderId="0" applyFill="0" applyBorder="0" applyProtection="0">
      <alignment horizontal="centerContinuous" vertical="center"/>
    </xf>
    <xf numFmtId="0" fontId="67" fillId="0" borderId="0" applyFill="0" applyBorder="0" applyProtection="0">
      <alignment horizontal="centerContinuous" vertical="center"/>
    </xf>
    <xf numFmtId="0" fontId="22" fillId="18" borderId="0" applyFill="0" applyBorder="0" applyProtection="0">
      <alignment horizontal="center" vertical="center"/>
    </xf>
    <xf numFmtId="193" fontId="1" fillId="0" borderId="7">
      <protection locked="0"/>
    </xf>
    <xf numFmtId="0" fontId="68" fillId="0" borderId="1">
      <alignment horizontal="left"/>
    </xf>
    <xf numFmtId="212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6" fillId="0" borderId="8">
      <alignment horizontal="center"/>
    </xf>
    <xf numFmtId="0" fontId="5" fillId="23" borderId="9" applyNumberFormat="0" applyAlignment="0" applyProtection="0">
      <alignment vertical="center"/>
    </xf>
    <xf numFmtId="2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Border="0">
      <alignment horizontal="distributed"/>
      <protection locked="0"/>
    </xf>
    <xf numFmtId="0" fontId="32" fillId="0" borderId="0"/>
    <xf numFmtId="0" fontId="6" fillId="3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3" fontId="26" fillId="0" borderId="11">
      <alignment horizontal="center"/>
    </xf>
    <xf numFmtId="191" fontId="1" fillId="0" borderId="0" applyFill="0" applyBorder="0">
      <alignment horizontal="center" vertical="center"/>
    </xf>
    <xf numFmtId="189" fontId="1" fillId="0" borderId="12" applyFill="0" applyBorder="0">
      <alignment horizontal="center" vertical="center"/>
      <protection locked="0"/>
    </xf>
    <xf numFmtId="192" fontId="1" fillId="0" borderId="13" applyFill="0" applyBorder="0">
      <alignment horizontal="center"/>
      <protection locked="0"/>
    </xf>
    <xf numFmtId="180" fontId="1" fillId="0" borderId="13" applyFill="0" applyBorder="0">
      <alignment horizontal="center"/>
      <protection locked="0"/>
    </xf>
    <xf numFmtId="179" fontId="1" fillId="0" borderId="14">
      <alignment horizontal="center"/>
      <protection locked="0"/>
    </xf>
    <xf numFmtId="181" fontId="1" fillId="0" borderId="14">
      <alignment horizontal="center"/>
      <protection locked="0"/>
    </xf>
    <xf numFmtId="177" fontId="1" fillId="0" borderId="14">
      <alignment horizontal="center"/>
      <protection locked="0"/>
    </xf>
    <xf numFmtId="193" fontId="1" fillId="0" borderId="14">
      <alignment horizontal="center"/>
      <protection locked="0"/>
    </xf>
    <xf numFmtId="190" fontId="1" fillId="0" borderId="15" applyFill="0" applyBorder="0">
      <alignment horizontal="center" vertical="center"/>
      <protection locked="0"/>
    </xf>
    <xf numFmtId="0" fontId="28" fillId="0" borderId="0" applyFont="0" applyFill="0" applyBorder="0" applyAlignment="0" applyProtection="0"/>
    <xf numFmtId="0" fontId="33" fillId="0" borderId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35" fillId="0" borderId="16">
      <alignment vertical="center"/>
    </xf>
    <xf numFmtId="0" fontId="1" fillId="24" borderId="17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6" fillId="0" borderId="0" applyNumberFormat="0" applyFont="0" applyFill="0" applyBorder="0" applyProtection="0">
      <alignment horizontal="distributed" vertical="center" justifyLastLine="1"/>
    </xf>
    <xf numFmtId="194" fontId="24" fillId="0" borderId="0" applyFont="0" applyFill="0" applyBorder="0" applyProtection="0">
      <alignment horizontal="center" vertical="center"/>
    </xf>
    <xf numFmtId="195" fontId="24" fillId="0" borderId="0" applyFont="0" applyFill="0" applyBorder="0" applyProtection="0">
      <alignment horizontal="center" vertical="center"/>
    </xf>
    <xf numFmtId="9" fontId="27" fillId="18" borderId="0" applyFill="0" applyBorder="0" applyProtection="0">
      <alignment horizontal="right"/>
    </xf>
    <xf numFmtId="10" fontId="27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184" fontId="37" fillId="0" borderId="18" applyFont="0" applyFill="0" applyAlignment="0" applyProtection="0">
      <alignment horizontal="center" vertical="center"/>
    </xf>
    <xf numFmtId="0" fontId="38" fillId="0" borderId="0"/>
    <xf numFmtId="49" fontId="31" fillId="0" borderId="19" applyFill="0" applyBorder="0">
      <alignment horizontal="center" vertical="center"/>
      <protection locked="0"/>
    </xf>
    <xf numFmtId="0" fontId="36" fillId="0" borderId="0" applyNumberFormat="0" applyFont="0" applyFill="0" applyBorder="0" applyProtection="0">
      <alignment horizontal="centerContinuous" vertical="center"/>
    </xf>
    <xf numFmtId="0" fontId="8" fillId="0" borderId="0" applyNumberFormat="0" applyFill="0" applyBorder="0" applyAlignment="0" applyProtection="0">
      <alignment vertical="center"/>
    </xf>
    <xf numFmtId="0" fontId="88" fillId="0" borderId="20"/>
    <xf numFmtId="0" fontId="9" fillId="26" borderId="21" applyNumberFormat="0" applyAlignment="0" applyProtection="0">
      <alignment vertical="center"/>
    </xf>
    <xf numFmtId="0" fontId="39" fillId="0" borderId="0" applyProtection="0">
      <alignment vertical="center"/>
      <protection locked="0"/>
    </xf>
    <xf numFmtId="1" fontId="24" fillId="0" borderId="0"/>
    <xf numFmtId="198" fontId="40" fillId="0" borderId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0" fontId="25" fillId="0" borderId="0"/>
    <xf numFmtId="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41" fillId="0" borderId="22"/>
    <xf numFmtId="0" fontId="42" fillId="0" borderId="19" applyBorder="0">
      <alignment horizontal="distributed" vertical="center"/>
      <protection locked="0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Border="0" applyAlignment="0">
      <alignment horizontal="centerContinuous" vertical="center"/>
    </xf>
    <xf numFmtId="0" fontId="12" fillId="7" borderId="9" applyNumberFormat="0" applyAlignment="0" applyProtection="0">
      <alignment vertical="center"/>
    </xf>
    <xf numFmtId="4" fontId="28" fillId="0" borderId="0" applyFont="0" applyFill="0" applyBorder="0" applyAlignment="0" applyProtection="0"/>
    <xf numFmtId="0" fontId="45" fillId="0" borderId="0"/>
    <xf numFmtId="4" fontId="46" fillId="0" borderId="0">
      <protection locked="0"/>
    </xf>
    <xf numFmtId="3" fontId="2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9" fillId="0" borderId="0"/>
    <xf numFmtId="0" fontId="90" fillId="0" borderId="0"/>
    <xf numFmtId="0" fontId="36" fillId="0" borderId="0"/>
    <xf numFmtId="0" fontId="17" fillId="4" borderId="0" applyNumberFormat="0" applyBorder="0" applyAlignment="0" applyProtection="0">
      <alignment vertical="center"/>
    </xf>
    <xf numFmtId="0" fontId="91" fillId="0" borderId="0"/>
    <xf numFmtId="0" fontId="24" fillId="0" borderId="0"/>
    <xf numFmtId="0" fontId="18" fillId="23" borderId="28" applyNumberFormat="0" applyAlignment="0" applyProtection="0">
      <alignment vertical="center"/>
    </xf>
    <xf numFmtId="199" fontId="24" fillId="0" borderId="0" applyFont="0" applyFill="0" applyBorder="0" applyProtection="0">
      <alignment vertical="center"/>
    </xf>
    <xf numFmtId="38" fontId="36" fillId="0" borderId="0" applyFont="0" applyFill="0" applyBorder="0" applyProtection="0">
      <alignment vertical="center"/>
    </xf>
    <xf numFmtId="0" fontId="24" fillId="0" borderId="0" applyFont="0" applyFill="0" applyBorder="0" applyAlignment="0" applyProtection="0"/>
    <xf numFmtId="200" fontId="25" fillId="0" borderId="4"/>
    <xf numFmtId="193" fontId="27" fillId="18" borderId="0" applyFill="0" applyBorder="0" applyProtection="0">
      <alignment horizontal="right"/>
    </xf>
    <xf numFmtId="182" fontId="35" fillId="0" borderId="19"/>
    <xf numFmtId="38" fontId="36" fillId="0" borderId="0" applyFont="0" applyFill="0" applyBorder="0" applyAlignment="0" applyProtection="0">
      <alignment vertical="center"/>
    </xf>
    <xf numFmtId="189" fontId="36" fillId="0" borderId="0" applyFont="0" applyFill="0" applyBorder="0" applyAlignment="0" applyProtection="0">
      <alignment vertical="center"/>
    </xf>
    <xf numFmtId="38" fontId="36" fillId="0" borderId="0" applyFill="0" applyBorder="0" applyAlignment="0" applyProtection="0">
      <alignment vertical="center"/>
    </xf>
    <xf numFmtId="0" fontId="22" fillId="0" borderId="0"/>
    <xf numFmtId="0" fontId="24" fillId="0" borderId="0" applyFont="0" applyFill="0" applyBorder="0" applyAlignment="0" applyProtection="0"/>
    <xf numFmtId="0" fontId="47" fillId="0" borderId="0">
      <alignment horizontal="center" vertical="center"/>
    </xf>
    <xf numFmtId="42" fontId="1" fillId="0" borderId="0" applyFont="0" applyFill="0" applyBorder="0" applyAlignment="0" applyProtection="0"/>
    <xf numFmtId="0" fontId="24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29" applyNumberFormat="0" applyFont="0" applyFill="0" applyAlignment="0" applyProtection="0"/>
    <xf numFmtId="0" fontId="36" fillId="0" borderId="8">
      <alignment horizontal="center"/>
    </xf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1" fillId="0" borderId="0">
      <alignment vertical="center"/>
    </xf>
  </cellStyleXfs>
  <cellXfs count="411">
    <xf numFmtId="0" fontId="0" fillId="0" borderId="0" xfId="0"/>
    <xf numFmtId="41" fontId="72" fillId="0" borderId="0" xfId="180" applyFont="1" applyAlignment="1">
      <alignment vertical="center"/>
    </xf>
    <xf numFmtId="0" fontId="72" fillId="0" borderId="0" xfId="239" applyFont="1">
      <alignment vertical="center"/>
    </xf>
    <xf numFmtId="0" fontId="72" fillId="0" borderId="0" xfId="239" applyFont="1" applyAlignment="1">
      <alignment horizontal="center" vertical="center"/>
    </xf>
    <xf numFmtId="179" fontId="72" fillId="0" borderId="0" xfId="180" applyNumberFormat="1" applyFont="1" applyAlignment="1">
      <alignment vertical="center"/>
    </xf>
    <xf numFmtId="0" fontId="21" fillId="0" borderId="0" xfId="239" applyFont="1" applyAlignment="1">
      <alignment horizontal="center" vertical="center"/>
    </xf>
    <xf numFmtId="0" fontId="75" fillId="18" borderId="0" xfId="0" applyFont="1" applyFill="1"/>
    <xf numFmtId="0" fontId="75" fillId="18" borderId="0" xfId="0" applyFont="1" applyFill="1" applyAlignment="1">
      <alignment horizontal="center"/>
    </xf>
    <xf numFmtId="41" fontId="75" fillId="18" borderId="0" xfId="180" applyFont="1" applyFill="1"/>
    <xf numFmtId="0" fontId="76" fillId="18" borderId="0" xfId="0" applyFont="1" applyFill="1"/>
    <xf numFmtId="41" fontId="77" fillId="18" borderId="39" xfId="0" applyNumberFormat="1" applyFont="1" applyFill="1" applyBorder="1" applyAlignment="1">
      <alignment vertical="center"/>
    </xf>
    <xf numFmtId="0" fontId="1" fillId="0" borderId="0" xfId="240"/>
    <xf numFmtId="41" fontId="70" fillId="17" borderId="4" xfId="180" applyFont="1" applyFill="1" applyBorder="1" applyAlignment="1">
      <alignment horizontal="center" vertical="center"/>
    </xf>
    <xf numFmtId="179" fontId="35" fillId="0" borderId="4" xfId="180" applyNumberFormat="1" applyFont="1" applyBorder="1" applyAlignment="1">
      <alignment horizontal="center" vertical="center"/>
    </xf>
    <xf numFmtId="41" fontId="35" fillId="0" borderId="4" xfId="180" applyFont="1" applyBorder="1" applyAlignment="1">
      <alignment vertical="center"/>
    </xf>
    <xf numFmtId="0" fontId="77" fillId="0" borderId="0" xfId="240" applyFont="1"/>
    <xf numFmtId="0" fontId="27" fillId="18" borderId="0" xfId="0" applyFont="1" applyFill="1"/>
    <xf numFmtId="0" fontId="27" fillId="18" borderId="0" xfId="0" applyFont="1" applyFill="1" applyAlignment="1">
      <alignment horizontal="center"/>
    </xf>
    <xf numFmtId="41" fontId="27" fillId="18" borderId="0" xfId="180" applyFont="1" applyFill="1"/>
    <xf numFmtId="0" fontId="69" fillId="18" borderId="0" xfId="0" applyFont="1" applyFill="1"/>
    <xf numFmtId="41" fontId="27" fillId="17" borderId="41" xfId="180" applyFont="1" applyFill="1" applyBorder="1" applyAlignment="1">
      <alignment horizontal="center" vertical="center"/>
    </xf>
    <xf numFmtId="41" fontId="70" fillId="0" borderId="3" xfId="180" applyNumberFormat="1" applyFont="1" applyFill="1" applyBorder="1" applyAlignment="1">
      <alignment horizontal="center" vertical="center"/>
    </xf>
    <xf numFmtId="41" fontId="70" fillId="0" borderId="15" xfId="180" applyNumberFormat="1" applyFont="1" applyFill="1" applyBorder="1" applyAlignment="1">
      <alignment horizontal="center" vertical="center"/>
    </xf>
    <xf numFmtId="0" fontId="27" fillId="18" borderId="0" xfId="0" applyFont="1" applyFill="1" applyAlignment="1">
      <alignment horizontal="center" vertical="center"/>
    </xf>
    <xf numFmtId="41" fontId="32" fillId="0" borderId="45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41" fontId="70" fillId="0" borderId="46" xfId="180" applyNumberFormat="1" applyFont="1" applyFill="1" applyBorder="1" applyAlignment="1">
      <alignment horizontal="center" vertical="center"/>
    </xf>
    <xf numFmtId="0" fontId="27" fillId="0" borderId="0" xfId="0" applyFont="1"/>
    <xf numFmtId="213" fontId="35" fillId="0" borderId="4" xfId="0" applyNumberFormat="1" applyFont="1" applyFill="1" applyBorder="1" applyAlignment="1">
      <alignment horizontal="center" vertical="center"/>
    </xf>
    <xf numFmtId="0" fontId="27" fillId="18" borderId="0" xfId="0" applyFont="1" applyFill="1" applyBorder="1"/>
    <xf numFmtId="0" fontId="27" fillId="18" borderId="0" xfId="0" applyFont="1" applyFill="1" applyBorder="1" applyAlignment="1">
      <alignment horizontal="center"/>
    </xf>
    <xf numFmtId="41" fontId="75" fillId="28" borderId="4" xfId="180" applyFont="1" applyFill="1" applyBorder="1" applyAlignment="1">
      <alignment horizontal="center" vertical="center"/>
    </xf>
    <xf numFmtId="0" fontId="0" fillId="0" borderId="63" xfId="0" applyBorder="1"/>
    <xf numFmtId="0" fontId="1" fillId="0" borderId="0" xfId="240" applyAlignment="1">
      <alignment vertical="center"/>
    </xf>
    <xf numFmtId="41" fontId="35" fillId="29" borderId="3" xfId="180" applyNumberFormat="1" applyFont="1" applyFill="1" applyBorder="1" applyAlignment="1">
      <alignment horizontal="center" vertical="center"/>
    </xf>
    <xf numFmtId="41" fontId="70" fillId="29" borderId="3" xfId="180" applyNumberFormat="1" applyFont="1" applyFill="1" applyBorder="1" applyAlignment="1">
      <alignment horizontal="center" vertical="center"/>
    </xf>
    <xf numFmtId="41" fontId="70" fillId="29" borderId="15" xfId="180" applyNumberFormat="1" applyFont="1" applyFill="1" applyBorder="1" applyAlignment="1">
      <alignment horizontal="center" vertical="center"/>
    </xf>
    <xf numFmtId="41" fontId="70" fillId="30" borderId="4" xfId="180" applyNumberFormat="1" applyFont="1" applyFill="1" applyBorder="1" applyAlignment="1">
      <alignment horizontal="center" vertical="center"/>
    </xf>
    <xf numFmtId="0" fontId="72" fillId="0" borderId="0" xfId="180" applyNumberFormat="1" applyFont="1" applyAlignment="1">
      <alignment vertical="center"/>
    </xf>
    <xf numFmtId="181" fontId="35" fillId="29" borderId="4" xfId="180" applyNumberFormat="1" applyFont="1" applyFill="1" applyBorder="1" applyAlignment="1">
      <alignment horizontal="center" vertical="center"/>
    </xf>
    <xf numFmtId="0" fontId="0" fillId="0" borderId="0" xfId="0"/>
    <xf numFmtId="0" fontId="80" fillId="27" borderId="53" xfId="240" applyFont="1" applyFill="1" applyBorder="1" applyAlignment="1">
      <alignment horizontal="center" vertical="center"/>
    </xf>
    <xf numFmtId="0" fontId="80" fillId="27" borderId="56" xfId="240" applyFont="1" applyFill="1" applyBorder="1" applyAlignment="1">
      <alignment horizontal="center" vertical="center"/>
    </xf>
    <xf numFmtId="0" fontId="80" fillId="27" borderId="55" xfId="240" applyFont="1" applyFill="1" applyBorder="1" applyAlignment="1">
      <alignment horizontal="center" vertical="center"/>
    </xf>
    <xf numFmtId="41" fontId="70" fillId="0" borderId="4" xfId="180" applyNumberFormat="1" applyFont="1" applyBorder="1" applyAlignment="1">
      <alignment vertical="center"/>
    </xf>
    <xf numFmtId="41" fontId="83" fillId="0" borderId="68" xfId="0" applyNumberFormat="1" applyFont="1" applyFill="1" applyBorder="1" applyAlignment="1">
      <alignment horizontal="center" vertical="center"/>
    </xf>
    <xf numFmtId="0" fontId="94" fillId="0" borderId="0" xfId="245" applyFont="1">
      <alignment vertical="center"/>
    </xf>
    <xf numFmtId="0" fontId="1" fillId="0" borderId="0" xfId="245">
      <alignment vertical="center"/>
    </xf>
    <xf numFmtId="41" fontId="35" fillId="0" borderId="37" xfId="180" applyNumberFormat="1" applyFont="1" applyFill="1" applyBorder="1" applyAlignment="1">
      <alignment vertical="center"/>
    </xf>
    <xf numFmtId="41" fontId="27" fillId="18" borderId="0" xfId="0" applyNumberFormat="1" applyFont="1" applyFill="1" applyAlignment="1">
      <alignment horizontal="center" vertical="center"/>
    </xf>
    <xf numFmtId="214" fontId="35" fillId="29" borderId="4" xfId="0" applyNumberFormat="1" applyFont="1" applyFill="1" applyBorder="1" applyAlignment="1">
      <alignment horizontal="center" vertical="center"/>
    </xf>
    <xf numFmtId="0" fontId="27" fillId="18" borderId="0" xfId="0" applyFont="1" applyFill="1" applyAlignment="1">
      <alignment horizontal="center" vertical="center"/>
    </xf>
    <xf numFmtId="41" fontId="84" fillId="29" borderId="3" xfId="180" applyNumberFormat="1" applyFont="1" applyFill="1" applyBorder="1" applyAlignment="1">
      <alignment horizontal="center" vertical="center"/>
    </xf>
    <xf numFmtId="41" fontId="35" fillId="29" borderId="4" xfId="180" applyNumberFormat="1" applyFont="1" applyFill="1" applyBorder="1" applyAlignment="1">
      <alignment horizontal="center" vertical="center"/>
    </xf>
    <xf numFmtId="41" fontId="70" fillId="29" borderId="68" xfId="0" applyNumberFormat="1" applyFont="1" applyFill="1" applyBorder="1" applyAlignment="1">
      <alignment horizontal="center" vertical="center"/>
    </xf>
    <xf numFmtId="41" fontId="92" fillId="29" borderId="37" xfId="180" applyNumberFormat="1" applyFont="1" applyFill="1" applyBorder="1" applyAlignment="1">
      <alignment horizontal="center" vertical="center"/>
    </xf>
    <xf numFmtId="41" fontId="78" fillId="0" borderId="39" xfId="0" applyNumberFormat="1" applyFont="1" applyBorder="1" applyAlignment="1">
      <alignment horizontal="center" vertical="distributed"/>
    </xf>
    <xf numFmtId="0" fontId="78" fillId="0" borderId="42" xfId="0" applyFont="1" applyFill="1" applyBorder="1" applyAlignment="1">
      <alignment horizontal="right" vertical="center"/>
    </xf>
    <xf numFmtId="41" fontId="35" fillId="29" borderId="4" xfId="0" applyNumberFormat="1" applyFont="1" applyFill="1" applyBorder="1" applyAlignment="1">
      <alignment horizontal="center" vertical="center"/>
    </xf>
    <xf numFmtId="41" fontId="83" fillId="29" borderId="68" xfId="0" applyNumberFormat="1" applyFont="1" applyFill="1" applyBorder="1" applyAlignment="1">
      <alignment horizontal="center" vertical="center"/>
    </xf>
    <xf numFmtId="41" fontId="77" fillId="0" borderId="38" xfId="0" applyNumberFormat="1" applyFont="1" applyBorder="1" applyAlignment="1">
      <alignment vertical="distributed"/>
    </xf>
    <xf numFmtId="0" fontId="77" fillId="18" borderId="39" xfId="0" applyFont="1" applyFill="1" applyBorder="1" applyAlignment="1">
      <alignment horizontal="center"/>
    </xf>
    <xf numFmtId="41" fontId="78" fillId="0" borderId="39" xfId="180" applyNumberFormat="1" applyFont="1" applyFill="1" applyBorder="1" applyAlignment="1">
      <alignment vertical="center"/>
    </xf>
    <xf numFmtId="0" fontId="77" fillId="18" borderId="40" xfId="0" applyFont="1" applyFill="1" applyBorder="1"/>
    <xf numFmtId="41" fontId="35" fillId="0" borderId="4" xfId="180" applyFont="1" applyBorder="1" applyAlignment="1">
      <alignment vertical="center"/>
    </xf>
    <xf numFmtId="41" fontId="77" fillId="0" borderId="41" xfId="180" applyNumberFormat="1" applyFont="1" applyFill="1" applyBorder="1" applyAlignment="1">
      <alignment vertical="center"/>
    </xf>
    <xf numFmtId="41" fontId="77" fillId="0" borderId="41" xfId="180" applyNumberFormat="1" applyFont="1" applyFill="1" applyBorder="1" applyAlignment="1">
      <alignment horizontal="center" vertical="center"/>
    </xf>
    <xf numFmtId="213" fontId="77" fillId="0" borderId="41" xfId="180" applyNumberFormat="1" applyFont="1" applyFill="1" applyBorder="1" applyAlignment="1">
      <alignment horizontal="center" vertical="center"/>
    </xf>
    <xf numFmtId="41" fontId="79" fillId="0" borderId="42" xfId="180" applyNumberFormat="1" applyFont="1" applyFill="1" applyBorder="1" applyAlignment="1">
      <alignment horizontal="center" vertical="center"/>
    </xf>
    <xf numFmtId="0" fontId="81" fillId="0" borderId="4" xfId="0" applyFont="1" applyFill="1" applyBorder="1" applyAlignment="1">
      <alignment horizontal="center" vertical="center"/>
    </xf>
    <xf numFmtId="41" fontId="35" fillId="0" borderId="3" xfId="180" applyNumberFormat="1" applyFont="1" applyFill="1" applyBorder="1" applyAlignment="1">
      <alignment horizontal="center" vertical="center"/>
    </xf>
    <xf numFmtId="41" fontId="35" fillId="0" borderId="4" xfId="180" applyNumberFormat="1" applyFont="1" applyFill="1" applyBorder="1" applyAlignment="1">
      <alignment horizontal="center" vertical="center"/>
    </xf>
    <xf numFmtId="41" fontId="35" fillId="0" borderId="46" xfId="180" applyNumberFormat="1" applyFont="1" applyFill="1" applyBorder="1" applyAlignment="1">
      <alignment horizontal="center" vertical="center"/>
    </xf>
    <xf numFmtId="0" fontId="83" fillId="0" borderId="4" xfId="0" applyFont="1" applyFill="1" applyBorder="1" applyAlignment="1">
      <alignment horizontal="center" vertical="center"/>
    </xf>
    <xf numFmtId="0" fontId="81" fillId="0" borderId="41" xfId="0" applyFont="1" applyFill="1" applyBorder="1" applyAlignment="1">
      <alignment horizontal="center" vertical="center"/>
    </xf>
    <xf numFmtId="0" fontId="83" fillId="0" borderId="48" xfId="0" applyFont="1" applyFill="1" applyBorder="1" applyAlignment="1">
      <alignment horizontal="center" vertical="center"/>
    </xf>
    <xf numFmtId="176" fontId="35" fillId="0" borderId="4" xfId="180" applyNumberFormat="1" applyFont="1" applyFill="1" applyBorder="1" applyAlignment="1">
      <alignment horizontal="center" vertical="center"/>
    </xf>
    <xf numFmtId="41" fontId="35" fillId="29" borderId="15" xfId="180" applyNumberFormat="1" applyFont="1" applyFill="1" applyBorder="1" applyAlignment="1">
      <alignment horizontal="center" vertical="center"/>
    </xf>
    <xf numFmtId="41" fontId="83" fillId="29" borderId="4" xfId="0" applyNumberFormat="1" applyFont="1" applyFill="1" applyBorder="1" applyAlignment="1">
      <alignment horizontal="center" vertical="center"/>
    </xf>
    <xf numFmtId="0" fontId="94" fillId="0" borderId="30" xfId="245" applyFont="1" applyBorder="1" applyAlignment="1">
      <alignment horizontal="center" vertical="center"/>
    </xf>
    <xf numFmtId="0" fontId="94" fillId="0" borderId="31" xfId="245" applyFont="1" applyBorder="1" applyAlignment="1">
      <alignment horizontal="center" vertical="center"/>
    </xf>
    <xf numFmtId="0" fontId="94" fillId="0" borderId="32" xfId="245" applyFont="1" applyBorder="1" applyAlignment="1">
      <alignment horizontal="center" vertical="center"/>
    </xf>
    <xf numFmtId="0" fontId="94" fillId="0" borderId="33" xfId="245" applyFont="1" applyBorder="1" applyAlignment="1">
      <alignment horizontal="center" vertical="center"/>
    </xf>
    <xf numFmtId="0" fontId="94" fillId="0" borderId="0" xfId="245" applyFont="1" applyBorder="1" applyAlignment="1">
      <alignment horizontal="center" vertical="center"/>
    </xf>
    <xf numFmtId="0" fontId="94" fillId="0" borderId="34" xfId="245" applyFont="1" applyBorder="1" applyAlignment="1">
      <alignment horizontal="center" vertical="center"/>
    </xf>
    <xf numFmtId="0" fontId="94" fillId="0" borderId="70" xfId="245" applyFont="1" applyBorder="1" applyAlignment="1">
      <alignment horizontal="center" vertical="center"/>
    </xf>
    <xf numFmtId="0" fontId="73" fillId="0" borderId="0" xfId="239" applyFont="1" applyBorder="1" applyAlignment="1">
      <alignment vertical="center"/>
    </xf>
    <xf numFmtId="41" fontId="70" fillId="30" borderId="39" xfId="180" applyNumberFormat="1" applyFont="1" applyFill="1" applyBorder="1" applyAlignment="1">
      <alignment horizontal="center" vertical="center"/>
    </xf>
    <xf numFmtId="42" fontId="83" fillId="0" borderId="4" xfId="0" applyNumberFormat="1" applyFont="1" applyFill="1" applyBorder="1" applyAlignment="1">
      <alignment horizontal="center" vertical="center"/>
    </xf>
    <xf numFmtId="176" fontId="35" fillId="0" borderId="4" xfId="180" applyNumberFormat="1" applyFont="1" applyBorder="1" applyAlignment="1">
      <alignment vertical="center"/>
    </xf>
    <xf numFmtId="215" fontId="35" fillId="29" borderId="4" xfId="0" applyNumberFormat="1" applyFont="1" applyFill="1" applyBorder="1" applyAlignment="1">
      <alignment horizontal="center" vertical="center"/>
    </xf>
    <xf numFmtId="191" fontId="35" fillId="29" borderId="4" xfId="0" applyNumberFormat="1" applyFont="1" applyFill="1" applyBorder="1" applyAlignment="1">
      <alignment horizontal="center" vertical="center"/>
    </xf>
    <xf numFmtId="41" fontId="35" fillId="30" borderId="4" xfId="0" applyNumberFormat="1" applyFont="1" applyFill="1" applyBorder="1" applyAlignment="1">
      <alignment horizontal="center" vertical="center"/>
    </xf>
    <xf numFmtId="214" fontId="35" fillId="30" borderId="4" xfId="0" applyNumberFormat="1" applyFont="1" applyFill="1" applyBorder="1" applyAlignment="1">
      <alignment horizontal="center" vertical="center"/>
    </xf>
    <xf numFmtId="41" fontId="92" fillId="30" borderId="37" xfId="180" applyNumberFormat="1" applyFont="1" applyFill="1" applyBorder="1" applyAlignment="1">
      <alignment horizontal="center" vertical="center"/>
    </xf>
    <xf numFmtId="41" fontId="70" fillId="30" borderId="15" xfId="180" applyNumberFormat="1" applyFont="1" applyFill="1" applyBorder="1" applyAlignment="1">
      <alignment horizontal="center" vertical="center"/>
    </xf>
    <xf numFmtId="41" fontId="85" fillId="30" borderId="68" xfId="0" applyNumberFormat="1" applyFont="1" applyFill="1" applyBorder="1" applyAlignment="1">
      <alignment horizontal="center" vertical="center"/>
    </xf>
    <xf numFmtId="216" fontId="77" fillId="0" borderId="41" xfId="180" applyNumberFormat="1" applyFont="1" applyFill="1" applyBorder="1" applyAlignment="1">
      <alignment horizontal="center" vertical="center"/>
    </xf>
    <xf numFmtId="41" fontId="83" fillId="29" borderId="0" xfId="0" applyNumberFormat="1" applyFont="1" applyFill="1" applyBorder="1" applyAlignment="1">
      <alignment horizontal="center" vertical="center"/>
    </xf>
    <xf numFmtId="41" fontId="32" fillId="29" borderId="0" xfId="0" applyNumberFormat="1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213" fontId="35" fillId="29" borderId="0" xfId="0" applyNumberFormat="1" applyFont="1" applyFill="1" applyBorder="1" applyAlignment="1">
      <alignment horizontal="center" vertical="center"/>
    </xf>
    <xf numFmtId="41" fontId="70" fillId="29" borderId="0" xfId="180" applyNumberFormat="1" applyFont="1" applyFill="1" applyBorder="1" applyAlignment="1">
      <alignment horizontal="center" vertical="center"/>
    </xf>
    <xf numFmtId="41" fontId="35" fillId="29" borderId="0" xfId="180" applyNumberFormat="1" applyFont="1" applyFill="1" applyBorder="1" applyAlignment="1">
      <alignment horizontal="center" vertical="center"/>
    </xf>
    <xf numFmtId="41" fontId="35" fillId="29" borderId="0" xfId="180" applyNumberFormat="1" applyFont="1" applyFill="1" applyBorder="1" applyAlignment="1">
      <alignment vertical="center"/>
    </xf>
    <xf numFmtId="0" fontId="27" fillId="29" borderId="0" xfId="0" applyFont="1" applyFill="1" applyAlignment="1">
      <alignment horizontal="center" vertical="center"/>
    </xf>
    <xf numFmtId="41" fontId="27" fillId="17" borderId="4" xfId="180" applyFont="1" applyFill="1" applyBorder="1" applyAlignment="1">
      <alignment horizontal="center" vertical="center"/>
    </xf>
    <xf numFmtId="41" fontId="35" fillId="29" borderId="3" xfId="0" applyNumberFormat="1" applyFont="1" applyFill="1" applyBorder="1" applyAlignment="1">
      <alignment horizontal="center" vertical="center"/>
    </xf>
    <xf numFmtId="41" fontId="85" fillId="30" borderId="71" xfId="0" applyNumberFormat="1" applyFont="1" applyFill="1" applyBorder="1" applyAlignment="1">
      <alignment horizontal="center" vertical="center"/>
    </xf>
    <xf numFmtId="41" fontId="35" fillId="30" borderId="39" xfId="0" applyNumberFormat="1" applyFont="1" applyFill="1" applyBorder="1" applyAlignment="1">
      <alignment horizontal="center" vertical="center"/>
    </xf>
    <xf numFmtId="214" fontId="35" fillId="30" borderId="39" xfId="0" applyNumberFormat="1" applyFont="1" applyFill="1" applyBorder="1" applyAlignment="1">
      <alignment horizontal="center" vertical="center"/>
    </xf>
    <xf numFmtId="41" fontId="70" fillId="30" borderId="38" xfId="180" applyNumberFormat="1" applyFont="1" applyFill="1" applyBorder="1" applyAlignment="1">
      <alignment horizontal="center" vertical="center"/>
    </xf>
    <xf numFmtId="41" fontId="92" fillId="30" borderId="40" xfId="180" applyNumberFormat="1" applyFont="1" applyFill="1" applyBorder="1" applyAlignment="1">
      <alignment horizontal="center" vertical="center"/>
    </xf>
    <xf numFmtId="41" fontId="35" fillId="29" borderId="68" xfId="0" applyNumberFormat="1" applyFont="1" applyFill="1" applyBorder="1" applyAlignment="1">
      <alignment horizontal="center" vertical="center"/>
    </xf>
    <xf numFmtId="41" fontId="35" fillId="29" borderId="46" xfId="0" applyNumberFormat="1" applyFont="1" applyFill="1" applyBorder="1" applyAlignment="1">
      <alignment horizontal="center" vertical="center"/>
    </xf>
    <xf numFmtId="41" fontId="35" fillId="30" borderId="4" xfId="180" applyNumberFormat="1" applyFont="1" applyFill="1" applyBorder="1" applyAlignment="1">
      <alignment horizontal="center" vertical="center"/>
    </xf>
    <xf numFmtId="41" fontId="70" fillId="30" borderId="68" xfId="0" applyNumberFormat="1" applyFont="1" applyFill="1" applyBorder="1" applyAlignment="1">
      <alignment horizontal="center" vertical="center"/>
    </xf>
    <xf numFmtId="217" fontId="35" fillId="29" borderId="4" xfId="0" applyNumberFormat="1" applyFont="1" applyFill="1" applyBorder="1" applyAlignment="1">
      <alignment horizontal="center" vertical="center"/>
    </xf>
    <xf numFmtId="191" fontId="35" fillId="30" borderId="4" xfId="0" applyNumberFormat="1" applyFont="1" applyFill="1" applyBorder="1" applyAlignment="1">
      <alignment horizontal="center" vertical="center"/>
    </xf>
    <xf numFmtId="41" fontId="83" fillId="29" borderId="81" xfId="0" applyNumberFormat="1" applyFont="1" applyFill="1" applyBorder="1" applyAlignment="1">
      <alignment horizontal="center" vertical="center"/>
    </xf>
    <xf numFmtId="42" fontId="77" fillId="0" borderId="81" xfId="240" applyNumberFormat="1" applyFont="1" applyFill="1" applyBorder="1" applyAlignment="1">
      <alignment horizontal="center" vertical="center"/>
    </xf>
    <xf numFmtId="0" fontId="77" fillId="0" borderId="80" xfId="240" applyFont="1" applyBorder="1" applyAlignment="1">
      <alignment horizontal="center" vertical="center"/>
    </xf>
    <xf numFmtId="0" fontId="77" fillId="0" borderId="76" xfId="240" applyFont="1" applyBorder="1" applyAlignment="1">
      <alignment horizontal="center" vertical="center"/>
    </xf>
    <xf numFmtId="43" fontId="35" fillId="29" borderId="4" xfId="180" applyNumberFormat="1" applyFont="1" applyFill="1" applyBorder="1" applyAlignment="1">
      <alignment horizontal="center" vertical="center"/>
    </xf>
    <xf numFmtId="0" fontId="83" fillId="0" borderId="46" xfId="0" applyFont="1" applyFill="1" applyBorder="1" applyAlignment="1">
      <alignment horizontal="center" vertical="center"/>
    </xf>
    <xf numFmtId="41" fontId="35" fillId="0" borderId="41" xfId="0" applyNumberFormat="1" applyFont="1" applyFill="1" applyBorder="1" applyAlignment="1">
      <alignment horizontal="center" vertical="center"/>
    </xf>
    <xf numFmtId="41" fontId="35" fillId="0" borderId="41" xfId="180" applyNumberFormat="1" applyFont="1" applyFill="1" applyBorder="1" applyAlignment="1">
      <alignment horizontal="center" vertical="center"/>
    </xf>
    <xf numFmtId="41" fontId="35" fillId="0" borderId="54" xfId="180" applyNumberFormat="1" applyFont="1" applyFill="1" applyBorder="1" applyAlignment="1">
      <alignment horizontal="center" vertical="center"/>
    </xf>
    <xf numFmtId="0" fontId="35" fillId="29" borderId="4" xfId="0" applyNumberFormat="1" applyFont="1" applyFill="1" applyBorder="1" applyAlignment="1">
      <alignment horizontal="center" vertical="center"/>
    </xf>
    <xf numFmtId="41" fontId="35" fillId="30" borderId="3" xfId="0" applyNumberFormat="1" applyFont="1" applyFill="1" applyBorder="1" applyAlignment="1">
      <alignment horizontal="center" vertical="center"/>
    </xf>
    <xf numFmtId="217" fontId="35" fillId="30" borderId="4" xfId="0" applyNumberFormat="1" applyFont="1" applyFill="1" applyBorder="1" applyAlignment="1">
      <alignment horizontal="center" vertical="center"/>
    </xf>
    <xf numFmtId="41" fontId="21" fillId="0" borderId="13" xfId="180" applyFont="1" applyBorder="1" applyAlignment="1">
      <alignment horizontal="center" vertical="center"/>
    </xf>
    <xf numFmtId="41" fontId="21" fillId="0" borderId="0" xfId="180" applyFont="1" applyBorder="1" applyAlignment="1">
      <alignment horizontal="center" vertical="center"/>
    </xf>
    <xf numFmtId="0" fontId="21" fillId="0" borderId="0" xfId="239" applyFont="1" applyBorder="1" applyAlignment="1">
      <alignment horizontal="center" vertical="center"/>
    </xf>
    <xf numFmtId="41" fontId="81" fillId="29" borderId="4" xfId="180" applyNumberFormat="1" applyFont="1" applyFill="1" applyBorder="1" applyAlignment="1">
      <alignment horizontal="center" vertical="center"/>
    </xf>
    <xf numFmtId="41" fontId="85" fillId="29" borderId="68" xfId="0" applyNumberFormat="1" applyFont="1" applyFill="1" applyBorder="1" applyAlignment="1">
      <alignment horizontal="center" vertical="center"/>
    </xf>
    <xf numFmtId="41" fontId="70" fillId="29" borderId="4" xfId="180" applyNumberFormat="1" applyFont="1" applyFill="1" applyBorder="1" applyAlignment="1">
      <alignment horizontal="center" vertical="center"/>
    </xf>
    <xf numFmtId="41" fontId="70" fillId="0" borderId="4" xfId="180" applyFont="1" applyBorder="1" applyAlignment="1">
      <alignment vertical="center"/>
    </xf>
    <xf numFmtId="41" fontId="95" fillId="0" borderId="4" xfId="180" applyFont="1" applyBorder="1" applyAlignment="1">
      <alignment vertical="center"/>
    </xf>
    <xf numFmtId="0" fontId="80" fillId="27" borderId="31" xfId="240" applyFont="1" applyFill="1" applyBorder="1" applyAlignment="1">
      <alignment horizontal="center" vertical="center"/>
    </xf>
    <xf numFmtId="0" fontId="80" fillId="27" borderId="62" xfId="240" applyFont="1" applyFill="1" applyBorder="1" applyAlignment="1">
      <alignment horizontal="center" vertical="center"/>
    </xf>
    <xf numFmtId="41" fontId="83" fillId="29" borderId="41" xfId="0" applyNumberFormat="1" applyFont="1" applyFill="1" applyBorder="1" applyAlignment="1">
      <alignment horizontal="center" vertical="center"/>
    </xf>
    <xf numFmtId="41" fontId="83" fillId="29" borderId="44" xfId="0" applyNumberFormat="1" applyFont="1" applyFill="1" applyBorder="1" applyAlignment="1">
      <alignment horizontal="center" vertical="center"/>
    </xf>
    <xf numFmtId="42" fontId="77" fillId="0" borderId="44" xfId="240" applyNumberFormat="1" applyFont="1" applyFill="1" applyBorder="1" applyAlignment="1">
      <alignment horizontal="center" vertical="center"/>
    </xf>
    <xf numFmtId="0" fontId="77" fillId="0" borderId="43" xfId="240" applyFont="1" applyBorder="1" applyAlignment="1">
      <alignment horizontal="center" vertical="center"/>
    </xf>
    <xf numFmtId="41" fontId="83" fillId="29" borderId="72" xfId="0" applyNumberFormat="1" applyFont="1" applyFill="1" applyBorder="1" applyAlignment="1">
      <alignment horizontal="center" vertical="center"/>
    </xf>
    <xf numFmtId="41" fontId="35" fillId="29" borderId="79" xfId="0" applyNumberFormat="1" applyFont="1" applyFill="1" applyBorder="1" applyAlignment="1">
      <alignment horizontal="center" vertical="center"/>
    </xf>
    <xf numFmtId="41" fontId="35" fillId="29" borderId="41" xfId="0" applyNumberFormat="1" applyFont="1" applyFill="1" applyBorder="1" applyAlignment="1">
      <alignment horizontal="center" vertical="center"/>
    </xf>
    <xf numFmtId="217" fontId="35" fillId="29" borderId="41" xfId="0" applyNumberFormat="1" applyFont="1" applyFill="1" applyBorder="1" applyAlignment="1">
      <alignment horizontal="center" vertical="center"/>
    </xf>
    <xf numFmtId="41" fontId="81" fillId="29" borderId="41" xfId="180" applyNumberFormat="1" applyFont="1" applyFill="1" applyBorder="1" applyAlignment="1">
      <alignment horizontal="center" vertical="center"/>
    </xf>
    <xf numFmtId="41" fontId="35" fillId="29" borderId="41" xfId="180" applyNumberFormat="1" applyFont="1" applyFill="1" applyBorder="1" applyAlignment="1">
      <alignment horizontal="center" vertical="center"/>
    </xf>
    <xf numFmtId="41" fontId="35" fillId="29" borderId="48" xfId="180" applyNumberFormat="1" applyFont="1" applyFill="1" applyBorder="1" applyAlignment="1">
      <alignment horizontal="center" vertical="center"/>
    </xf>
    <xf numFmtId="0" fontId="77" fillId="0" borderId="43" xfId="240" applyFont="1" applyBorder="1" applyAlignment="1">
      <alignment vertical="center"/>
    </xf>
    <xf numFmtId="41" fontId="83" fillId="29" borderId="6" xfId="0" applyNumberFormat="1" applyFont="1" applyFill="1" applyBorder="1" applyAlignment="1">
      <alignment horizontal="center" vertical="center"/>
    </xf>
    <xf numFmtId="42" fontId="77" fillId="0" borderId="6" xfId="240" applyNumberFormat="1" applyFont="1" applyFill="1" applyBorder="1" applyAlignment="1">
      <alignment horizontal="center" vertical="center"/>
    </xf>
    <xf numFmtId="0" fontId="77" fillId="0" borderId="90" xfId="240" applyFont="1" applyBorder="1" applyAlignment="1">
      <alignment horizontal="center" vertical="center"/>
    </xf>
    <xf numFmtId="41" fontId="77" fillId="0" borderId="41" xfId="180" applyFont="1" applyFill="1" applyBorder="1" applyAlignment="1">
      <alignment horizontal="center" vertical="center"/>
    </xf>
    <xf numFmtId="0" fontId="0" fillId="0" borderId="47" xfId="0" quotePrefix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0" fillId="0" borderId="5" xfId="0" applyBorder="1"/>
    <xf numFmtId="0" fontId="0" fillId="0" borderId="36" xfId="0" applyBorder="1"/>
    <xf numFmtId="42" fontId="83" fillId="0" borderId="41" xfId="0" applyNumberFormat="1" applyFont="1" applyFill="1" applyBorder="1" applyAlignment="1">
      <alignment horizontal="center" vertical="center"/>
    </xf>
    <xf numFmtId="41" fontId="83" fillId="29" borderId="48" xfId="0" applyNumberFormat="1" applyFont="1" applyFill="1" applyBorder="1" applyAlignment="1">
      <alignment horizontal="center" vertical="center"/>
    </xf>
    <xf numFmtId="176" fontId="35" fillId="0" borderId="41" xfId="180" applyNumberFormat="1" applyFont="1" applyFill="1" applyBorder="1" applyAlignment="1">
      <alignment horizontal="center" vertical="center"/>
    </xf>
    <xf numFmtId="179" fontId="77" fillId="0" borderId="41" xfId="180" applyNumberFormat="1" applyFont="1" applyFill="1" applyBorder="1" applyAlignment="1">
      <alignment horizontal="center" vertical="center"/>
    </xf>
    <xf numFmtId="0" fontId="83" fillId="0" borderId="41" xfId="0" applyFont="1" applyFill="1" applyBorder="1" applyAlignment="1">
      <alignment horizontal="center" vertical="center"/>
    </xf>
    <xf numFmtId="41" fontId="32" fillId="29" borderId="37" xfId="180" applyNumberFormat="1" applyFont="1" applyFill="1" applyBorder="1" applyAlignment="1">
      <alignment horizontal="center" vertical="center"/>
    </xf>
    <xf numFmtId="0" fontId="99" fillId="0" borderId="2" xfId="239" applyFont="1" applyBorder="1" applyAlignment="1">
      <alignment horizontal="left" vertical="center"/>
    </xf>
    <xf numFmtId="0" fontId="98" fillId="0" borderId="2" xfId="240" applyFont="1" applyBorder="1" applyAlignment="1">
      <alignment horizontal="center" vertical="top"/>
    </xf>
    <xf numFmtId="0" fontId="98" fillId="0" borderId="50" xfId="240" applyFont="1" applyBorder="1" applyAlignment="1">
      <alignment horizontal="center" vertical="top"/>
    </xf>
    <xf numFmtId="0" fontId="77" fillId="0" borderId="6" xfId="240" applyFont="1" applyBorder="1" applyAlignment="1">
      <alignment horizontal="center" vertical="center"/>
    </xf>
    <xf numFmtId="0" fontId="77" fillId="0" borderId="81" xfId="240" applyFont="1" applyBorder="1" applyAlignment="1">
      <alignment horizontal="center" vertical="center"/>
    </xf>
    <xf numFmtId="41" fontId="77" fillId="0" borderId="54" xfId="180" applyNumberFormat="1" applyFont="1" applyFill="1" applyBorder="1" applyAlignment="1">
      <alignment horizontal="center" vertical="center"/>
    </xf>
    <xf numFmtId="9" fontId="83" fillId="29" borderId="46" xfId="0" applyNumberFormat="1" applyFont="1" applyFill="1" applyBorder="1" applyAlignment="1">
      <alignment horizontal="center" vertical="center"/>
    </xf>
    <xf numFmtId="41" fontId="83" fillId="29" borderId="19" xfId="0" applyNumberFormat="1" applyFont="1" applyFill="1" applyBorder="1" applyAlignment="1">
      <alignment horizontal="center" vertical="center"/>
    </xf>
    <xf numFmtId="0" fontId="0" fillId="31" borderId="47" xfId="0" quotePrefix="1" applyFill="1" applyBorder="1" applyAlignment="1">
      <alignment horizontal="center"/>
    </xf>
    <xf numFmtId="0" fontId="85" fillId="31" borderId="41" xfId="0" applyFont="1" applyFill="1" applyBorder="1" applyAlignment="1">
      <alignment horizontal="center" vertical="center"/>
    </xf>
    <xf numFmtId="0" fontId="85" fillId="31" borderId="48" xfId="0" applyFont="1" applyFill="1" applyBorder="1" applyAlignment="1">
      <alignment horizontal="center" vertical="center"/>
    </xf>
    <xf numFmtId="0" fontId="84" fillId="31" borderId="41" xfId="0" applyFont="1" applyFill="1" applyBorder="1" applyAlignment="1">
      <alignment horizontal="center" vertical="center"/>
    </xf>
    <xf numFmtId="216" fontId="78" fillId="31" borderId="41" xfId="180" applyNumberFormat="1" applyFont="1" applyFill="1" applyBorder="1" applyAlignment="1">
      <alignment horizontal="center" vertical="center"/>
    </xf>
    <xf numFmtId="41" fontId="78" fillId="31" borderId="41" xfId="180" applyNumberFormat="1" applyFont="1" applyFill="1" applyBorder="1" applyAlignment="1">
      <alignment vertical="center"/>
    </xf>
    <xf numFmtId="41" fontId="78" fillId="31" borderId="54" xfId="180" applyNumberFormat="1" applyFont="1" applyFill="1" applyBorder="1" applyAlignment="1">
      <alignment horizontal="center" vertical="center"/>
    </xf>
    <xf numFmtId="41" fontId="100" fillId="31" borderId="42" xfId="180" applyNumberFormat="1" applyFont="1" applyFill="1" applyBorder="1" applyAlignment="1">
      <alignment horizontal="center" vertical="center"/>
    </xf>
    <xf numFmtId="0" fontId="0" fillId="32" borderId="63" xfId="0" applyFill="1" applyBorder="1"/>
    <xf numFmtId="41" fontId="78" fillId="32" borderId="39" xfId="0" applyNumberFormat="1" applyFont="1" applyFill="1" applyBorder="1" applyAlignment="1">
      <alignment horizontal="center" vertical="distributed"/>
    </xf>
    <xf numFmtId="41" fontId="77" fillId="32" borderId="38" xfId="0" applyNumberFormat="1" applyFont="1" applyFill="1" applyBorder="1" applyAlignment="1">
      <alignment vertical="distributed"/>
    </xf>
    <xf numFmtId="0" fontId="77" fillId="32" borderId="39" xfId="0" applyFont="1" applyFill="1" applyBorder="1" applyAlignment="1">
      <alignment horizontal="center"/>
    </xf>
    <xf numFmtId="41" fontId="77" fillId="32" borderId="39" xfId="0" applyNumberFormat="1" applyFont="1" applyFill="1" applyBorder="1" applyAlignment="1">
      <alignment vertical="center"/>
    </xf>
    <xf numFmtId="41" fontId="78" fillId="32" borderId="39" xfId="180" applyNumberFormat="1" applyFont="1" applyFill="1" applyBorder="1" applyAlignment="1">
      <alignment vertical="center"/>
    </xf>
    <xf numFmtId="41" fontId="78" fillId="32" borderId="91" xfId="180" applyNumberFormat="1" applyFont="1" applyFill="1" applyBorder="1" applyAlignment="1">
      <alignment vertical="center"/>
    </xf>
    <xf numFmtId="0" fontId="77" fillId="32" borderId="40" xfId="0" applyFont="1" applyFill="1" applyBorder="1"/>
    <xf numFmtId="0" fontId="0" fillId="0" borderId="47" xfId="0" quotePrefix="1" applyBorder="1" applyAlignment="1">
      <alignment horizontal="center" vertical="center"/>
    </xf>
    <xf numFmtId="0" fontId="94" fillId="31" borderId="47" xfId="0" quotePrefix="1" applyFont="1" applyFill="1" applyBorder="1" applyAlignment="1">
      <alignment horizontal="center" vertical="center"/>
    </xf>
    <xf numFmtId="0" fontId="0" fillId="0" borderId="58" xfId="0" quotePrefix="1" applyBorder="1" applyAlignment="1">
      <alignment horizontal="center" vertical="center"/>
    </xf>
    <xf numFmtId="42" fontId="83" fillId="0" borderId="45" xfId="0" applyNumberFormat="1" applyFont="1" applyFill="1" applyBorder="1" applyAlignment="1">
      <alignment horizontal="center" vertical="center"/>
    </xf>
    <xf numFmtId="216" fontId="77" fillId="0" borderId="44" xfId="180" applyNumberFormat="1" applyFont="1" applyFill="1" applyBorder="1" applyAlignment="1">
      <alignment horizontal="center" vertical="center"/>
    </xf>
    <xf numFmtId="41" fontId="77" fillId="0" borderId="44" xfId="180" applyNumberFormat="1" applyFont="1" applyFill="1" applyBorder="1" applyAlignment="1">
      <alignment vertical="center"/>
    </xf>
    <xf numFmtId="176" fontId="35" fillId="0" borderId="45" xfId="180" applyNumberFormat="1" applyFont="1" applyFill="1" applyBorder="1" applyAlignment="1">
      <alignment horizontal="center" vertical="center"/>
    </xf>
    <xf numFmtId="41" fontId="77" fillId="0" borderId="13" xfId="180" applyNumberFormat="1" applyFont="1" applyFill="1" applyBorder="1" applyAlignment="1">
      <alignment horizontal="center" vertical="center"/>
    </xf>
    <xf numFmtId="41" fontId="101" fillId="0" borderId="42" xfId="180" applyNumberFormat="1" applyFont="1" applyFill="1" applyBorder="1" applyAlignment="1">
      <alignment horizontal="center" vertical="center"/>
    </xf>
    <xf numFmtId="41" fontId="101" fillId="31" borderId="42" xfId="180" applyNumberFormat="1" applyFont="1" applyFill="1" applyBorder="1" applyAlignment="1">
      <alignment horizontal="center" vertical="center"/>
    </xf>
    <xf numFmtId="176" fontId="35" fillId="29" borderId="4" xfId="180" applyNumberFormat="1" applyFont="1" applyFill="1" applyBorder="1" applyAlignment="1">
      <alignment horizontal="center" vertical="center"/>
    </xf>
    <xf numFmtId="0" fontId="77" fillId="0" borderId="44" xfId="240" applyFont="1" applyBorder="1" applyAlignment="1">
      <alignment horizontal="center" vertical="center"/>
    </xf>
    <xf numFmtId="42" fontId="77" fillId="0" borderId="44" xfId="240" applyNumberFormat="1" applyFont="1" applyFill="1" applyBorder="1" applyAlignment="1">
      <alignment horizontal="center" vertical="center"/>
    </xf>
    <xf numFmtId="0" fontId="77" fillId="0" borderId="44" xfId="240" applyFont="1" applyBorder="1" applyAlignment="1">
      <alignment horizontal="center" vertical="center"/>
    </xf>
    <xf numFmtId="41" fontId="83" fillId="29" borderId="72" xfId="0" applyNumberFormat="1" applyFont="1" applyFill="1" applyBorder="1" applyAlignment="1">
      <alignment horizontal="center" vertical="center"/>
    </xf>
    <xf numFmtId="41" fontId="83" fillId="29" borderId="45" xfId="0" applyNumberFormat="1" applyFont="1" applyFill="1" applyBorder="1" applyAlignment="1">
      <alignment horizontal="center" vertical="center"/>
    </xf>
    <xf numFmtId="9" fontId="35" fillId="29" borderId="4" xfId="0" applyNumberFormat="1" applyFont="1" applyFill="1" applyBorder="1" applyAlignment="1">
      <alignment horizontal="center" vertical="center"/>
    </xf>
    <xf numFmtId="216" fontId="77" fillId="0" borderId="4" xfId="180" applyNumberFormat="1" applyFont="1" applyFill="1" applyBorder="1" applyAlignment="1">
      <alignment horizontal="center" vertical="center"/>
    </xf>
    <xf numFmtId="41" fontId="77" fillId="0" borderId="4" xfId="180" applyNumberFormat="1" applyFont="1" applyFill="1" applyBorder="1" applyAlignment="1">
      <alignment vertical="center"/>
    </xf>
    <xf numFmtId="41" fontId="77" fillId="0" borderId="4" xfId="180" applyNumberFormat="1" applyFont="1" applyFill="1" applyBorder="1" applyAlignment="1">
      <alignment horizontal="center" vertical="center"/>
    </xf>
    <xf numFmtId="0" fontId="77" fillId="0" borderId="42" xfId="240" applyFont="1" applyBorder="1" applyAlignment="1">
      <alignment vertical="center"/>
    </xf>
    <xf numFmtId="0" fontId="77" fillId="0" borderId="80" xfId="240" applyFont="1" applyBorder="1" applyAlignment="1">
      <alignment vertical="center"/>
    </xf>
    <xf numFmtId="218" fontId="77" fillId="0" borderId="41" xfId="180" applyNumberFormat="1" applyFont="1" applyFill="1" applyBorder="1" applyAlignment="1">
      <alignment horizontal="center" vertical="center"/>
    </xf>
    <xf numFmtId="0" fontId="102" fillId="0" borderId="0" xfId="0" applyFont="1" applyAlignment="1">
      <alignment vertical="center"/>
    </xf>
    <xf numFmtId="0" fontId="102" fillId="0" borderId="0" xfId="0" applyFont="1" applyBorder="1" applyAlignment="1">
      <alignment horizontal="center" vertical="center"/>
    </xf>
    <xf numFmtId="0" fontId="102" fillId="0" borderId="19" xfId="0" applyFont="1" applyBorder="1" applyAlignment="1">
      <alignment horizontal="center" vertical="center"/>
    </xf>
    <xf numFmtId="0" fontId="103" fillId="0" borderId="0" xfId="0" applyFont="1" applyAlignment="1">
      <alignment vertical="center"/>
    </xf>
    <xf numFmtId="0" fontId="102" fillId="0" borderId="0" xfId="0" applyFont="1" applyBorder="1" applyAlignment="1">
      <alignment vertical="center"/>
    </xf>
    <xf numFmtId="0" fontId="103" fillId="0" borderId="0" xfId="0" applyFont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96" fillId="0" borderId="0" xfId="0" applyFont="1" applyBorder="1" applyAlignment="1">
      <alignment vertical="center"/>
    </xf>
    <xf numFmtId="0" fontId="104" fillId="0" borderId="0" xfId="0" applyFont="1" applyBorder="1" applyAlignment="1">
      <alignment horizontal="center" vertical="center"/>
    </xf>
    <xf numFmtId="0" fontId="104" fillId="0" borderId="0" xfId="0" applyFont="1" applyBorder="1" applyAlignment="1">
      <alignment horizontal="left" vertical="center"/>
    </xf>
    <xf numFmtId="0" fontId="103" fillId="0" borderId="0" xfId="0" applyFont="1" applyBorder="1" applyAlignment="1">
      <alignment horizontal="center" vertical="center"/>
    </xf>
    <xf numFmtId="220" fontId="103" fillId="0" borderId="0" xfId="0" applyNumberFormat="1" applyFont="1" applyBorder="1" applyAlignment="1">
      <alignment horizontal="right" vertical="center"/>
    </xf>
    <xf numFmtId="0" fontId="103" fillId="33" borderId="101" xfId="0" applyFont="1" applyFill="1" applyBorder="1" applyAlignment="1">
      <alignment horizontal="center" vertical="center"/>
    </xf>
    <xf numFmtId="41" fontId="103" fillId="0" borderId="0" xfId="180" applyFont="1" applyBorder="1" applyAlignment="1">
      <alignment horizontal="left" vertical="center" indent="1"/>
    </xf>
    <xf numFmtId="0" fontId="103" fillId="0" borderId="30" xfId="0" applyFont="1" applyBorder="1" applyAlignment="1">
      <alignment vertical="center" textRotation="255"/>
    </xf>
    <xf numFmtId="0" fontId="103" fillId="0" borderId="31" xfId="0" applyFont="1" applyBorder="1" applyAlignment="1">
      <alignment vertical="center" textRotation="255"/>
    </xf>
    <xf numFmtId="0" fontId="102" fillId="0" borderId="33" xfId="0" applyFont="1" applyBorder="1" applyAlignment="1">
      <alignment vertical="center"/>
    </xf>
    <xf numFmtId="0" fontId="102" fillId="0" borderId="34" xfId="0" applyFont="1" applyBorder="1" applyAlignment="1">
      <alignment vertical="center"/>
    </xf>
    <xf numFmtId="0" fontId="103" fillId="0" borderId="33" xfId="0" applyFont="1" applyBorder="1" applyAlignment="1">
      <alignment vertical="center"/>
    </xf>
    <xf numFmtId="0" fontId="103" fillId="0" borderId="34" xfId="0" applyFont="1" applyBorder="1" applyAlignment="1">
      <alignment vertical="center"/>
    </xf>
    <xf numFmtId="0" fontId="103" fillId="0" borderId="34" xfId="0" applyFont="1" applyBorder="1" applyAlignment="1">
      <alignment horizontal="center" vertical="center"/>
    </xf>
    <xf numFmtId="220" fontId="103" fillId="0" borderId="34" xfId="0" applyNumberFormat="1" applyFont="1" applyBorder="1" applyAlignment="1">
      <alignment horizontal="right" vertical="center"/>
    </xf>
    <xf numFmtId="0" fontId="103" fillId="0" borderId="35" xfId="0" applyFont="1" applyBorder="1" applyAlignment="1">
      <alignment vertical="center"/>
    </xf>
    <xf numFmtId="0" fontId="103" fillId="0" borderId="5" xfId="0" applyFont="1" applyBorder="1" applyAlignment="1">
      <alignment vertical="center"/>
    </xf>
    <xf numFmtId="0" fontId="104" fillId="0" borderId="5" xfId="0" applyFont="1" applyBorder="1" applyAlignment="1">
      <alignment horizontal="left" vertical="center"/>
    </xf>
    <xf numFmtId="0" fontId="104" fillId="0" borderId="5" xfId="0" applyFont="1" applyBorder="1" applyAlignment="1">
      <alignment horizontal="center" vertical="center"/>
    </xf>
    <xf numFmtId="0" fontId="103" fillId="0" borderId="5" xfId="0" applyFont="1" applyBorder="1" applyAlignment="1">
      <alignment horizontal="left" vertical="center"/>
    </xf>
    <xf numFmtId="0" fontId="103" fillId="0" borderId="36" xfId="0" applyFont="1" applyBorder="1" applyAlignment="1">
      <alignment vertical="center"/>
    </xf>
    <xf numFmtId="0" fontId="102" fillId="0" borderId="92" xfId="0" applyFont="1" applyBorder="1" applyAlignment="1">
      <alignment horizontal="center" vertical="center"/>
    </xf>
    <xf numFmtId="41" fontId="103" fillId="0" borderId="31" xfId="180" applyFont="1" applyBorder="1" applyAlignment="1">
      <alignment horizontal="right" vertical="center"/>
    </xf>
    <xf numFmtId="41" fontId="103" fillId="0" borderId="0" xfId="180" applyFont="1" applyBorder="1" applyAlignment="1">
      <alignment horizontal="left" vertical="center"/>
    </xf>
    <xf numFmtId="0" fontId="103" fillId="33" borderId="102" xfId="0" applyFont="1" applyFill="1" applyBorder="1" applyAlignment="1">
      <alignment horizontal="center" vertical="center"/>
    </xf>
    <xf numFmtId="219" fontId="103" fillId="33" borderId="102" xfId="0" applyNumberFormat="1" applyFont="1" applyFill="1" applyBorder="1" applyAlignment="1">
      <alignment horizontal="left" vertical="center" indent="1"/>
    </xf>
    <xf numFmtId="189" fontId="103" fillId="33" borderId="102" xfId="0" applyNumberFormat="1" applyFont="1" applyFill="1" applyBorder="1" applyAlignment="1">
      <alignment horizontal="right" vertical="center"/>
    </xf>
    <xf numFmtId="189" fontId="103" fillId="33" borderId="103" xfId="0" applyNumberFormat="1" applyFont="1" applyFill="1" applyBorder="1" applyAlignment="1">
      <alignment horizontal="right" vertical="center"/>
    </xf>
    <xf numFmtId="0" fontId="103" fillId="0" borderId="95" xfId="0" applyFont="1" applyBorder="1" applyAlignment="1">
      <alignment horizontal="center" vertical="center"/>
    </xf>
    <xf numFmtId="0" fontId="103" fillId="0" borderId="96" xfId="0" applyFont="1" applyBorder="1" applyAlignment="1">
      <alignment horizontal="center" vertical="center"/>
    </xf>
    <xf numFmtId="0" fontId="103" fillId="0" borderId="97" xfId="0" applyFont="1" applyBorder="1" applyAlignment="1">
      <alignment horizontal="center" vertical="center"/>
    </xf>
    <xf numFmtId="0" fontId="96" fillId="0" borderId="105" xfId="0" applyFont="1" applyBorder="1" applyAlignment="1">
      <alignment horizontal="center" vertical="center"/>
    </xf>
    <xf numFmtId="0" fontId="96" fillId="0" borderId="106" xfId="0" applyFont="1" applyBorder="1" applyAlignment="1">
      <alignment horizontal="center" vertical="center"/>
    </xf>
    <xf numFmtId="219" fontId="96" fillId="0" borderId="106" xfId="0" applyNumberFormat="1" applyFont="1" applyBorder="1" applyAlignment="1">
      <alignment horizontal="left" vertical="center" indent="1"/>
    </xf>
    <xf numFmtId="189" fontId="96" fillId="0" borderId="106" xfId="0" applyNumberFormat="1" applyFont="1" applyBorder="1" applyAlignment="1">
      <alignment horizontal="right" vertical="center"/>
    </xf>
    <xf numFmtId="189" fontId="96" fillId="0" borderId="107" xfId="0" applyNumberFormat="1" applyFont="1" applyBorder="1" applyAlignment="1">
      <alignment horizontal="right" vertical="center"/>
    </xf>
    <xf numFmtId="0" fontId="103" fillId="31" borderId="99" xfId="0" applyFont="1" applyFill="1" applyBorder="1" applyAlignment="1">
      <alignment horizontal="center" vertical="center"/>
    </xf>
    <xf numFmtId="0" fontId="103" fillId="31" borderId="100" xfId="0" applyFont="1" applyFill="1" applyBorder="1" applyAlignment="1">
      <alignment horizontal="center" vertical="center"/>
    </xf>
    <xf numFmtId="0" fontId="103" fillId="0" borderId="94" xfId="0" applyFont="1" applyBorder="1" applyAlignment="1">
      <alignment horizontal="center" vertical="center"/>
    </xf>
    <xf numFmtId="219" fontId="103" fillId="0" borderId="94" xfId="0" applyNumberFormat="1" applyFont="1" applyBorder="1" applyAlignment="1">
      <alignment horizontal="left" vertical="center" indent="1"/>
    </xf>
    <xf numFmtId="189" fontId="103" fillId="0" borderId="94" xfId="0" applyNumberFormat="1" applyFont="1" applyBorder="1" applyAlignment="1">
      <alignment horizontal="right" vertical="center"/>
    </xf>
    <xf numFmtId="189" fontId="103" fillId="0" borderId="104" xfId="0" applyNumberFormat="1" applyFont="1" applyBorder="1" applyAlignment="1">
      <alignment horizontal="right" vertical="center"/>
    </xf>
    <xf numFmtId="0" fontId="103" fillId="0" borderId="93" xfId="0" applyFont="1" applyBorder="1" applyAlignment="1">
      <alignment horizontal="center" vertical="center"/>
    </xf>
    <xf numFmtId="219" fontId="103" fillId="0" borderId="93" xfId="0" applyNumberFormat="1" applyFont="1" applyBorder="1" applyAlignment="1">
      <alignment horizontal="left" vertical="center" indent="1"/>
    </xf>
    <xf numFmtId="189" fontId="103" fillId="0" borderId="93" xfId="0" applyNumberFormat="1" applyFont="1" applyBorder="1" applyAlignment="1">
      <alignment horizontal="right" vertical="center"/>
    </xf>
    <xf numFmtId="189" fontId="103" fillId="0" borderId="98" xfId="0" applyNumberFormat="1" applyFont="1" applyBorder="1" applyAlignment="1">
      <alignment horizontal="right" vertical="center"/>
    </xf>
    <xf numFmtId="0" fontId="103" fillId="31" borderId="93" xfId="0" applyFont="1" applyFill="1" applyBorder="1" applyAlignment="1">
      <alignment horizontal="center" vertical="center"/>
    </xf>
    <xf numFmtId="0" fontId="103" fillId="0" borderId="0" xfId="0" applyFont="1" applyBorder="1" applyAlignment="1">
      <alignment horizontal="left" vertical="center"/>
    </xf>
    <xf numFmtId="219" fontId="103" fillId="31" borderId="93" xfId="0" applyNumberFormat="1" applyFont="1" applyFill="1" applyBorder="1" applyAlignment="1">
      <alignment horizontal="left" vertical="center" indent="1"/>
    </xf>
    <xf numFmtId="189" fontId="103" fillId="31" borderId="93" xfId="0" applyNumberFormat="1" applyFont="1" applyFill="1" applyBorder="1" applyAlignment="1">
      <alignment horizontal="right" vertical="center"/>
    </xf>
    <xf numFmtId="189" fontId="103" fillId="31" borderId="98" xfId="0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03" fillId="0" borderId="31" xfId="0" applyFont="1" applyBorder="1" applyAlignment="1">
      <alignment horizontal="center" vertical="center"/>
    </xf>
    <xf numFmtId="0" fontId="103" fillId="0" borderId="32" xfId="0" applyFont="1" applyBorder="1" applyAlignment="1">
      <alignment horizontal="center" vertical="center"/>
    </xf>
    <xf numFmtId="0" fontId="104" fillId="0" borderId="0" xfId="0" applyFont="1" applyBorder="1" applyAlignment="1">
      <alignment horizontal="left" vertical="center"/>
    </xf>
    <xf numFmtId="0" fontId="35" fillId="0" borderId="46" xfId="239" applyFont="1" applyBorder="1" applyAlignment="1">
      <alignment horizontal="center" vertical="center"/>
    </xf>
    <xf numFmtId="0" fontId="35" fillId="0" borderId="3" xfId="239" applyFont="1" applyBorder="1" applyAlignment="1">
      <alignment horizontal="center" vertical="center"/>
    </xf>
    <xf numFmtId="0" fontId="35" fillId="0" borderId="15" xfId="239" applyFont="1" applyBorder="1" applyAlignment="1">
      <alignment horizontal="center" vertical="center"/>
    </xf>
    <xf numFmtId="0" fontId="70" fillId="0" borderId="46" xfId="239" applyFont="1" applyBorder="1" applyAlignment="1">
      <alignment horizontal="center" vertical="center"/>
    </xf>
    <xf numFmtId="0" fontId="69" fillId="0" borderId="3" xfId="239" applyFont="1" applyBorder="1" applyAlignment="1">
      <alignment horizontal="center" vertical="center"/>
    </xf>
    <xf numFmtId="0" fontId="69" fillId="0" borderId="15" xfId="239" applyFont="1" applyBorder="1" applyAlignment="1">
      <alignment horizontal="center" vertical="center"/>
    </xf>
    <xf numFmtId="0" fontId="70" fillId="0" borderId="3" xfId="239" applyFont="1" applyBorder="1" applyAlignment="1">
      <alignment horizontal="center" vertical="center"/>
    </xf>
    <xf numFmtId="0" fontId="70" fillId="0" borderId="15" xfId="239" applyFont="1" applyBorder="1" applyAlignment="1">
      <alignment horizontal="center" vertical="center"/>
    </xf>
    <xf numFmtId="0" fontId="95" fillId="0" borderId="46" xfId="239" applyFont="1" applyBorder="1" applyAlignment="1">
      <alignment horizontal="center" vertical="center"/>
    </xf>
    <xf numFmtId="0" fontId="95" fillId="0" borderId="3" xfId="239" applyFont="1" applyBorder="1" applyAlignment="1">
      <alignment horizontal="center" vertical="center"/>
    </xf>
    <xf numFmtId="0" fontId="95" fillId="0" borderId="15" xfId="239" applyFont="1" applyBorder="1" applyAlignment="1">
      <alignment horizontal="center" vertical="center"/>
    </xf>
    <xf numFmtId="0" fontId="71" fillId="0" borderId="0" xfId="239" applyFont="1" applyAlignment="1">
      <alignment horizontal="center" vertical="center"/>
    </xf>
    <xf numFmtId="0" fontId="70" fillId="17" borderId="46" xfId="239" applyFont="1" applyFill="1" applyBorder="1" applyAlignment="1">
      <alignment horizontal="center" vertical="center"/>
    </xf>
    <xf numFmtId="0" fontId="70" fillId="17" borderId="3" xfId="239" applyFont="1" applyFill="1" applyBorder="1" applyAlignment="1">
      <alignment horizontal="center" vertical="center"/>
    </xf>
    <xf numFmtId="0" fontId="70" fillId="17" borderId="15" xfId="239" applyFont="1" applyFill="1" applyBorder="1" applyAlignment="1">
      <alignment horizontal="center" vertical="center"/>
    </xf>
    <xf numFmtId="0" fontId="35" fillId="0" borderId="41" xfId="239" applyFont="1" applyBorder="1" applyAlignment="1">
      <alignment horizontal="center" vertical="center"/>
    </xf>
    <xf numFmtId="0" fontId="35" fillId="0" borderId="45" xfId="239" applyFont="1" applyBorder="1" applyAlignment="1">
      <alignment horizontal="center" vertical="center"/>
    </xf>
    <xf numFmtId="0" fontId="35" fillId="0" borderId="44" xfId="239" applyFont="1" applyBorder="1" applyAlignment="1">
      <alignment horizontal="center" vertical="center"/>
    </xf>
    <xf numFmtId="0" fontId="35" fillId="0" borderId="41" xfId="239" applyFont="1" applyBorder="1" applyAlignment="1">
      <alignment horizontal="center" vertical="center" textRotation="255"/>
    </xf>
    <xf numFmtId="0" fontId="35" fillId="0" borderId="44" xfId="239" applyFont="1" applyBorder="1" applyAlignment="1">
      <alignment horizontal="center" vertical="center" textRotation="255"/>
    </xf>
    <xf numFmtId="0" fontId="35" fillId="0" borderId="45" xfId="239" applyFont="1" applyBorder="1" applyAlignment="1">
      <alignment horizontal="center" vertical="center" textRotation="255"/>
    </xf>
    <xf numFmtId="0" fontId="77" fillId="0" borderId="5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horizontal="left" vertical="center"/>
    </xf>
    <xf numFmtId="0" fontId="77" fillId="0" borderId="47" xfId="0" applyFont="1" applyFill="1" applyBorder="1" applyAlignment="1">
      <alignment horizontal="left" vertical="center"/>
    </xf>
    <xf numFmtId="0" fontId="77" fillId="0" borderId="3" xfId="0" applyFont="1" applyFill="1" applyBorder="1" applyAlignment="1">
      <alignment horizontal="left" vertical="center"/>
    </xf>
    <xf numFmtId="0" fontId="77" fillId="0" borderId="15" xfId="0" applyFont="1" applyFill="1" applyBorder="1" applyAlignment="1">
      <alignment horizontal="left" vertical="center"/>
    </xf>
    <xf numFmtId="41" fontId="75" fillId="28" borderId="61" xfId="180" applyFont="1" applyFill="1" applyBorder="1" applyAlignment="1">
      <alignment horizontal="center" vertical="center"/>
    </xf>
    <xf numFmtId="0" fontId="0" fillId="0" borderId="60" xfId="0" applyBorder="1"/>
    <xf numFmtId="41" fontId="75" fillId="28" borderId="52" xfId="180" applyFont="1" applyFill="1" applyBorder="1" applyAlignment="1">
      <alignment horizontal="center" vertical="center"/>
    </xf>
    <xf numFmtId="41" fontId="75" fillId="28" borderId="37" xfId="180" applyFont="1" applyFill="1" applyBorder="1" applyAlignment="1">
      <alignment horizontal="center" vertical="center"/>
    </xf>
    <xf numFmtId="0" fontId="74" fillId="18" borderId="0" xfId="0" applyFont="1" applyFill="1" applyAlignment="1">
      <alignment horizontal="center"/>
    </xf>
    <xf numFmtId="0" fontId="75" fillId="28" borderId="55" xfId="0" applyFont="1" applyFill="1" applyBorder="1" applyAlignment="1">
      <alignment horizontal="center" vertical="center"/>
    </xf>
    <xf numFmtId="0" fontId="0" fillId="0" borderId="45" xfId="0" applyBorder="1"/>
    <xf numFmtId="41" fontId="75" fillId="28" borderId="64" xfId="180" applyFont="1" applyFill="1" applyBorder="1" applyAlignment="1">
      <alignment horizontal="center" vertical="center"/>
    </xf>
    <xf numFmtId="41" fontId="75" fillId="28" borderId="65" xfId="180" applyFont="1" applyFill="1" applyBorder="1" applyAlignment="1">
      <alignment horizontal="center" vertical="center"/>
    </xf>
    <xf numFmtId="0" fontId="75" fillId="28" borderId="30" xfId="0" applyFont="1" applyFill="1" applyBorder="1" applyAlignment="1">
      <alignment horizontal="center" vertical="center"/>
    </xf>
    <xf numFmtId="0" fontId="75" fillId="28" borderId="62" xfId="0" applyFont="1" applyFill="1" applyBorder="1" applyAlignment="1">
      <alignment horizontal="center" vertical="center"/>
    </xf>
    <xf numFmtId="0" fontId="75" fillId="28" borderId="58" xfId="0" applyFont="1" applyFill="1" applyBorder="1" applyAlignment="1">
      <alignment horizontal="center" vertical="center"/>
    </xf>
    <xf numFmtId="0" fontId="75" fillId="28" borderId="18" xfId="0" applyFont="1" applyFill="1" applyBorder="1" applyAlignment="1">
      <alignment horizontal="center" vertical="center"/>
    </xf>
    <xf numFmtId="0" fontId="77" fillId="0" borderId="35" xfId="0" applyFont="1" applyFill="1" applyBorder="1" applyAlignment="1">
      <alignment horizontal="left" vertical="center"/>
    </xf>
    <xf numFmtId="41" fontId="75" fillId="28" borderId="55" xfId="180" applyFont="1" applyFill="1" applyBorder="1" applyAlignment="1">
      <alignment horizontal="center" vertical="center"/>
    </xf>
    <xf numFmtId="41" fontId="70" fillId="29" borderId="46" xfId="0" applyNumberFormat="1" applyFont="1" applyFill="1" applyBorder="1" applyAlignment="1">
      <alignment horizontal="center" vertical="center"/>
    </xf>
    <xf numFmtId="41" fontId="70" fillId="29" borderId="3" xfId="0" applyNumberFormat="1" applyFont="1" applyFill="1" applyBorder="1" applyAlignment="1">
      <alignment horizontal="center" vertical="center"/>
    </xf>
    <xf numFmtId="0" fontId="82" fillId="18" borderId="0" xfId="0" applyFont="1" applyFill="1" applyAlignment="1">
      <alignment horizontal="center"/>
    </xf>
    <xf numFmtId="0" fontId="27" fillId="17" borderId="66" xfId="0" applyFont="1" applyFill="1" applyBorder="1" applyAlignment="1">
      <alignment horizontal="center" vertical="center"/>
    </xf>
    <xf numFmtId="0" fontId="27" fillId="17" borderId="68" xfId="0" applyFont="1" applyFill="1" applyBorder="1" applyAlignment="1">
      <alignment horizontal="center" vertical="center"/>
    </xf>
    <xf numFmtId="0" fontId="27" fillId="17" borderId="67" xfId="0" applyFont="1" applyFill="1" applyBorder="1" applyAlignment="1">
      <alignment horizontal="center" vertical="center"/>
    </xf>
    <xf numFmtId="0" fontId="27" fillId="17" borderId="4" xfId="0" applyFont="1" applyFill="1" applyBorder="1" applyAlignment="1">
      <alignment horizontal="center" vertical="center"/>
    </xf>
    <xf numFmtId="41" fontId="27" fillId="17" borderId="67" xfId="180" applyFont="1" applyFill="1" applyBorder="1" applyAlignment="1">
      <alignment horizontal="center" vertical="center"/>
    </xf>
    <xf numFmtId="41" fontId="27" fillId="17" borderId="4" xfId="180" applyFont="1" applyFill="1" applyBorder="1" applyAlignment="1">
      <alignment horizontal="center" vertical="center"/>
    </xf>
    <xf numFmtId="41" fontId="27" fillId="17" borderId="52" xfId="180" applyFont="1" applyFill="1" applyBorder="1" applyAlignment="1">
      <alignment horizontal="center" vertical="center"/>
    </xf>
    <xf numFmtId="41" fontId="27" fillId="17" borderId="37" xfId="180" applyFont="1" applyFill="1" applyBorder="1" applyAlignment="1">
      <alignment horizontal="center" vertical="center"/>
    </xf>
    <xf numFmtId="0" fontId="77" fillId="0" borderId="57" xfId="240" applyFont="1" applyBorder="1" applyAlignment="1">
      <alignment horizontal="center" vertical="center"/>
    </xf>
    <xf numFmtId="0" fontId="77" fillId="0" borderId="43" xfId="240" applyFont="1" applyBorder="1" applyAlignment="1">
      <alignment horizontal="center" vertical="center"/>
    </xf>
    <xf numFmtId="0" fontId="77" fillId="0" borderId="78" xfId="240" applyFont="1" applyBorder="1" applyAlignment="1">
      <alignment horizontal="center" vertical="center"/>
    </xf>
    <xf numFmtId="42" fontId="77" fillId="0" borderId="41" xfId="240" applyNumberFormat="1" applyFont="1" applyFill="1" applyBorder="1" applyAlignment="1">
      <alignment horizontal="center" vertical="center"/>
    </xf>
    <xf numFmtId="42" fontId="77" fillId="0" borderId="44" xfId="240" applyNumberFormat="1" applyFont="1" applyFill="1" applyBorder="1" applyAlignment="1">
      <alignment horizontal="center" vertical="center"/>
    </xf>
    <xf numFmtId="42" fontId="77" fillId="0" borderId="45" xfId="240" applyNumberFormat="1" applyFont="1" applyFill="1" applyBorder="1" applyAlignment="1">
      <alignment horizontal="center" vertical="center"/>
    </xf>
    <xf numFmtId="0" fontId="77" fillId="0" borderId="42" xfId="240" applyFont="1" applyBorder="1" applyAlignment="1">
      <alignment horizontal="center" vertical="center"/>
    </xf>
    <xf numFmtId="0" fontId="77" fillId="0" borderId="41" xfId="240" applyFont="1" applyBorder="1" applyAlignment="1">
      <alignment horizontal="center" vertical="center"/>
    </xf>
    <xf numFmtId="0" fontId="77" fillId="0" borderId="44" xfId="240" applyFont="1" applyBorder="1" applyAlignment="1">
      <alignment horizontal="center" vertical="center"/>
    </xf>
    <xf numFmtId="0" fontId="77" fillId="0" borderId="45" xfId="240" applyFont="1" applyBorder="1" applyAlignment="1">
      <alignment horizontal="center" vertical="center"/>
    </xf>
    <xf numFmtId="42" fontId="77" fillId="0" borderId="84" xfId="240" applyNumberFormat="1" applyFont="1" applyFill="1" applyBorder="1" applyAlignment="1">
      <alignment horizontal="left" vertical="center"/>
    </xf>
    <xf numFmtId="42" fontId="77" fillId="0" borderId="85" xfId="240" applyNumberFormat="1" applyFont="1" applyFill="1" applyBorder="1" applyAlignment="1">
      <alignment horizontal="left" vertical="center"/>
    </xf>
    <xf numFmtId="42" fontId="77" fillId="0" borderId="86" xfId="240" applyNumberFormat="1" applyFont="1" applyFill="1" applyBorder="1" applyAlignment="1">
      <alignment horizontal="left" vertical="center"/>
    </xf>
    <xf numFmtId="42" fontId="77" fillId="0" borderId="54" xfId="240" applyNumberFormat="1" applyFont="1" applyFill="1" applyBorder="1" applyAlignment="1">
      <alignment horizontal="left" vertical="center"/>
    </xf>
    <xf numFmtId="42" fontId="77" fillId="0" borderId="19" xfId="240" applyNumberFormat="1" applyFont="1" applyFill="1" applyBorder="1" applyAlignment="1">
      <alignment horizontal="left" vertical="center"/>
    </xf>
    <xf numFmtId="42" fontId="77" fillId="0" borderId="48" xfId="240" applyNumberFormat="1" applyFont="1" applyFill="1" applyBorder="1" applyAlignment="1">
      <alignment horizontal="left" vertical="center"/>
    </xf>
    <xf numFmtId="42" fontId="77" fillId="0" borderId="13" xfId="240" applyNumberFormat="1" applyFont="1" applyFill="1" applyBorder="1" applyAlignment="1">
      <alignment horizontal="left" vertical="center"/>
    </xf>
    <xf numFmtId="42" fontId="77" fillId="0" borderId="0" xfId="240" applyNumberFormat="1" applyFont="1" applyFill="1" applyBorder="1" applyAlignment="1">
      <alignment horizontal="left" vertical="center"/>
    </xf>
    <xf numFmtId="42" fontId="77" fillId="0" borderId="75" xfId="240" applyNumberFormat="1" applyFont="1" applyFill="1" applyBorder="1" applyAlignment="1">
      <alignment horizontal="left" vertical="center"/>
    </xf>
    <xf numFmtId="42" fontId="77" fillId="0" borderId="60" xfId="240" applyNumberFormat="1" applyFont="1" applyFill="1" applyBorder="1" applyAlignment="1">
      <alignment horizontal="left" vertical="center"/>
    </xf>
    <xf numFmtId="42" fontId="77" fillId="0" borderId="51" xfId="240" applyNumberFormat="1" applyFont="1" applyFill="1" applyBorder="1" applyAlignment="1">
      <alignment horizontal="left" vertical="center"/>
    </xf>
    <xf numFmtId="42" fontId="77" fillId="0" borderId="18" xfId="240" applyNumberFormat="1" applyFont="1" applyFill="1" applyBorder="1" applyAlignment="1">
      <alignment horizontal="left" vertical="center"/>
    </xf>
    <xf numFmtId="0" fontId="77" fillId="0" borderId="72" xfId="240" applyFont="1" applyBorder="1" applyAlignment="1">
      <alignment horizontal="center" vertical="center"/>
    </xf>
    <xf numFmtId="42" fontId="77" fillId="0" borderId="87" xfId="240" applyNumberFormat="1" applyFont="1" applyFill="1" applyBorder="1" applyAlignment="1">
      <alignment horizontal="left" vertical="center"/>
    </xf>
    <xf numFmtId="42" fontId="77" fillId="0" borderId="88" xfId="240" applyNumberFormat="1" applyFont="1" applyFill="1" applyBorder="1" applyAlignment="1">
      <alignment horizontal="left" vertical="center"/>
    </xf>
    <xf numFmtId="42" fontId="77" fillId="0" borderId="89" xfId="240" applyNumberFormat="1" applyFont="1" applyFill="1" applyBorder="1" applyAlignment="1">
      <alignment horizontal="left" vertical="center"/>
    </xf>
    <xf numFmtId="41" fontId="83" fillId="29" borderId="72" xfId="0" applyNumberFormat="1" applyFont="1" applyFill="1" applyBorder="1" applyAlignment="1">
      <alignment horizontal="center" vertical="center"/>
    </xf>
    <xf numFmtId="41" fontId="83" fillId="29" borderId="44" xfId="0" applyNumberFormat="1" applyFont="1" applyFill="1" applyBorder="1" applyAlignment="1">
      <alignment horizontal="center" vertical="center"/>
    </xf>
    <xf numFmtId="41" fontId="83" fillId="29" borderId="45" xfId="0" applyNumberFormat="1" applyFont="1" applyFill="1" applyBorder="1" applyAlignment="1">
      <alignment horizontal="center" vertical="center"/>
    </xf>
    <xf numFmtId="42" fontId="77" fillId="0" borderId="72" xfId="240" applyNumberFormat="1" applyFont="1" applyFill="1" applyBorder="1" applyAlignment="1">
      <alignment horizontal="left" vertical="center"/>
    </xf>
    <xf numFmtId="0" fontId="77" fillId="0" borderId="79" xfId="240" applyNumberFormat="1" applyFont="1" applyBorder="1" applyAlignment="1">
      <alignment horizontal="left" vertical="center"/>
    </xf>
    <xf numFmtId="0" fontId="77" fillId="0" borderId="59" xfId="240" applyNumberFormat="1" applyFont="1" applyBorder="1" applyAlignment="1">
      <alignment horizontal="left" vertical="center"/>
    </xf>
    <xf numFmtId="0" fontId="77" fillId="0" borderId="77" xfId="240" applyNumberFormat="1" applyFont="1" applyBorder="1" applyAlignment="1">
      <alignment horizontal="left" vertical="center"/>
    </xf>
    <xf numFmtId="42" fontId="77" fillId="0" borderId="79" xfId="240" applyNumberFormat="1" applyFont="1" applyBorder="1" applyAlignment="1">
      <alignment horizontal="left" vertical="center"/>
    </xf>
    <xf numFmtId="42" fontId="77" fillId="0" borderId="59" xfId="240" applyNumberFormat="1" applyFont="1" applyBorder="1" applyAlignment="1">
      <alignment horizontal="left" vertical="center"/>
    </xf>
    <xf numFmtId="42" fontId="77" fillId="0" borderId="72" xfId="240" applyNumberFormat="1" applyFont="1" applyFill="1" applyBorder="1" applyAlignment="1">
      <alignment horizontal="center" vertical="center"/>
    </xf>
    <xf numFmtId="42" fontId="77" fillId="0" borderId="44" xfId="240" applyNumberFormat="1" applyFont="1" applyFill="1" applyBorder="1" applyAlignment="1">
      <alignment horizontal="left" vertical="center"/>
    </xf>
    <xf numFmtId="42" fontId="77" fillId="0" borderId="45" xfId="240" applyNumberFormat="1" applyFont="1" applyFill="1" applyBorder="1" applyAlignment="1">
      <alignment horizontal="left" vertical="center"/>
    </xf>
    <xf numFmtId="42" fontId="77" fillId="0" borderId="81" xfId="240" applyNumberFormat="1" applyFont="1" applyFill="1" applyBorder="1" applyAlignment="1">
      <alignment horizontal="left" vertical="center"/>
    </xf>
    <xf numFmtId="42" fontId="77" fillId="0" borderId="73" xfId="240" applyNumberFormat="1" applyFont="1" applyFill="1" applyBorder="1" applyAlignment="1">
      <alignment horizontal="center" vertical="center"/>
    </xf>
    <xf numFmtId="42" fontId="77" fillId="0" borderId="82" xfId="240" applyNumberFormat="1" applyFont="1" applyFill="1" applyBorder="1" applyAlignment="1">
      <alignment vertical="center"/>
    </xf>
    <xf numFmtId="42" fontId="77" fillId="0" borderId="22" xfId="240" applyNumberFormat="1" applyFont="1" applyFill="1" applyBorder="1" applyAlignment="1">
      <alignment vertical="center"/>
    </xf>
    <xf numFmtId="42" fontId="77" fillId="0" borderId="83" xfId="240" applyNumberFormat="1" applyFont="1" applyFill="1" applyBorder="1" applyAlignment="1">
      <alignment vertical="center"/>
    </xf>
    <xf numFmtId="42" fontId="77" fillId="0" borderId="6" xfId="240" applyNumberFormat="1" applyFont="1" applyFill="1" applyBorder="1" applyAlignment="1">
      <alignment horizontal="left" vertical="center"/>
    </xf>
    <xf numFmtId="41" fontId="83" fillId="29" borderId="41" xfId="0" applyNumberFormat="1" applyFont="1" applyFill="1" applyBorder="1" applyAlignment="1">
      <alignment horizontal="center" vertical="center"/>
    </xf>
    <xf numFmtId="0" fontId="97" fillId="0" borderId="49" xfId="240" applyFont="1" applyBorder="1" applyAlignment="1">
      <alignment horizontal="center" vertical="top"/>
    </xf>
    <xf numFmtId="0" fontId="97" fillId="0" borderId="2" xfId="240" applyFont="1" applyBorder="1" applyAlignment="1">
      <alignment horizontal="center" vertical="top"/>
    </xf>
    <xf numFmtId="0" fontId="98" fillId="0" borderId="2" xfId="240" applyFont="1" applyBorder="1" applyAlignment="1">
      <alignment horizontal="center" vertical="top"/>
    </xf>
    <xf numFmtId="0" fontId="98" fillId="0" borderId="50" xfId="240" applyFont="1" applyBorder="1" applyAlignment="1">
      <alignment horizontal="center" vertical="top"/>
    </xf>
    <xf numFmtId="0" fontId="99" fillId="0" borderId="49" xfId="239" applyFont="1" applyBorder="1" applyAlignment="1">
      <alignment horizontal="left" vertical="center"/>
    </xf>
    <xf numFmtId="0" fontId="99" fillId="0" borderId="2" xfId="239" applyFont="1" applyBorder="1" applyAlignment="1">
      <alignment horizontal="left" vertical="center"/>
    </xf>
    <xf numFmtId="0" fontId="80" fillId="27" borderId="61" xfId="240" applyFont="1" applyFill="1" applyBorder="1" applyAlignment="1">
      <alignment horizontal="center" vertical="center"/>
    </xf>
    <xf numFmtId="0" fontId="80" fillId="27" borderId="31" xfId="240" applyFont="1" applyFill="1" applyBorder="1" applyAlignment="1">
      <alignment horizontal="center" vertical="center"/>
    </xf>
    <xf numFmtId="0" fontId="80" fillId="27" borderId="62" xfId="240" applyFont="1" applyFill="1" applyBorder="1" applyAlignment="1">
      <alignment horizontal="center" vertical="center"/>
    </xf>
    <xf numFmtId="41" fontId="83" fillId="29" borderId="73" xfId="0" applyNumberFormat="1" applyFont="1" applyFill="1" applyBorder="1" applyAlignment="1">
      <alignment horizontal="center" vertical="center"/>
    </xf>
    <xf numFmtId="42" fontId="77" fillId="0" borderId="41" xfId="240" applyNumberFormat="1" applyFont="1" applyFill="1" applyBorder="1" applyAlignment="1">
      <alignment horizontal="left" vertical="center"/>
    </xf>
    <xf numFmtId="42" fontId="77" fillId="0" borderId="82" xfId="240" applyNumberFormat="1" applyFont="1" applyFill="1" applyBorder="1" applyAlignment="1">
      <alignment horizontal="left" vertical="center"/>
    </xf>
    <xf numFmtId="42" fontId="77" fillId="0" borderId="22" xfId="240" applyNumberFormat="1" applyFont="1" applyFill="1" applyBorder="1" applyAlignment="1">
      <alignment horizontal="left" vertical="center"/>
    </xf>
    <xf numFmtId="42" fontId="77" fillId="0" borderId="83" xfId="240" applyNumberFormat="1" applyFont="1" applyFill="1" applyBorder="1" applyAlignment="1">
      <alignment horizontal="left" vertical="center"/>
    </xf>
    <xf numFmtId="0" fontId="77" fillId="0" borderId="73" xfId="240" applyFont="1" applyBorder="1" applyAlignment="1">
      <alignment horizontal="center" vertical="center"/>
    </xf>
    <xf numFmtId="0" fontId="77" fillId="0" borderId="74" xfId="240" applyNumberFormat="1" applyFont="1" applyBorder="1" applyAlignment="1">
      <alignment horizontal="left" vertical="center"/>
    </xf>
    <xf numFmtId="41" fontId="83" fillId="29" borderId="69" xfId="0" applyNumberFormat="1" applyFont="1" applyFill="1" applyBorder="1" applyAlignment="1">
      <alignment horizontal="center" vertical="center"/>
    </xf>
    <xf numFmtId="42" fontId="77" fillId="0" borderId="69" xfId="240" applyNumberFormat="1" applyFont="1" applyFill="1" applyBorder="1" applyAlignment="1">
      <alignment horizontal="center" vertical="center"/>
    </xf>
    <xf numFmtId="0" fontId="77" fillId="0" borderId="69" xfId="240" applyFont="1" applyBorder="1" applyAlignment="1">
      <alignment horizontal="center" vertical="center"/>
    </xf>
    <xf numFmtId="42" fontId="77" fillId="0" borderId="69" xfId="240" applyNumberFormat="1" applyFont="1" applyFill="1" applyBorder="1" applyAlignment="1">
      <alignment horizontal="left" vertical="center"/>
    </xf>
    <xf numFmtId="0" fontId="93" fillId="0" borderId="30" xfId="245" applyNumberFormat="1" applyFont="1" applyFill="1" applyBorder="1" applyAlignment="1">
      <alignment horizontal="center" vertical="center"/>
    </xf>
    <xf numFmtId="0" fontId="93" fillId="0" borderId="31" xfId="245" applyNumberFormat="1" applyFont="1" applyFill="1" applyBorder="1" applyAlignment="1">
      <alignment horizontal="center" vertical="center"/>
    </xf>
    <xf numFmtId="0" fontId="93" fillId="0" borderId="32" xfId="245" applyNumberFormat="1" applyFont="1" applyFill="1" applyBorder="1" applyAlignment="1">
      <alignment horizontal="center" vertical="center"/>
    </xf>
    <xf numFmtId="0" fontId="93" fillId="0" borderId="33" xfId="245" applyNumberFormat="1" applyFont="1" applyFill="1" applyBorder="1" applyAlignment="1">
      <alignment horizontal="center" vertical="center"/>
    </xf>
    <xf numFmtId="0" fontId="93" fillId="0" borderId="0" xfId="245" applyNumberFormat="1" applyFont="1" applyFill="1" applyBorder="1" applyAlignment="1">
      <alignment horizontal="center" vertical="center"/>
    </xf>
    <xf numFmtId="0" fontId="93" fillId="0" borderId="34" xfId="245" applyNumberFormat="1" applyFont="1" applyFill="1" applyBorder="1" applyAlignment="1">
      <alignment horizontal="center" vertical="center"/>
    </xf>
    <xf numFmtId="0" fontId="93" fillId="0" borderId="35" xfId="245" applyNumberFormat="1" applyFont="1" applyFill="1" applyBorder="1" applyAlignment="1">
      <alignment horizontal="center" vertical="center"/>
    </xf>
    <xf numFmtId="0" fontId="93" fillId="0" borderId="5" xfId="245" applyNumberFormat="1" applyFont="1" applyFill="1" applyBorder="1" applyAlignment="1">
      <alignment horizontal="center" vertical="center"/>
    </xf>
    <xf numFmtId="0" fontId="93" fillId="0" borderId="36" xfId="245" applyNumberFormat="1" applyFont="1" applyFill="1" applyBorder="1" applyAlignment="1">
      <alignment horizontal="center" vertical="center"/>
    </xf>
    <xf numFmtId="0" fontId="94" fillId="0" borderId="49" xfId="245" applyFont="1" applyBorder="1" applyAlignment="1">
      <alignment horizontal="center" vertical="center"/>
    </xf>
    <xf numFmtId="0" fontId="94" fillId="0" borderId="2" xfId="245" applyFont="1" applyBorder="1" applyAlignment="1">
      <alignment horizontal="center" vertical="center"/>
    </xf>
    <xf numFmtId="0" fontId="94" fillId="0" borderId="50" xfId="245" applyFont="1" applyBorder="1" applyAlignment="1">
      <alignment horizontal="center" vertical="center"/>
    </xf>
  </cellXfs>
  <cellStyles count="246">
    <cellStyle name="(##.00)" xfId="1"/>
    <cellStyle name="(△콤마)" xfId="2"/>
    <cellStyle name="(백분율)" xfId="3"/>
    <cellStyle name="(콤마)" xfId="4"/>
    <cellStyle name="??&amp;O?&amp;H?_x0008__x000f__x0007_?_x0007__x0001__x0001_" xfId="5"/>
    <cellStyle name="??&amp;O?&amp;H?_x0008_??_x0007__x0001__x0001_" xfId="6"/>
    <cellStyle name="?W?_laroux" xfId="7"/>
    <cellStyle name="]_Sheet1_FY96" xfId="8"/>
    <cellStyle name="]_Sheet1_PRODUCT DETAIL_x0013_Comma [0]_Sheet1_Q1" xfId="9"/>
    <cellStyle name="_기계시설유지관리비-(대소수선비수정0402최종)" xfId="10"/>
    <cellStyle name="’E‰Y [0.00]_laroux" xfId="11"/>
    <cellStyle name="’E‰Y_laroux" xfId="12"/>
    <cellStyle name="+,-,0" xfId="13"/>
    <cellStyle name="△ []" xfId="14"/>
    <cellStyle name="△ [0]" xfId="15"/>
    <cellStyle name="△백분율" xfId="16"/>
    <cellStyle name="△콤마" xfId="17"/>
    <cellStyle name="1" xfId="18"/>
    <cellStyle name="2)" xfId="19"/>
    <cellStyle name="20% - 강조색1" xfId="20" builtinId="30" customBuiltin="1"/>
    <cellStyle name="20% - 강조색2" xfId="21" builtinId="34" customBuiltin="1"/>
    <cellStyle name="20% - 강조색3" xfId="22" builtinId="38" customBuiltin="1"/>
    <cellStyle name="20% - 강조색4" xfId="23" builtinId="42" customBuiltin="1"/>
    <cellStyle name="20% - 강조색5" xfId="24" builtinId="46" customBuiltin="1"/>
    <cellStyle name="20% - 강조색6" xfId="25" builtinId="50" customBuiltin="1"/>
    <cellStyle name="40% - 강조색1" xfId="26" builtinId="31" customBuiltin="1"/>
    <cellStyle name="40% - 강조색2" xfId="27" builtinId="35" customBuiltin="1"/>
    <cellStyle name="40% - 강조색3" xfId="28" builtinId="39" customBuiltin="1"/>
    <cellStyle name="40% - 강조색4" xfId="29" builtinId="43" customBuiltin="1"/>
    <cellStyle name="40% - 강조색5" xfId="30" builtinId="47" customBuiltin="1"/>
    <cellStyle name="40% - 강조색6" xfId="31" builtinId="51" customBuiltin="1"/>
    <cellStyle name="60% - 강조색1" xfId="32" builtinId="32" customBuiltin="1"/>
    <cellStyle name="60% - 강조색2" xfId="33" builtinId="36" customBuiltin="1"/>
    <cellStyle name="60% - 강조색3" xfId="34" builtinId="40" customBuiltin="1"/>
    <cellStyle name="60% - 강조색4" xfId="35" builtinId="44" customBuiltin="1"/>
    <cellStyle name="60% - 강조색5" xfId="36" builtinId="48" customBuiltin="1"/>
    <cellStyle name="60% - 강조색6" xfId="37" builtinId="52" customBuiltin="1"/>
    <cellStyle name="a [0]_OTD thru NOR " xfId="38"/>
    <cellStyle name="ÅëÈ­ [0]_»óºÎ¼ö·®Áý°è " xfId="39"/>
    <cellStyle name="AeE­ [0]_¼oAI¼º " xfId="40"/>
    <cellStyle name="ÅëÈ­_»óºÎ¼ö·®Áý°è " xfId="41"/>
    <cellStyle name="AeE­_¼oAI¼º " xfId="42"/>
    <cellStyle name="ALIGNMENT" xfId="43"/>
    <cellStyle name="ÄÞ¸¶ [0]_»óºÎ¼ö·®Áý°è " xfId="44"/>
    <cellStyle name="AÞ¸¶ [0]_¼oAI¼º " xfId="45"/>
    <cellStyle name="ÄÞ¸¶_»óºÎ¼ö·®Áý°è " xfId="46"/>
    <cellStyle name="AÞ¸¶_¼oAI¼º " xfId="47"/>
    <cellStyle name="body" xfId="48"/>
    <cellStyle name="Bridge " xfId="49"/>
    <cellStyle name="C￥AØ_  FAB AIA¤  " xfId="50"/>
    <cellStyle name="Ç¥ÁØ_»óºÎ¼ö·®Áý°è " xfId="51"/>
    <cellStyle name="C￥AØ_½½·¡ºeA¶±UAy°e " xfId="52"/>
    <cellStyle name="Calc Currency (0)" xfId="53"/>
    <cellStyle name="category" xfId="54"/>
    <cellStyle name="Comma" xfId="55"/>
    <cellStyle name="Comma [0]" xfId="56"/>
    <cellStyle name="comma zerodec" xfId="57"/>
    <cellStyle name="Comma_ SG&amp;A Bridge " xfId="58"/>
    <cellStyle name="Comma0" xfId="59"/>
    <cellStyle name="Currency" xfId="60"/>
    <cellStyle name="Currency [0]" xfId="61"/>
    <cellStyle name="Currency_ SG&amp;A Bridge " xfId="62"/>
    <cellStyle name="Currency0" xfId="63"/>
    <cellStyle name="Currency1" xfId="64"/>
    <cellStyle name="Date" xfId="65"/>
    <cellStyle name="Dezimal [0]_laroux" xfId="66"/>
    <cellStyle name="Dezimal_laroux" xfId="67"/>
    <cellStyle name="Dollar (zero dec)" xfId="68"/>
    <cellStyle name="eet1_Q1" xfId="69"/>
    <cellStyle name="Euro" xfId="70"/>
    <cellStyle name="F2" xfId="71"/>
    <cellStyle name="F3" xfId="72"/>
    <cellStyle name="F4" xfId="73"/>
    <cellStyle name="F5" xfId="74"/>
    <cellStyle name="F6" xfId="75"/>
    <cellStyle name="F7" xfId="76"/>
    <cellStyle name="F8" xfId="77"/>
    <cellStyle name="Fixed" xfId="78"/>
    <cellStyle name="Grey" xfId="79"/>
    <cellStyle name="head" xfId="80"/>
    <cellStyle name="HEADER" xfId="81"/>
    <cellStyle name="Header1" xfId="82"/>
    <cellStyle name="Header2" xfId="83"/>
    <cellStyle name="Heading 1" xfId="84"/>
    <cellStyle name="Heading 2" xfId="85"/>
    <cellStyle name="Heading1" xfId="86"/>
    <cellStyle name="Heading2" xfId="87"/>
    <cellStyle name="Hyperlink_NEGS" xfId="88"/>
    <cellStyle name="INPUT" xfId="89"/>
    <cellStyle name="Input [yellow]" xfId="90"/>
    <cellStyle name="Milliers [0]_Arabian Spec" xfId="91"/>
    <cellStyle name="Milliers_Arabian Spec" xfId="92"/>
    <cellStyle name="Model" xfId="93"/>
    <cellStyle name="Mon?aire [0]_Arabian Spec" xfId="94"/>
    <cellStyle name="Mon?aire_Arabian Spec" xfId="95"/>
    <cellStyle name="no dec" xfId="96"/>
    <cellStyle name="normal" xfId="97"/>
    <cellStyle name="Normal - Style1" xfId="98"/>
    <cellStyle name="Normal - Style2" xfId="99"/>
    <cellStyle name="Normal - Style3" xfId="100"/>
    <cellStyle name="Normal - Style4" xfId="101"/>
    <cellStyle name="Normal - Style5" xfId="102"/>
    <cellStyle name="Normal - Style6" xfId="103"/>
    <cellStyle name="Normal - Style7" xfId="104"/>
    <cellStyle name="Normal - Style8" xfId="105"/>
    <cellStyle name="Normal - 유형1" xfId="106"/>
    <cellStyle name="Normal_ SG&amp;A Bridge " xfId="107"/>
    <cellStyle name="Œ…?æ맖?e [0.00]_laroux" xfId="108"/>
    <cellStyle name="Œ…?æ맖?e_laroux" xfId="109"/>
    <cellStyle name="OUTPUT" xfId="110"/>
    <cellStyle name="Percent" xfId="111"/>
    <cellStyle name="Percent [2]" xfId="112"/>
    <cellStyle name="Percent_02 JSP수량 및 내역(051031)" xfId="113"/>
    <cellStyle name="rld Wide" xfId="114"/>
    <cellStyle name="SHIM" xfId="115"/>
    <cellStyle name="Standard_laroux" xfId="116"/>
    <cellStyle name="subhead" xfId="117"/>
    <cellStyle name="Title" xfId="118"/>
    <cellStyle name="title [1]" xfId="119"/>
    <cellStyle name="title [2]" xfId="120"/>
    <cellStyle name="Total" xfId="121"/>
    <cellStyle name="UM" xfId="122"/>
    <cellStyle name="W?rung [0]_laroux" xfId="123"/>
    <cellStyle name="W?rung_FixerSetupDlg" xfId="124"/>
    <cellStyle name="강조색1" xfId="125" builtinId="29" customBuiltin="1"/>
    <cellStyle name="강조색2" xfId="126" builtinId="33" customBuiltin="1"/>
    <cellStyle name="강조색3" xfId="127" builtinId="37" customBuiltin="1"/>
    <cellStyle name="강조색4" xfId="128" builtinId="41" customBuiltin="1"/>
    <cellStyle name="강조색5" xfId="129" builtinId="45" customBuiltin="1"/>
    <cellStyle name="강조색6" xfId="130" builtinId="49" customBuiltin="1"/>
    <cellStyle name="경고문" xfId="131" builtinId="11" customBuiltin="1"/>
    <cellStyle name="계" xfId="132"/>
    <cellStyle name="계산" xfId="133" builtinId="22" customBuiltin="1"/>
    <cellStyle name="고정소숫점" xfId="134"/>
    <cellStyle name="고정출력1" xfId="135"/>
    <cellStyle name="고정출력2" xfId="136"/>
    <cellStyle name="공종-규격" xfId="137"/>
    <cellStyle name="그림" xfId="138"/>
    <cellStyle name="나쁨" xfId="139" builtinId="27" customBuiltin="1"/>
    <cellStyle name="날짜" xfId="140"/>
    <cellStyle name="내역서" xfId="141"/>
    <cellStyle name="단위-&quot;*&quot;" xfId="142"/>
    <cellStyle name="단위-%" xfId="143"/>
    <cellStyle name="단위-kg" xfId="144"/>
    <cellStyle name="단위-m" xfId="145"/>
    <cellStyle name="단위-㎡" xfId="146"/>
    <cellStyle name="단위-㎡/개소" xfId="147"/>
    <cellStyle name="단위-㎡_관보호공" xfId="148"/>
    <cellStyle name="단위-㎥" xfId="149"/>
    <cellStyle name="단위-t=" xfId="150"/>
    <cellStyle name="달러" xfId="151"/>
    <cellStyle name="대공종" xfId="152"/>
    <cellStyle name="뒤에 오는 하이퍼링크_111보은토공" xfId="153"/>
    <cellStyle name="똿뗦먛귟 [0.00]_laroux" xfId="154"/>
    <cellStyle name="똿뗦먛귟_laroux" xfId="155"/>
    <cellStyle name="마이너스키" xfId="156"/>
    <cellStyle name="메모" xfId="157" builtinId="10" customBuiltin="1"/>
    <cellStyle name="믅됞 [0.00]_laroux" xfId="158"/>
    <cellStyle name="믅됞_laroux" xfId="159"/>
    <cellStyle name="배분" xfId="160"/>
    <cellStyle name="백분율 [△1]" xfId="161"/>
    <cellStyle name="백분율 [△2]" xfId="162"/>
    <cellStyle name="백분율 [0]" xfId="163"/>
    <cellStyle name="백분율 [2]" xfId="164"/>
    <cellStyle name="백분율 2" xfId="165"/>
    <cellStyle name="백분율 2 2" xfId="166"/>
    <cellStyle name="백분율［△1］" xfId="167"/>
    <cellStyle name="백분율［△2］" xfId="168"/>
    <cellStyle name="보통" xfId="169" builtinId="28" customBuiltin="1"/>
    <cellStyle name="분수" xfId="170"/>
    <cellStyle name="뷭?_BOOKSHIP" xfId="171"/>
    <cellStyle name="산출식" xfId="172"/>
    <cellStyle name="선택영역의 가운데로" xfId="173"/>
    <cellStyle name="설명 텍스트" xfId="174" builtinId="53" customBuiltin="1"/>
    <cellStyle name="세로줄" xfId="175"/>
    <cellStyle name="셀 확인" xfId="176" builtinId="23" customBuiltin="1"/>
    <cellStyle name="소공종" xfId="177"/>
    <cellStyle name="수량" xfId="178"/>
    <cellStyle name="숫자(R)" xfId="179"/>
    <cellStyle name="쉼표 [0]" xfId="180" builtinId="6"/>
    <cellStyle name="쉼표 [0] 2" xfId="181"/>
    <cellStyle name="쉼표 [0] 2 2" xfId="182"/>
    <cellStyle name="쉼표 [0] 3" xfId="183"/>
    <cellStyle name="스타일 1" xfId="184"/>
    <cellStyle name="스타일 10" xfId="185"/>
    <cellStyle name="스타일 11" xfId="186"/>
    <cellStyle name="스타일 12" xfId="187"/>
    <cellStyle name="스타일 13" xfId="188"/>
    <cellStyle name="스타일 2" xfId="189"/>
    <cellStyle name="스타일 3" xfId="190"/>
    <cellStyle name="스타일 4" xfId="191"/>
    <cellStyle name="스타일 5" xfId="192"/>
    <cellStyle name="스타일 6" xfId="193"/>
    <cellStyle name="스타일 7" xfId="194"/>
    <cellStyle name="스타일 8" xfId="195"/>
    <cellStyle name="스타일 9" xfId="196"/>
    <cellStyle name="안건회계법인" xfId="197"/>
    <cellStyle name="양식-타이틀" xfId="198"/>
    <cellStyle name="연결된 셀" xfId="199" builtinId="24" customBuiltin="1"/>
    <cellStyle name="요약" xfId="200" builtinId="25" customBuiltin="1"/>
    <cellStyle name="유1" xfId="201"/>
    <cellStyle name="일위대가" xfId="202"/>
    <cellStyle name="입력" xfId="203" builtinId="20" customBuiltin="1"/>
    <cellStyle name="자리수" xfId="204"/>
    <cellStyle name="자리수 - 유형1" xfId="205"/>
    <cellStyle name="자리수_설계서" xfId="206"/>
    <cellStyle name="자리수0" xfId="207"/>
    <cellStyle name="제목" xfId="208" builtinId="15" customBuiltin="1"/>
    <cellStyle name="제목 1" xfId="209" builtinId="16" customBuiltin="1"/>
    <cellStyle name="제목 2" xfId="210" builtinId="17" customBuiltin="1"/>
    <cellStyle name="제목 3" xfId="211" builtinId="18" customBuiltin="1"/>
    <cellStyle name="제목 4" xfId="212" builtinId="19" customBuiltin="1"/>
    <cellStyle name="제목1" xfId="213"/>
    <cellStyle name="제목2" xfId="214"/>
    <cellStyle name="제목3" xfId="215"/>
    <cellStyle name="좋음" xfId="216" builtinId="26" customBuiltin="1"/>
    <cellStyle name="중요" xfId="217"/>
    <cellStyle name="지정되지 않음" xfId="218"/>
    <cellStyle name="출력" xfId="219" builtinId="21" customBuiltin="1"/>
    <cellStyle name="콤마 [#]" xfId="220"/>
    <cellStyle name="콤마 []" xfId="221"/>
    <cellStyle name="콤마 [0]_  종  합  " xfId="222"/>
    <cellStyle name="콤마 [1]" xfId="223"/>
    <cellStyle name="콤마 [2]" xfId="224"/>
    <cellStyle name="콤마 [3]" xfId="225"/>
    <cellStyle name="콤마 [금액]" xfId="226"/>
    <cellStyle name="콤마 [소수]" xfId="227"/>
    <cellStyle name="콤마 [수량]" xfId="228"/>
    <cellStyle name="콤마[0]" xfId="229"/>
    <cellStyle name="콤마_  종  합  " xfId="230"/>
    <cellStyle name="타이틀" xfId="231"/>
    <cellStyle name="통화 [0] 2" xfId="232"/>
    <cellStyle name="통화 [0㉝〸" xfId="233"/>
    <cellStyle name="퍼센트" xfId="234"/>
    <cellStyle name="표준" xfId="0" builtinId="0"/>
    <cellStyle name="표준 2" xfId="235"/>
    <cellStyle name="표준 2 2" xfId="236"/>
    <cellStyle name="표준 3" xfId="237"/>
    <cellStyle name="標準_Akia(F）-8" xfId="238"/>
    <cellStyle name="표준_공정사진(0617)" xfId="245"/>
    <cellStyle name="표준_과천시청(하반기동네체육시설보수공사)" xfId="239"/>
    <cellStyle name="표준_상수도사업소(정문 환경개선사업-창호교체)" xfId="240"/>
    <cellStyle name="합산" xfId="241"/>
    <cellStyle name="항목" xfId="242"/>
    <cellStyle name="화폐기호" xfId="243"/>
    <cellStyle name="화폐기호0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9</xdr:row>
      <xdr:rowOff>57151</xdr:rowOff>
    </xdr:from>
    <xdr:to>
      <xdr:col>13</xdr:col>
      <xdr:colOff>571500</xdr:colOff>
      <xdr:row>20</xdr:row>
      <xdr:rowOff>152401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76476"/>
          <a:ext cx="107727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22</xdr:row>
      <xdr:rowOff>9526</xdr:rowOff>
    </xdr:from>
    <xdr:to>
      <xdr:col>9</xdr:col>
      <xdr:colOff>1</xdr:colOff>
      <xdr:row>40</xdr:row>
      <xdr:rowOff>1</xdr:rowOff>
    </xdr:to>
    <xdr:pic>
      <xdr:nvPicPr>
        <xdr:cNvPr id="5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4162426"/>
          <a:ext cx="6096000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41</xdr:row>
      <xdr:rowOff>1</xdr:rowOff>
    </xdr:from>
    <xdr:to>
      <xdr:col>9</xdr:col>
      <xdr:colOff>0</xdr:colOff>
      <xdr:row>56</xdr:row>
      <xdr:rowOff>9526</xdr:rowOff>
    </xdr:to>
    <xdr:pic>
      <xdr:nvPicPr>
        <xdr:cNvPr id="6" name="그림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429501"/>
          <a:ext cx="608647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8</xdr:col>
      <xdr:colOff>733425</xdr:colOff>
      <xdr:row>21</xdr:row>
      <xdr:rowOff>0</xdr:rowOff>
    </xdr:to>
    <xdr:pic>
      <xdr:nvPicPr>
        <xdr:cNvPr id="7" name="그림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14375"/>
          <a:ext cx="6057900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P21" sqref="P21"/>
    </sheetView>
  </sheetViews>
  <sheetFormatPr defaultColWidth="5.6640625" defaultRowHeight="27.75" customHeight="1"/>
  <cols>
    <col min="1" max="1" width="5.88671875" style="220" customWidth="1"/>
    <col min="2" max="4" width="4.6640625" style="220" customWidth="1"/>
    <col min="5" max="5" width="5.88671875" style="220" customWidth="1"/>
    <col min="6" max="8" width="4.6640625" style="220" customWidth="1"/>
    <col min="9" max="9" width="5.88671875" style="220" customWidth="1"/>
    <col min="10" max="12" width="4.6640625" style="220" customWidth="1"/>
    <col min="13" max="13" width="5.88671875" style="220" customWidth="1"/>
    <col min="14" max="15" width="4.6640625" style="220" customWidth="1"/>
    <col min="16" max="16" width="9.44140625" style="220" customWidth="1"/>
    <col min="17" max="19" width="4.6640625" style="220" customWidth="1"/>
    <col min="20" max="20" width="4.77734375" style="220" customWidth="1"/>
    <col min="21" max="22" width="4.6640625" style="220" customWidth="1"/>
    <col min="23" max="23" width="5.33203125" style="220" customWidth="1"/>
    <col min="24" max="256" width="5.6640625" style="220"/>
    <col min="257" max="257" width="5.88671875" style="220" customWidth="1"/>
    <col min="258" max="260" width="4.6640625" style="220" customWidth="1"/>
    <col min="261" max="261" width="5.88671875" style="220" customWidth="1"/>
    <col min="262" max="264" width="4.6640625" style="220" customWidth="1"/>
    <col min="265" max="265" width="5.88671875" style="220" customWidth="1"/>
    <col min="266" max="268" width="4.6640625" style="220" customWidth="1"/>
    <col min="269" max="269" width="5.88671875" style="220" customWidth="1"/>
    <col min="270" max="278" width="4.6640625" style="220" customWidth="1"/>
    <col min="279" max="279" width="5.33203125" style="220" customWidth="1"/>
    <col min="280" max="512" width="5.6640625" style="220"/>
    <col min="513" max="513" width="5.88671875" style="220" customWidth="1"/>
    <col min="514" max="516" width="4.6640625" style="220" customWidth="1"/>
    <col min="517" max="517" width="5.88671875" style="220" customWidth="1"/>
    <col min="518" max="520" width="4.6640625" style="220" customWidth="1"/>
    <col min="521" max="521" width="5.88671875" style="220" customWidth="1"/>
    <col min="522" max="524" width="4.6640625" style="220" customWidth="1"/>
    <col min="525" max="525" width="5.88671875" style="220" customWidth="1"/>
    <col min="526" max="534" width="4.6640625" style="220" customWidth="1"/>
    <col min="535" max="535" width="5.33203125" style="220" customWidth="1"/>
    <col min="536" max="768" width="5.6640625" style="220"/>
    <col min="769" max="769" width="5.88671875" style="220" customWidth="1"/>
    <col min="770" max="772" width="4.6640625" style="220" customWidth="1"/>
    <col min="773" max="773" width="5.88671875" style="220" customWidth="1"/>
    <col min="774" max="776" width="4.6640625" style="220" customWidth="1"/>
    <col min="777" max="777" width="5.88671875" style="220" customWidth="1"/>
    <col min="778" max="780" width="4.6640625" style="220" customWidth="1"/>
    <col min="781" max="781" width="5.88671875" style="220" customWidth="1"/>
    <col min="782" max="790" width="4.6640625" style="220" customWidth="1"/>
    <col min="791" max="791" width="5.33203125" style="220" customWidth="1"/>
    <col min="792" max="1024" width="5.6640625" style="220"/>
    <col min="1025" max="1025" width="5.88671875" style="220" customWidth="1"/>
    <col min="1026" max="1028" width="4.6640625" style="220" customWidth="1"/>
    <col min="1029" max="1029" width="5.88671875" style="220" customWidth="1"/>
    <col min="1030" max="1032" width="4.6640625" style="220" customWidth="1"/>
    <col min="1033" max="1033" width="5.88671875" style="220" customWidth="1"/>
    <col min="1034" max="1036" width="4.6640625" style="220" customWidth="1"/>
    <col min="1037" max="1037" width="5.88671875" style="220" customWidth="1"/>
    <col min="1038" max="1046" width="4.6640625" style="220" customWidth="1"/>
    <col min="1047" max="1047" width="5.33203125" style="220" customWidth="1"/>
    <col min="1048" max="1280" width="5.6640625" style="220"/>
    <col min="1281" max="1281" width="5.88671875" style="220" customWidth="1"/>
    <col min="1282" max="1284" width="4.6640625" style="220" customWidth="1"/>
    <col min="1285" max="1285" width="5.88671875" style="220" customWidth="1"/>
    <col min="1286" max="1288" width="4.6640625" style="220" customWidth="1"/>
    <col min="1289" max="1289" width="5.88671875" style="220" customWidth="1"/>
    <col min="1290" max="1292" width="4.6640625" style="220" customWidth="1"/>
    <col min="1293" max="1293" width="5.88671875" style="220" customWidth="1"/>
    <col min="1294" max="1302" width="4.6640625" style="220" customWidth="1"/>
    <col min="1303" max="1303" width="5.33203125" style="220" customWidth="1"/>
    <col min="1304" max="1536" width="5.6640625" style="220"/>
    <col min="1537" max="1537" width="5.88671875" style="220" customWidth="1"/>
    <col min="1538" max="1540" width="4.6640625" style="220" customWidth="1"/>
    <col min="1541" max="1541" width="5.88671875" style="220" customWidth="1"/>
    <col min="1542" max="1544" width="4.6640625" style="220" customWidth="1"/>
    <col min="1545" max="1545" width="5.88671875" style="220" customWidth="1"/>
    <col min="1546" max="1548" width="4.6640625" style="220" customWidth="1"/>
    <col min="1549" max="1549" width="5.88671875" style="220" customWidth="1"/>
    <col min="1550" max="1558" width="4.6640625" style="220" customWidth="1"/>
    <col min="1559" max="1559" width="5.33203125" style="220" customWidth="1"/>
    <col min="1560" max="1792" width="5.6640625" style="220"/>
    <col min="1793" max="1793" width="5.88671875" style="220" customWidth="1"/>
    <col min="1794" max="1796" width="4.6640625" style="220" customWidth="1"/>
    <col min="1797" max="1797" width="5.88671875" style="220" customWidth="1"/>
    <col min="1798" max="1800" width="4.6640625" style="220" customWidth="1"/>
    <col min="1801" max="1801" width="5.88671875" style="220" customWidth="1"/>
    <col min="1802" max="1804" width="4.6640625" style="220" customWidth="1"/>
    <col min="1805" max="1805" width="5.88671875" style="220" customWidth="1"/>
    <col min="1806" max="1814" width="4.6640625" style="220" customWidth="1"/>
    <col min="1815" max="1815" width="5.33203125" style="220" customWidth="1"/>
    <col min="1816" max="2048" width="5.6640625" style="220"/>
    <col min="2049" max="2049" width="5.88671875" style="220" customWidth="1"/>
    <col min="2050" max="2052" width="4.6640625" style="220" customWidth="1"/>
    <col min="2053" max="2053" width="5.88671875" style="220" customWidth="1"/>
    <col min="2054" max="2056" width="4.6640625" style="220" customWidth="1"/>
    <col min="2057" max="2057" width="5.88671875" style="220" customWidth="1"/>
    <col min="2058" max="2060" width="4.6640625" style="220" customWidth="1"/>
    <col min="2061" max="2061" width="5.88671875" style="220" customWidth="1"/>
    <col min="2062" max="2070" width="4.6640625" style="220" customWidth="1"/>
    <col min="2071" max="2071" width="5.33203125" style="220" customWidth="1"/>
    <col min="2072" max="2304" width="5.6640625" style="220"/>
    <col min="2305" max="2305" width="5.88671875" style="220" customWidth="1"/>
    <col min="2306" max="2308" width="4.6640625" style="220" customWidth="1"/>
    <col min="2309" max="2309" width="5.88671875" style="220" customWidth="1"/>
    <col min="2310" max="2312" width="4.6640625" style="220" customWidth="1"/>
    <col min="2313" max="2313" width="5.88671875" style="220" customWidth="1"/>
    <col min="2314" max="2316" width="4.6640625" style="220" customWidth="1"/>
    <col min="2317" max="2317" width="5.88671875" style="220" customWidth="1"/>
    <col min="2318" max="2326" width="4.6640625" style="220" customWidth="1"/>
    <col min="2327" max="2327" width="5.33203125" style="220" customWidth="1"/>
    <col min="2328" max="2560" width="5.6640625" style="220"/>
    <col min="2561" max="2561" width="5.88671875" style="220" customWidth="1"/>
    <col min="2562" max="2564" width="4.6640625" style="220" customWidth="1"/>
    <col min="2565" max="2565" width="5.88671875" style="220" customWidth="1"/>
    <col min="2566" max="2568" width="4.6640625" style="220" customWidth="1"/>
    <col min="2569" max="2569" width="5.88671875" style="220" customWidth="1"/>
    <col min="2570" max="2572" width="4.6640625" style="220" customWidth="1"/>
    <col min="2573" max="2573" width="5.88671875" style="220" customWidth="1"/>
    <col min="2574" max="2582" width="4.6640625" style="220" customWidth="1"/>
    <col min="2583" max="2583" width="5.33203125" style="220" customWidth="1"/>
    <col min="2584" max="2816" width="5.6640625" style="220"/>
    <col min="2817" max="2817" width="5.88671875" style="220" customWidth="1"/>
    <col min="2818" max="2820" width="4.6640625" style="220" customWidth="1"/>
    <col min="2821" max="2821" width="5.88671875" style="220" customWidth="1"/>
    <col min="2822" max="2824" width="4.6640625" style="220" customWidth="1"/>
    <col min="2825" max="2825" width="5.88671875" style="220" customWidth="1"/>
    <col min="2826" max="2828" width="4.6640625" style="220" customWidth="1"/>
    <col min="2829" max="2829" width="5.88671875" style="220" customWidth="1"/>
    <col min="2830" max="2838" width="4.6640625" style="220" customWidth="1"/>
    <col min="2839" max="2839" width="5.33203125" style="220" customWidth="1"/>
    <col min="2840" max="3072" width="5.6640625" style="220"/>
    <col min="3073" max="3073" width="5.88671875" style="220" customWidth="1"/>
    <col min="3074" max="3076" width="4.6640625" style="220" customWidth="1"/>
    <col min="3077" max="3077" width="5.88671875" style="220" customWidth="1"/>
    <col min="3078" max="3080" width="4.6640625" style="220" customWidth="1"/>
    <col min="3081" max="3081" width="5.88671875" style="220" customWidth="1"/>
    <col min="3082" max="3084" width="4.6640625" style="220" customWidth="1"/>
    <col min="3085" max="3085" width="5.88671875" style="220" customWidth="1"/>
    <col min="3086" max="3094" width="4.6640625" style="220" customWidth="1"/>
    <col min="3095" max="3095" width="5.33203125" style="220" customWidth="1"/>
    <col min="3096" max="3328" width="5.6640625" style="220"/>
    <col min="3329" max="3329" width="5.88671875" style="220" customWidth="1"/>
    <col min="3330" max="3332" width="4.6640625" style="220" customWidth="1"/>
    <col min="3333" max="3333" width="5.88671875" style="220" customWidth="1"/>
    <col min="3334" max="3336" width="4.6640625" style="220" customWidth="1"/>
    <col min="3337" max="3337" width="5.88671875" style="220" customWidth="1"/>
    <col min="3338" max="3340" width="4.6640625" style="220" customWidth="1"/>
    <col min="3341" max="3341" width="5.88671875" style="220" customWidth="1"/>
    <col min="3342" max="3350" width="4.6640625" style="220" customWidth="1"/>
    <col min="3351" max="3351" width="5.33203125" style="220" customWidth="1"/>
    <col min="3352" max="3584" width="5.6640625" style="220"/>
    <col min="3585" max="3585" width="5.88671875" style="220" customWidth="1"/>
    <col min="3586" max="3588" width="4.6640625" style="220" customWidth="1"/>
    <col min="3589" max="3589" width="5.88671875" style="220" customWidth="1"/>
    <col min="3590" max="3592" width="4.6640625" style="220" customWidth="1"/>
    <col min="3593" max="3593" width="5.88671875" style="220" customWidth="1"/>
    <col min="3594" max="3596" width="4.6640625" style="220" customWidth="1"/>
    <col min="3597" max="3597" width="5.88671875" style="220" customWidth="1"/>
    <col min="3598" max="3606" width="4.6640625" style="220" customWidth="1"/>
    <col min="3607" max="3607" width="5.33203125" style="220" customWidth="1"/>
    <col min="3608" max="3840" width="5.6640625" style="220"/>
    <col min="3841" max="3841" width="5.88671875" style="220" customWidth="1"/>
    <col min="3842" max="3844" width="4.6640625" style="220" customWidth="1"/>
    <col min="3845" max="3845" width="5.88671875" style="220" customWidth="1"/>
    <col min="3846" max="3848" width="4.6640625" style="220" customWidth="1"/>
    <col min="3849" max="3849" width="5.88671875" style="220" customWidth="1"/>
    <col min="3850" max="3852" width="4.6640625" style="220" customWidth="1"/>
    <col min="3853" max="3853" width="5.88671875" style="220" customWidth="1"/>
    <col min="3854" max="3862" width="4.6640625" style="220" customWidth="1"/>
    <col min="3863" max="3863" width="5.33203125" style="220" customWidth="1"/>
    <col min="3864" max="4096" width="5.6640625" style="220"/>
    <col min="4097" max="4097" width="5.88671875" style="220" customWidth="1"/>
    <col min="4098" max="4100" width="4.6640625" style="220" customWidth="1"/>
    <col min="4101" max="4101" width="5.88671875" style="220" customWidth="1"/>
    <col min="4102" max="4104" width="4.6640625" style="220" customWidth="1"/>
    <col min="4105" max="4105" width="5.88671875" style="220" customWidth="1"/>
    <col min="4106" max="4108" width="4.6640625" style="220" customWidth="1"/>
    <col min="4109" max="4109" width="5.88671875" style="220" customWidth="1"/>
    <col min="4110" max="4118" width="4.6640625" style="220" customWidth="1"/>
    <col min="4119" max="4119" width="5.33203125" style="220" customWidth="1"/>
    <col min="4120" max="4352" width="5.6640625" style="220"/>
    <col min="4353" max="4353" width="5.88671875" style="220" customWidth="1"/>
    <col min="4354" max="4356" width="4.6640625" style="220" customWidth="1"/>
    <col min="4357" max="4357" width="5.88671875" style="220" customWidth="1"/>
    <col min="4358" max="4360" width="4.6640625" style="220" customWidth="1"/>
    <col min="4361" max="4361" width="5.88671875" style="220" customWidth="1"/>
    <col min="4362" max="4364" width="4.6640625" style="220" customWidth="1"/>
    <col min="4365" max="4365" width="5.88671875" style="220" customWidth="1"/>
    <col min="4366" max="4374" width="4.6640625" style="220" customWidth="1"/>
    <col min="4375" max="4375" width="5.33203125" style="220" customWidth="1"/>
    <col min="4376" max="4608" width="5.6640625" style="220"/>
    <col min="4609" max="4609" width="5.88671875" style="220" customWidth="1"/>
    <col min="4610" max="4612" width="4.6640625" style="220" customWidth="1"/>
    <col min="4613" max="4613" width="5.88671875" style="220" customWidth="1"/>
    <col min="4614" max="4616" width="4.6640625" style="220" customWidth="1"/>
    <col min="4617" max="4617" width="5.88671875" style="220" customWidth="1"/>
    <col min="4618" max="4620" width="4.6640625" style="220" customWidth="1"/>
    <col min="4621" max="4621" width="5.88671875" style="220" customWidth="1"/>
    <col min="4622" max="4630" width="4.6640625" style="220" customWidth="1"/>
    <col min="4631" max="4631" width="5.33203125" style="220" customWidth="1"/>
    <col min="4632" max="4864" width="5.6640625" style="220"/>
    <col min="4865" max="4865" width="5.88671875" style="220" customWidth="1"/>
    <col min="4866" max="4868" width="4.6640625" style="220" customWidth="1"/>
    <col min="4869" max="4869" width="5.88671875" style="220" customWidth="1"/>
    <col min="4870" max="4872" width="4.6640625" style="220" customWidth="1"/>
    <col min="4873" max="4873" width="5.88671875" style="220" customWidth="1"/>
    <col min="4874" max="4876" width="4.6640625" style="220" customWidth="1"/>
    <col min="4877" max="4877" width="5.88671875" style="220" customWidth="1"/>
    <col min="4878" max="4886" width="4.6640625" style="220" customWidth="1"/>
    <col min="4887" max="4887" width="5.33203125" style="220" customWidth="1"/>
    <col min="4888" max="5120" width="5.6640625" style="220"/>
    <col min="5121" max="5121" width="5.88671875" style="220" customWidth="1"/>
    <col min="5122" max="5124" width="4.6640625" style="220" customWidth="1"/>
    <col min="5125" max="5125" width="5.88671875" style="220" customWidth="1"/>
    <col min="5126" max="5128" width="4.6640625" style="220" customWidth="1"/>
    <col min="5129" max="5129" width="5.88671875" style="220" customWidth="1"/>
    <col min="5130" max="5132" width="4.6640625" style="220" customWidth="1"/>
    <col min="5133" max="5133" width="5.88671875" style="220" customWidth="1"/>
    <col min="5134" max="5142" width="4.6640625" style="220" customWidth="1"/>
    <col min="5143" max="5143" width="5.33203125" style="220" customWidth="1"/>
    <col min="5144" max="5376" width="5.6640625" style="220"/>
    <col min="5377" max="5377" width="5.88671875" style="220" customWidth="1"/>
    <col min="5378" max="5380" width="4.6640625" style="220" customWidth="1"/>
    <col min="5381" max="5381" width="5.88671875" style="220" customWidth="1"/>
    <col min="5382" max="5384" width="4.6640625" style="220" customWidth="1"/>
    <col min="5385" max="5385" width="5.88671875" style="220" customWidth="1"/>
    <col min="5386" max="5388" width="4.6640625" style="220" customWidth="1"/>
    <col min="5389" max="5389" width="5.88671875" style="220" customWidth="1"/>
    <col min="5390" max="5398" width="4.6640625" style="220" customWidth="1"/>
    <col min="5399" max="5399" width="5.33203125" style="220" customWidth="1"/>
    <col min="5400" max="5632" width="5.6640625" style="220"/>
    <col min="5633" max="5633" width="5.88671875" style="220" customWidth="1"/>
    <col min="5634" max="5636" width="4.6640625" style="220" customWidth="1"/>
    <col min="5637" max="5637" width="5.88671875" style="220" customWidth="1"/>
    <col min="5638" max="5640" width="4.6640625" style="220" customWidth="1"/>
    <col min="5641" max="5641" width="5.88671875" style="220" customWidth="1"/>
    <col min="5642" max="5644" width="4.6640625" style="220" customWidth="1"/>
    <col min="5645" max="5645" width="5.88671875" style="220" customWidth="1"/>
    <col min="5646" max="5654" width="4.6640625" style="220" customWidth="1"/>
    <col min="5655" max="5655" width="5.33203125" style="220" customWidth="1"/>
    <col min="5656" max="5888" width="5.6640625" style="220"/>
    <col min="5889" max="5889" width="5.88671875" style="220" customWidth="1"/>
    <col min="5890" max="5892" width="4.6640625" style="220" customWidth="1"/>
    <col min="5893" max="5893" width="5.88671875" style="220" customWidth="1"/>
    <col min="5894" max="5896" width="4.6640625" style="220" customWidth="1"/>
    <col min="5897" max="5897" width="5.88671875" style="220" customWidth="1"/>
    <col min="5898" max="5900" width="4.6640625" style="220" customWidth="1"/>
    <col min="5901" max="5901" width="5.88671875" style="220" customWidth="1"/>
    <col min="5902" max="5910" width="4.6640625" style="220" customWidth="1"/>
    <col min="5911" max="5911" width="5.33203125" style="220" customWidth="1"/>
    <col min="5912" max="6144" width="5.6640625" style="220"/>
    <col min="6145" max="6145" width="5.88671875" style="220" customWidth="1"/>
    <col min="6146" max="6148" width="4.6640625" style="220" customWidth="1"/>
    <col min="6149" max="6149" width="5.88671875" style="220" customWidth="1"/>
    <col min="6150" max="6152" width="4.6640625" style="220" customWidth="1"/>
    <col min="6153" max="6153" width="5.88671875" style="220" customWidth="1"/>
    <col min="6154" max="6156" width="4.6640625" style="220" customWidth="1"/>
    <col min="6157" max="6157" width="5.88671875" style="220" customWidth="1"/>
    <col min="6158" max="6166" width="4.6640625" style="220" customWidth="1"/>
    <col min="6167" max="6167" width="5.33203125" style="220" customWidth="1"/>
    <col min="6168" max="6400" width="5.6640625" style="220"/>
    <col min="6401" max="6401" width="5.88671875" style="220" customWidth="1"/>
    <col min="6402" max="6404" width="4.6640625" style="220" customWidth="1"/>
    <col min="6405" max="6405" width="5.88671875" style="220" customWidth="1"/>
    <col min="6406" max="6408" width="4.6640625" style="220" customWidth="1"/>
    <col min="6409" max="6409" width="5.88671875" style="220" customWidth="1"/>
    <col min="6410" max="6412" width="4.6640625" style="220" customWidth="1"/>
    <col min="6413" max="6413" width="5.88671875" style="220" customWidth="1"/>
    <col min="6414" max="6422" width="4.6640625" style="220" customWidth="1"/>
    <col min="6423" max="6423" width="5.33203125" style="220" customWidth="1"/>
    <col min="6424" max="6656" width="5.6640625" style="220"/>
    <col min="6657" max="6657" width="5.88671875" style="220" customWidth="1"/>
    <col min="6658" max="6660" width="4.6640625" style="220" customWidth="1"/>
    <col min="6661" max="6661" width="5.88671875" style="220" customWidth="1"/>
    <col min="6662" max="6664" width="4.6640625" style="220" customWidth="1"/>
    <col min="6665" max="6665" width="5.88671875" style="220" customWidth="1"/>
    <col min="6666" max="6668" width="4.6640625" style="220" customWidth="1"/>
    <col min="6669" max="6669" width="5.88671875" style="220" customWidth="1"/>
    <col min="6670" max="6678" width="4.6640625" style="220" customWidth="1"/>
    <col min="6679" max="6679" width="5.33203125" style="220" customWidth="1"/>
    <col min="6680" max="6912" width="5.6640625" style="220"/>
    <col min="6913" max="6913" width="5.88671875" style="220" customWidth="1"/>
    <col min="6914" max="6916" width="4.6640625" style="220" customWidth="1"/>
    <col min="6917" max="6917" width="5.88671875" style="220" customWidth="1"/>
    <col min="6918" max="6920" width="4.6640625" style="220" customWidth="1"/>
    <col min="6921" max="6921" width="5.88671875" style="220" customWidth="1"/>
    <col min="6922" max="6924" width="4.6640625" style="220" customWidth="1"/>
    <col min="6925" max="6925" width="5.88671875" style="220" customWidth="1"/>
    <col min="6926" max="6934" width="4.6640625" style="220" customWidth="1"/>
    <col min="6935" max="6935" width="5.33203125" style="220" customWidth="1"/>
    <col min="6936" max="7168" width="5.6640625" style="220"/>
    <col min="7169" max="7169" width="5.88671875" style="220" customWidth="1"/>
    <col min="7170" max="7172" width="4.6640625" style="220" customWidth="1"/>
    <col min="7173" max="7173" width="5.88671875" style="220" customWidth="1"/>
    <col min="7174" max="7176" width="4.6640625" style="220" customWidth="1"/>
    <col min="7177" max="7177" width="5.88671875" style="220" customWidth="1"/>
    <col min="7178" max="7180" width="4.6640625" style="220" customWidth="1"/>
    <col min="7181" max="7181" width="5.88671875" style="220" customWidth="1"/>
    <col min="7182" max="7190" width="4.6640625" style="220" customWidth="1"/>
    <col min="7191" max="7191" width="5.33203125" style="220" customWidth="1"/>
    <col min="7192" max="7424" width="5.6640625" style="220"/>
    <col min="7425" max="7425" width="5.88671875" style="220" customWidth="1"/>
    <col min="7426" max="7428" width="4.6640625" style="220" customWidth="1"/>
    <col min="7429" max="7429" width="5.88671875" style="220" customWidth="1"/>
    <col min="7430" max="7432" width="4.6640625" style="220" customWidth="1"/>
    <col min="7433" max="7433" width="5.88671875" style="220" customWidth="1"/>
    <col min="7434" max="7436" width="4.6640625" style="220" customWidth="1"/>
    <col min="7437" max="7437" width="5.88671875" style="220" customWidth="1"/>
    <col min="7438" max="7446" width="4.6640625" style="220" customWidth="1"/>
    <col min="7447" max="7447" width="5.33203125" style="220" customWidth="1"/>
    <col min="7448" max="7680" width="5.6640625" style="220"/>
    <col min="7681" max="7681" width="5.88671875" style="220" customWidth="1"/>
    <col min="7682" max="7684" width="4.6640625" style="220" customWidth="1"/>
    <col min="7685" max="7685" width="5.88671875" style="220" customWidth="1"/>
    <col min="7686" max="7688" width="4.6640625" style="220" customWidth="1"/>
    <col min="7689" max="7689" width="5.88671875" style="220" customWidth="1"/>
    <col min="7690" max="7692" width="4.6640625" style="220" customWidth="1"/>
    <col min="7693" max="7693" width="5.88671875" style="220" customWidth="1"/>
    <col min="7694" max="7702" width="4.6640625" style="220" customWidth="1"/>
    <col min="7703" max="7703" width="5.33203125" style="220" customWidth="1"/>
    <col min="7704" max="7936" width="5.6640625" style="220"/>
    <col min="7937" max="7937" width="5.88671875" style="220" customWidth="1"/>
    <col min="7938" max="7940" width="4.6640625" style="220" customWidth="1"/>
    <col min="7941" max="7941" width="5.88671875" style="220" customWidth="1"/>
    <col min="7942" max="7944" width="4.6640625" style="220" customWidth="1"/>
    <col min="7945" max="7945" width="5.88671875" style="220" customWidth="1"/>
    <col min="7946" max="7948" width="4.6640625" style="220" customWidth="1"/>
    <col min="7949" max="7949" width="5.88671875" style="220" customWidth="1"/>
    <col min="7950" max="7958" width="4.6640625" style="220" customWidth="1"/>
    <col min="7959" max="7959" width="5.33203125" style="220" customWidth="1"/>
    <col min="7960" max="8192" width="5.6640625" style="220"/>
    <col min="8193" max="8193" width="5.88671875" style="220" customWidth="1"/>
    <col min="8194" max="8196" width="4.6640625" style="220" customWidth="1"/>
    <col min="8197" max="8197" width="5.88671875" style="220" customWidth="1"/>
    <col min="8198" max="8200" width="4.6640625" style="220" customWidth="1"/>
    <col min="8201" max="8201" width="5.88671875" style="220" customWidth="1"/>
    <col min="8202" max="8204" width="4.6640625" style="220" customWidth="1"/>
    <col min="8205" max="8205" width="5.88671875" style="220" customWidth="1"/>
    <col min="8206" max="8214" width="4.6640625" style="220" customWidth="1"/>
    <col min="8215" max="8215" width="5.33203125" style="220" customWidth="1"/>
    <col min="8216" max="8448" width="5.6640625" style="220"/>
    <col min="8449" max="8449" width="5.88671875" style="220" customWidth="1"/>
    <col min="8450" max="8452" width="4.6640625" style="220" customWidth="1"/>
    <col min="8453" max="8453" width="5.88671875" style="220" customWidth="1"/>
    <col min="8454" max="8456" width="4.6640625" style="220" customWidth="1"/>
    <col min="8457" max="8457" width="5.88671875" style="220" customWidth="1"/>
    <col min="8458" max="8460" width="4.6640625" style="220" customWidth="1"/>
    <col min="8461" max="8461" width="5.88671875" style="220" customWidth="1"/>
    <col min="8462" max="8470" width="4.6640625" style="220" customWidth="1"/>
    <col min="8471" max="8471" width="5.33203125" style="220" customWidth="1"/>
    <col min="8472" max="8704" width="5.6640625" style="220"/>
    <col min="8705" max="8705" width="5.88671875" style="220" customWidth="1"/>
    <col min="8706" max="8708" width="4.6640625" style="220" customWidth="1"/>
    <col min="8709" max="8709" width="5.88671875" style="220" customWidth="1"/>
    <col min="8710" max="8712" width="4.6640625" style="220" customWidth="1"/>
    <col min="8713" max="8713" width="5.88671875" style="220" customWidth="1"/>
    <col min="8714" max="8716" width="4.6640625" style="220" customWidth="1"/>
    <col min="8717" max="8717" width="5.88671875" style="220" customWidth="1"/>
    <col min="8718" max="8726" width="4.6640625" style="220" customWidth="1"/>
    <col min="8727" max="8727" width="5.33203125" style="220" customWidth="1"/>
    <col min="8728" max="8960" width="5.6640625" style="220"/>
    <col min="8961" max="8961" width="5.88671875" style="220" customWidth="1"/>
    <col min="8962" max="8964" width="4.6640625" style="220" customWidth="1"/>
    <col min="8965" max="8965" width="5.88671875" style="220" customWidth="1"/>
    <col min="8966" max="8968" width="4.6640625" style="220" customWidth="1"/>
    <col min="8969" max="8969" width="5.88671875" style="220" customWidth="1"/>
    <col min="8970" max="8972" width="4.6640625" style="220" customWidth="1"/>
    <col min="8973" max="8973" width="5.88671875" style="220" customWidth="1"/>
    <col min="8974" max="8982" width="4.6640625" style="220" customWidth="1"/>
    <col min="8983" max="8983" width="5.33203125" style="220" customWidth="1"/>
    <col min="8984" max="9216" width="5.6640625" style="220"/>
    <col min="9217" max="9217" width="5.88671875" style="220" customWidth="1"/>
    <col min="9218" max="9220" width="4.6640625" style="220" customWidth="1"/>
    <col min="9221" max="9221" width="5.88671875" style="220" customWidth="1"/>
    <col min="9222" max="9224" width="4.6640625" style="220" customWidth="1"/>
    <col min="9225" max="9225" width="5.88671875" style="220" customWidth="1"/>
    <col min="9226" max="9228" width="4.6640625" style="220" customWidth="1"/>
    <col min="9229" max="9229" width="5.88671875" style="220" customWidth="1"/>
    <col min="9230" max="9238" width="4.6640625" style="220" customWidth="1"/>
    <col min="9239" max="9239" width="5.33203125" style="220" customWidth="1"/>
    <col min="9240" max="9472" width="5.6640625" style="220"/>
    <col min="9473" max="9473" width="5.88671875" style="220" customWidth="1"/>
    <col min="9474" max="9476" width="4.6640625" style="220" customWidth="1"/>
    <col min="9477" max="9477" width="5.88671875" style="220" customWidth="1"/>
    <col min="9478" max="9480" width="4.6640625" style="220" customWidth="1"/>
    <col min="9481" max="9481" width="5.88671875" style="220" customWidth="1"/>
    <col min="9482" max="9484" width="4.6640625" style="220" customWidth="1"/>
    <col min="9485" max="9485" width="5.88671875" style="220" customWidth="1"/>
    <col min="9486" max="9494" width="4.6640625" style="220" customWidth="1"/>
    <col min="9495" max="9495" width="5.33203125" style="220" customWidth="1"/>
    <col min="9496" max="9728" width="5.6640625" style="220"/>
    <col min="9729" max="9729" width="5.88671875" style="220" customWidth="1"/>
    <col min="9730" max="9732" width="4.6640625" style="220" customWidth="1"/>
    <col min="9733" max="9733" width="5.88671875" style="220" customWidth="1"/>
    <col min="9734" max="9736" width="4.6640625" style="220" customWidth="1"/>
    <col min="9737" max="9737" width="5.88671875" style="220" customWidth="1"/>
    <col min="9738" max="9740" width="4.6640625" style="220" customWidth="1"/>
    <col min="9741" max="9741" width="5.88671875" style="220" customWidth="1"/>
    <col min="9742" max="9750" width="4.6640625" style="220" customWidth="1"/>
    <col min="9751" max="9751" width="5.33203125" style="220" customWidth="1"/>
    <col min="9752" max="9984" width="5.6640625" style="220"/>
    <col min="9985" max="9985" width="5.88671875" style="220" customWidth="1"/>
    <col min="9986" max="9988" width="4.6640625" style="220" customWidth="1"/>
    <col min="9989" max="9989" width="5.88671875" style="220" customWidth="1"/>
    <col min="9990" max="9992" width="4.6640625" style="220" customWidth="1"/>
    <col min="9993" max="9993" width="5.88671875" style="220" customWidth="1"/>
    <col min="9994" max="9996" width="4.6640625" style="220" customWidth="1"/>
    <col min="9997" max="9997" width="5.88671875" style="220" customWidth="1"/>
    <col min="9998" max="10006" width="4.6640625" style="220" customWidth="1"/>
    <col min="10007" max="10007" width="5.33203125" style="220" customWidth="1"/>
    <col min="10008" max="10240" width="5.6640625" style="220"/>
    <col min="10241" max="10241" width="5.88671875" style="220" customWidth="1"/>
    <col min="10242" max="10244" width="4.6640625" style="220" customWidth="1"/>
    <col min="10245" max="10245" width="5.88671875" style="220" customWidth="1"/>
    <col min="10246" max="10248" width="4.6640625" style="220" customWidth="1"/>
    <col min="10249" max="10249" width="5.88671875" style="220" customWidth="1"/>
    <col min="10250" max="10252" width="4.6640625" style="220" customWidth="1"/>
    <col min="10253" max="10253" width="5.88671875" style="220" customWidth="1"/>
    <col min="10254" max="10262" width="4.6640625" style="220" customWidth="1"/>
    <col min="10263" max="10263" width="5.33203125" style="220" customWidth="1"/>
    <col min="10264" max="10496" width="5.6640625" style="220"/>
    <col min="10497" max="10497" width="5.88671875" style="220" customWidth="1"/>
    <col min="10498" max="10500" width="4.6640625" style="220" customWidth="1"/>
    <col min="10501" max="10501" width="5.88671875" style="220" customWidth="1"/>
    <col min="10502" max="10504" width="4.6640625" style="220" customWidth="1"/>
    <col min="10505" max="10505" width="5.88671875" style="220" customWidth="1"/>
    <col min="10506" max="10508" width="4.6640625" style="220" customWidth="1"/>
    <col min="10509" max="10509" width="5.88671875" style="220" customWidth="1"/>
    <col min="10510" max="10518" width="4.6640625" style="220" customWidth="1"/>
    <col min="10519" max="10519" width="5.33203125" style="220" customWidth="1"/>
    <col min="10520" max="10752" width="5.6640625" style="220"/>
    <col min="10753" max="10753" width="5.88671875" style="220" customWidth="1"/>
    <col min="10754" max="10756" width="4.6640625" style="220" customWidth="1"/>
    <col min="10757" max="10757" width="5.88671875" style="220" customWidth="1"/>
    <col min="10758" max="10760" width="4.6640625" style="220" customWidth="1"/>
    <col min="10761" max="10761" width="5.88671875" style="220" customWidth="1"/>
    <col min="10762" max="10764" width="4.6640625" style="220" customWidth="1"/>
    <col min="10765" max="10765" width="5.88671875" style="220" customWidth="1"/>
    <col min="10766" max="10774" width="4.6640625" style="220" customWidth="1"/>
    <col min="10775" max="10775" width="5.33203125" style="220" customWidth="1"/>
    <col min="10776" max="11008" width="5.6640625" style="220"/>
    <col min="11009" max="11009" width="5.88671875" style="220" customWidth="1"/>
    <col min="11010" max="11012" width="4.6640625" style="220" customWidth="1"/>
    <col min="11013" max="11013" width="5.88671875" style="220" customWidth="1"/>
    <col min="11014" max="11016" width="4.6640625" style="220" customWidth="1"/>
    <col min="11017" max="11017" width="5.88671875" style="220" customWidth="1"/>
    <col min="11018" max="11020" width="4.6640625" style="220" customWidth="1"/>
    <col min="11021" max="11021" width="5.88671875" style="220" customWidth="1"/>
    <col min="11022" max="11030" width="4.6640625" style="220" customWidth="1"/>
    <col min="11031" max="11031" width="5.33203125" style="220" customWidth="1"/>
    <col min="11032" max="11264" width="5.6640625" style="220"/>
    <col min="11265" max="11265" width="5.88671875" style="220" customWidth="1"/>
    <col min="11266" max="11268" width="4.6640625" style="220" customWidth="1"/>
    <col min="11269" max="11269" width="5.88671875" style="220" customWidth="1"/>
    <col min="11270" max="11272" width="4.6640625" style="220" customWidth="1"/>
    <col min="11273" max="11273" width="5.88671875" style="220" customWidth="1"/>
    <col min="11274" max="11276" width="4.6640625" style="220" customWidth="1"/>
    <col min="11277" max="11277" width="5.88671875" style="220" customWidth="1"/>
    <col min="11278" max="11286" width="4.6640625" style="220" customWidth="1"/>
    <col min="11287" max="11287" width="5.33203125" style="220" customWidth="1"/>
    <col min="11288" max="11520" width="5.6640625" style="220"/>
    <col min="11521" max="11521" width="5.88671875" style="220" customWidth="1"/>
    <col min="11522" max="11524" width="4.6640625" style="220" customWidth="1"/>
    <col min="11525" max="11525" width="5.88671875" style="220" customWidth="1"/>
    <col min="11526" max="11528" width="4.6640625" style="220" customWidth="1"/>
    <col min="11529" max="11529" width="5.88671875" style="220" customWidth="1"/>
    <col min="11530" max="11532" width="4.6640625" style="220" customWidth="1"/>
    <col min="11533" max="11533" width="5.88671875" style="220" customWidth="1"/>
    <col min="11534" max="11542" width="4.6640625" style="220" customWidth="1"/>
    <col min="11543" max="11543" width="5.33203125" style="220" customWidth="1"/>
    <col min="11544" max="11776" width="5.6640625" style="220"/>
    <col min="11777" max="11777" width="5.88671875" style="220" customWidth="1"/>
    <col min="11778" max="11780" width="4.6640625" style="220" customWidth="1"/>
    <col min="11781" max="11781" width="5.88671875" style="220" customWidth="1"/>
    <col min="11782" max="11784" width="4.6640625" style="220" customWidth="1"/>
    <col min="11785" max="11785" width="5.88671875" style="220" customWidth="1"/>
    <col min="11786" max="11788" width="4.6640625" style="220" customWidth="1"/>
    <col min="11789" max="11789" width="5.88671875" style="220" customWidth="1"/>
    <col min="11790" max="11798" width="4.6640625" style="220" customWidth="1"/>
    <col min="11799" max="11799" width="5.33203125" style="220" customWidth="1"/>
    <col min="11800" max="12032" width="5.6640625" style="220"/>
    <col min="12033" max="12033" width="5.88671875" style="220" customWidth="1"/>
    <col min="12034" max="12036" width="4.6640625" style="220" customWidth="1"/>
    <col min="12037" max="12037" width="5.88671875" style="220" customWidth="1"/>
    <col min="12038" max="12040" width="4.6640625" style="220" customWidth="1"/>
    <col min="12041" max="12041" width="5.88671875" style="220" customWidth="1"/>
    <col min="12042" max="12044" width="4.6640625" style="220" customWidth="1"/>
    <col min="12045" max="12045" width="5.88671875" style="220" customWidth="1"/>
    <col min="12046" max="12054" width="4.6640625" style="220" customWidth="1"/>
    <col min="12055" max="12055" width="5.33203125" style="220" customWidth="1"/>
    <col min="12056" max="12288" width="5.6640625" style="220"/>
    <col min="12289" max="12289" width="5.88671875" style="220" customWidth="1"/>
    <col min="12290" max="12292" width="4.6640625" style="220" customWidth="1"/>
    <col min="12293" max="12293" width="5.88671875" style="220" customWidth="1"/>
    <col min="12294" max="12296" width="4.6640625" style="220" customWidth="1"/>
    <col min="12297" max="12297" width="5.88671875" style="220" customWidth="1"/>
    <col min="12298" max="12300" width="4.6640625" style="220" customWidth="1"/>
    <col min="12301" max="12301" width="5.88671875" style="220" customWidth="1"/>
    <col min="12302" max="12310" width="4.6640625" style="220" customWidth="1"/>
    <col min="12311" max="12311" width="5.33203125" style="220" customWidth="1"/>
    <col min="12312" max="12544" width="5.6640625" style="220"/>
    <col min="12545" max="12545" width="5.88671875" style="220" customWidth="1"/>
    <col min="12546" max="12548" width="4.6640625" style="220" customWidth="1"/>
    <col min="12549" max="12549" width="5.88671875" style="220" customWidth="1"/>
    <col min="12550" max="12552" width="4.6640625" style="220" customWidth="1"/>
    <col min="12553" max="12553" width="5.88671875" style="220" customWidth="1"/>
    <col min="12554" max="12556" width="4.6640625" style="220" customWidth="1"/>
    <col min="12557" max="12557" width="5.88671875" style="220" customWidth="1"/>
    <col min="12558" max="12566" width="4.6640625" style="220" customWidth="1"/>
    <col min="12567" max="12567" width="5.33203125" style="220" customWidth="1"/>
    <col min="12568" max="12800" width="5.6640625" style="220"/>
    <col min="12801" max="12801" width="5.88671875" style="220" customWidth="1"/>
    <col min="12802" max="12804" width="4.6640625" style="220" customWidth="1"/>
    <col min="12805" max="12805" width="5.88671875" style="220" customWidth="1"/>
    <col min="12806" max="12808" width="4.6640625" style="220" customWidth="1"/>
    <col min="12809" max="12809" width="5.88671875" style="220" customWidth="1"/>
    <col min="12810" max="12812" width="4.6640625" style="220" customWidth="1"/>
    <col min="12813" max="12813" width="5.88671875" style="220" customWidth="1"/>
    <col min="12814" max="12822" width="4.6640625" style="220" customWidth="1"/>
    <col min="12823" max="12823" width="5.33203125" style="220" customWidth="1"/>
    <col min="12824" max="13056" width="5.6640625" style="220"/>
    <col min="13057" max="13057" width="5.88671875" style="220" customWidth="1"/>
    <col min="13058" max="13060" width="4.6640625" style="220" customWidth="1"/>
    <col min="13061" max="13061" width="5.88671875" style="220" customWidth="1"/>
    <col min="13062" max="13064" width="4.6640625" style="220" customWidth="1"/>
    <col min="13065" max="13065" width="5.88671875" style="220" customWidth="1"/>
    <col min="13066" max="13068" width="4.6640625" style="220" customWidth="1"/>
    <col min="13069" max="13069" width="5.88671875" style="220" customWidth="1"/>
    <col min="13070" max="13078" width="4.6640625" style="220" customWidth="1"/>
    <col min="13079" max="13079" width="5.33203125" style="220" customWidth="1"/>
    <col min="13080" max="13312" width="5.6640625" style="220"/>
    <col min="13313" max="13313" width="5.88671875" style="220" customWidth="1"/>
    <col min="13314" max="13316" width="4.6640625" style="220" customWidth="1"/>
    <col min="13317" max="13317" width="5.88671875" style="220" customWidth="1"/>
    <col min="13318" max="13320" width="4.6640625" style="220" customWidth="1"/>
    <col min="13321" max="13321" width="5.88671875" style="220" customWidth="1"/>
    <col min="13322" max="13324" width="4.6640625" style="220" customWidth="1"/>
    <col min="13325" max="13325" width="5.88671875" style="220" customWidth="1"/>
    <col min="13326" max="13334" width="4.6640625" style="220" customWidth="1"/>
    <col min="13335" max="13335" width="5.33203125" style="220" customWidth="1"/>
    <col min="13336" max="13568" width="5.6640625" style="220"/>
    <col min="13569" max="13569" width="5.88671875" style="220" customWidth="1"/>
    <col min="13570" max="13572" width="4.6640625" style="220" customWidth="1"/>
    <col min="13573" max="13573" width="5.88671875" style="220" customWidth="1"/>
    <col min="13574" max="13576" width="4.6640625" style="220" customWidth="1"/>
    <col min="13577" max="13577" width="5.88671875" style="220" customWidth="1"/>
    <col min="13578" max="13580" width="4.6640625" style="220" customWidth="1"/>
    <col min="13581" max="13581" width="5.88671875" style="220" customWidth="1"/>
    <col min="13582" max="13590" width="4.6640625" style="220" customWidth="1"/>
    <col min="13591" max="13591" width="5.33203125" style="220" customWidth="1"/>
    <col min="13592" max="13824" width="5.6640625" style="220"/>
    <col min="13825" max="13825" width="5.88671875" style="220" customWidth="1"/>
    <col min="13826" max="13828" width="4.6640625" style="220" customWidth="1"/>
    <col min="13829" max="13829" width="5.88671875" style="220" customWidth="1"/>
    <col min="13830" max="13832" width="4.6640625" style="220" customWidth="1"/>
    <col min="13833" max="13833" width="5.88671875" style="220" customWidth="1"/>
    <col min="13834" max="13836" width="4.6640625" style="220" customWidth="1"/>
    <col min="13837" max="13837" width="5.88671875" style="220" customWidth="1"/>
    <col min="13838" max="13846" width="4.6640625" style="220" customWidth="1"/>
    <col min="13847" max="13847" width="5.33203125" style="220" customWidth="1"/>
    <col min="13848" max="14080" width="5.6640625" style="220"/>
    <col min="14081" max="14081" width="5.88671875" style="220" customWidth="1"/>
    <col min="14082" max="14084" width="4.6640625" style="220" customWidth="1"/>
    <col min="14085" max="14085" width="5.88671875" style="220" customWidth="1"/>
    <col min="14086" max="14088" width="4.6640625" style="220" customWidth="1"/>
    <col min="14089" max="14089" width="5.88671875" style="220" customWidth="1"/>
    <col min="14090" max="14092" width="4.6640625" style="220" customWidth="1"/>
    <col min="14093" max="14093" width="5.88671875" style="220" customWidth="1"/>
    <col min="14094" max="14102" width="4.6640625" style="220" customWidth="1"/>
    <col min="14103" max="14103" width="5.33203125" style="220" customWidth="1"/>
    <col min="14104" max="14336" width="5.6640625" style="220"/>
    <col min="14337" max="14337" width="5.88671875" style="220" customWidth="1"/>
    <col min="14338" max="14340" width="4.6640625" style="220" customWidth="1"/>
    <col min="14341" max="14341" width="5.88671875" style="220" customWidth="1"/>
    <col min="14342" max="14344" width="4.6640625" style="220" customWidth="1"/>
    <col min="14345" max="14345" width="5.88671875" style="220" customWidth="1"/>
    <col min="14346" max="14348" width="4.6640625" style="220" customWidth="1"/>
    <col min="14349" max="14349" width="5.88671875" style="220" customWidth="1"/>
    <col min="14350" max="14358" width="4.6640625" style="220" customWidth="1"/>
    <col min="14359" max="14359" width="5.33203125" style="220" customWidth="1"/>
    <col min="14360" max="14592" width="5.6640625" style="220"/>
    <col min="14593" max="14593" width="5.88671875" style="220" customWidth="1"/>
    <col min="14594" max="14596" width="4.6640625" style="220" customWidth="1"/>
    <col min="14597" max="14597" width="5.88671875" style="220" customWidth="1"/>
    <col min="14598" max="14600" width="4.6640625" style="220" customWidth="1"/>
    <col min="14601" max="14601" width="5.88671875" style="220" customWidth="1"/>
    <col min="14602" max="14604" width="4.6640625" style="220" customWidth="1"/>
    <col min="14605" max="14605" width="5.88671875" style="220" customWidth="1"/>
    <col min="14606" max="14614" width="4.6640625" style="220" customWidth="1"/>
    <col min="14615" max="14615" width="5.33203125" style="220" customWidth="1"/>
    <col min="14616" max="14848" width="5.6640625" style="220"/>
    <col min="14849" max="14849" width="5.88671875" style="220" customWidth="1"/>
    <col min="14850" max="14852" width="4.6640625" style="220" customWidth="1"/>
    <col min="14853" max="14853" width="5.88671875" style="220" customWidth="1"/>
    <col min="14854" max="14856" width="4.6640625" style="220" customWidth="1"/>
    <col min="14857" max="14857" width="5.88671875" style="220" customWidth="1"/>
    <col min="14858" max="14860" width="4.6640625" style="220" customWidth="1"/>
    <col min="14861" max="14861" width="5.88671875" style="220" customWidth="1"/>
    <col min="14862" max="14870" width="4.6640625" style="220" customWidth="1"/>
    <col min="14871" max="14871" width="5.33203125" style="220" customWidth="1"/>
    <col min="14872" max="15104" width="5.6640625" style="220"/>
    <col min="15105" max="15105" width="5.88671875" style="220" customWidth="1"/>
    <col min="15106" max="15108" width="4.6640625" style="220" customWidth="1"/>
    <col min="15109" max="15109" width="5.88671875" style="220" customWidth="1"/>
    <col min="15110" max="15112" width="4.6640625" style="220" customWidth="1"/>
    <col min="15113" max="15113" width="5.88671875" style="220" customWidth="1"/>
    <col min="15114" max="15116" width="4.6640625" style="220" customWidth="1"/>
    <col min="15117" max="15117" width="5.88671875" style="220" customWidth="1"/>
    <col min="15118" max="15126" width="4.6640625" style="220" customWidth="1"/>
    <col min="15127" max="15127" width="5.33203125" style="220" customWidth="1"/>
    <col min="15128" max="15360" width="5.6640625" style="220"/>
    <col min="15361" max="15361" width="5.88671875" style="220" customWidth="1"/>
    <col min="15362" max="15364" width="4.6640625" style="220" customWidth="1"/>
    <col min="15365" max="15365" width="5.88671875" style="220" customWidth="1"/>
    <col min="15366" max="15368" width="4.6640625" style="220" customWidth="1"/>
    <col min="15369" max="15369" width="5.88671875" style="220" customWidth="1"/>
    <col min="15370" max="15372" width="4.6640625" style="220" customWidth="1"/>
    <col min="15373" max="15373" width="5.88671875" style="220" customWidth="1"/>
    <col min="15374" max="15382" width="4.6640625" style="220" customWidth="1"/>
    <col min="15383" max="15383" width="5.33203125" style="220" customWidth="1"/>
    <col min="15384" max="15616" width="5.6640625" style="220"/>
    <col min="15617" max="15617" width="5.88671875" style="220" customWidth="1"/>
    <col min="15618" max="15620" width="4.6640625" style="220" customWidth="1"/>
    <col min="15621" max="15621" width="5.88671875" style="220" customWidth="1"/>
    <col min="15622" max="15624" width="4.6640625" style="220" customWidth="1"/>
    <col min="15625" max="15625" width="5.88671875" style="220" customWidth="1"/>
    <col min="15626" max="15628" width="4.6640625" style="220" customWidth="1"/>
    <col min="15629" max="15629" width="5.88671875" style="220" customWidth="1"/>
    <col min="15630" max="15638" width="4.6640625" style="220" customWidth="1"/>
    <col min="15639" max="15639" width="5.33203125" style="220" customWidth="1"/>
    <col min="15640" max="15872" width="5.6640625" style="220"/>
    <col min="15873" max="15873" width="5.88671875" style="220" customWidth="1"/>
    <col min="15874" max="15876" width="4.6640625" style="220" customWidth="1"/>
    <col min="15877" max="15877" width="5.88671875" style="220" customWidth="1"/>
    <col min="15878" max="15880" width="4.6640625" style="220" customWidth="1"/>
    <col min="15881" max="15881" width="5.88671875" style="220" customWidth="1"/>
    <col min="15882" max="15884" width="4.6640625" style="220" customWidth="1"/>
    <col min="15885" max="15885" width="5.88671875" style="220" customWidth="1"/>
    <col min="15886" max="15894" width="4.6640625" style="220" customWidth="1"/>
    <col min="15895" max="15895" width="5.33203125" style="220" customWidth="1"/>
    <col min="15896" max="16128" width="5.6640625" style="220"/>
    <col min="16129" max="16129" width="5.88671875" style="220" customWidth="1"/>
    <col min="16130" max="16132" width="4.6640625" style="220" customWidth="1"/>
    <col min="16133" max="16133" width="5.88671875" style="220" customWidth="1"/>
    <col min="16134" max="16136" width="4.6640625" style="220" customWidth="1"/>
    <col min="16137" max="16137" width="5.88671875" style="220" customWidth="1"/>
    <col min="16138" max="16140" width="4.6640625" style="220" customWidth="1"/>
    <col min="16141" max="16141" width="5.88671875" style="220" customWidth="1"/>
    <col min="16142" max="16150" width="4.6640625" style="220" customWidth="1"/>
    <col min="16151" max="16151" width="5.33203125" style="220" customWidth="1"/>
    <col min="16152" max="16384" width="5.6640625" style="220"/>
  </cols>
  <sheetData>
    <row r="1" spans="1:23" ht="31.5">
      <c r="A1" s="278" t="s">
        <v>210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</row>
    <row r="2" spans="1:23" ht="32.25" thickBot="1">
      <c r="A2" s="221"/>
      <c r="B2" s="221"/>
      <c r="C2" s="221"/>
      <c r="D2" s="221"/>
      <c r="E2" s="221"/>
      <c r="F2" s="221"/>
      <c r="G2" s="221"/>
      <c r="H2" s="248"/>
      <c r="I2" s="222"/>
      <c r="J2" s="222"/>
      <c r="K2" s="222"/>
      <c r="L2" s="222"/>
      <c r="M2" s="222"/>
      <c r="N2" s="222"/>
      <c r="O2" s="222"/>
      <c r="P2" s="222"/>
      <c r="Q2" s="221"/>
      <c r="R2" s="221"/>
      <c r="S2" s="221"/>
      <c r="T2" s="221"/>
      <c r="U2" s="221"/>
      <c r="V2" s="221"/>
      <c r="W2" s="221"/>
    </row>
    <row r="3" spans="1:23" s="223" customFormat="1" ht="18.75">
      <c r="A3" s="234"/>
      <c r="B3" s="279"/>
      <c r="C3" s="279"/>
      <c r="D3" s="279"/>
      <c r="E3" s="235"/>
      <c r="F3" s="279"/>
      <c r="G3" s="279"/>
      <c r="H3" s="279"/>
      <c r="I3" s="235"/>
      <c r="J3" s="279"/>
      <c r="K3" s="279"/>
      <c r="L3" s="279"/>
      <c r="M3" s="235"/>
      <c r="N3" s="279"/>
      <c r="O3" s="279"/>
      <c r="P3" s="279"/>
      <c r="Q3" s="279" t="s">
        <v>208</v>
      </c>
      <c r="R3" s="279"/>
      <c r="S3" s="279"/>
      <c r="T3" s="279"/>
      <c r="U3" s="279"/>
      <c r="V3" s="279"/>
      <c r="W3" s="280"/>
    </row>
    <row r="4" spans="1:23" ht="31.5">
      <c r="A4" s="236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37"/>
    </row>
    <row r="5" spans="1:23" ht="31.5">
      <c r="A5" s="236"/>
      <c r="B5" s="278" t="s">
        <v>206</v>
      </c>
      <c r="C5" s="278"/>
      <c r="D5" s="278"/>
      <c r="E5" s="278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37"/>
    </row>
    <row r="6" spans="1:23" s="223" customFormat="1" ht="18.75">
      <c r="A6" s="238"/>
      <c r="B6" s="225"/>
      <c r="C6" s="225"/>
      <c r="D6" s="225"/>
      <c r="E6" s="226"/>
      <c r="F6" s="226"/>
      <c r="G6" s="226"/>
      <c r="H6" s="227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39"/>
    </row>
    <row r="7" spans="1:23" s="223" customFormat="1" ht="20.25">
      <c r="A7" s="238"/>
      <c r="B7" s="225"/>
      <c r="C7" s="225"/>
      <c r="D7" s="225"/>
      <c r="E7" s="281" t="s">
        <v>202</v>
      </c>
      <c r="F7" s="281"/>
      <c r="G7" s="281"/>
      <c r="H7" s="281"/>
      <c r="I7" s="228" t="s">
        <v>193</v>
      </c>
      <c r="J7" s="225" t="s">
        <v>201</v>
      </c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39"/>
    </row>
    <row r="8" spans="1:23" s="223" customFormat="1" ht="20.25">
      <c r="A8" s="238"/>
      <c r="B8" s="225"/>
      <c r="C8" s="225"/>
      <c r="D8" s="225"/>
      <c r="E8" s="281" t="s">
        <v>203</v>
      </c>
      <c r="F8" s="281"/>
      <c r="G8" s="281"/>
      <c r="H8" s="281"/>
      <c r="I8" s="228" t="s">
        <v>193</v>
      </c>
      <c r="J8" s="225" t="s">
        <v>204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39"/>
    </row>
    <row r="9" spans="1:23" s="223" customFormat="1" ht="20.25">
      <c r="A9" s="238"/>
      <c r="B9" s="225"/>
      <c r="C9" s="225"/>
      <c r="D9" s="225"/>
      <c r="E9" s="281" t="s">
        <v>194</v>
      </c>
      <c r="F9" s="281"/>
      <c r="G9" s="281"/>
      <c r="H9" s="281"/>
      <c r="I9" s="228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25"/>
      <c r="V9" s="225"/>
      <c r="W9" s="239"/>
    </row>
    <row r="10" spans="1:23" s="223" customFormat="1" ht="20.25">
      <c r="A10" s="238"/>
      <c r="B10" s="225"/>
      <c r="C10" s="225"/>
      <c r="D10" s="225"/>
      <c r="E10" s="229"/>
      <c r="F10" s="229"/>
      <c r="G10" s="229"/>
      <c r="H10" s="229"/>
      <c r="I10" s="228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25"/>
      <c r="V10" s="225"/>
      <c r="W10" s="239"/>
    </row>
    <row r="11" spans="1:23" s="223" customFormat="1" ht="19.5" thickBot="1">
      <c r="A11" s="238"/>
      <c r="B11" s="225"/>
      <c r="C11" s="225"/>
      <c r="D11" s="225"/>
      <c r="E11" s="226"/>
      <c r="F11" s="226"/>
      <c r="G11" s="226"/>
      <c r="H11" s="227"/>
      <c r="I11" s="225"/>
      <c r="J11" s="225"/>
      <c r="K11" s="225"/>
      <c r="L11" s="225"/>
      <c r="M11" s="225"/>
      <c r="N11" s="225"/>
      <c r="O11" s="225"/>
      <c r="P11" s="225"/>
      <c r="Q11" s="250"/>
      <c r="R11" s="250"/>
      <c r="S11" s="250"/>
      <c r="T11" s="250"/>
      <c r="U11" s="250"/>
      <c r="V11" s="225"/>
      <c r="W11" s="239"/>
    </row>
    <row r="12" spans="1:23" s="223" customFormat="1" ht="21.95" customHeight="1">
      <c r="A12" s="238"/>
      <c r="B12" s="225"/>
      <c r="C12" s="225"/>
      <c r="D12" s="225"/>
      <c r="E12" s="255" t="s">
        <v>195</v>
      </c>
      <c r="F12" s="256"/>
      <c r="G12" s="256"/>
      <c r="H12" s="256"/>
      <c r="I12" s="256" t="s">
        <v>196</v>
      </c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7"/>
      <c r="U12" s="230"/>
      <c r="V12" s="230"/>
      <c r="W12" s="240"/>
    </row>
    <row r="13" spans="1:23" s="223" customFormat="1" ht="21.95" customHeight="1" thickBot="1">
      <c r="A13" s="238"/>
      <c r="B13" s="225"/>
      <c r="C13" s="225"/>
      <c r="D13" s="225"/>
      <c r="E13" s="258" t="s">
        <v>205</v>
      </c>
      <c r="F13" s="259"/>
      <c r="G13" s="259"/>
      <c r="H13" s="259"/>
      <c r="I13" s="260">
        <f>Q13</f>
        <v>68174000</v>
      </c>
      <c r="J13" s="260"/>
      <c r="K13" s="260"/>
      <c r="L13" s="260"/>
      <c r="M13" s="260"/>
      <c r="N13" s="260"/>
      <c r="O13" s="260"/>
      <c r="P13" s="260"/>
      <c r="Q13" s="261">
        <f>Q16+Q17</f>
        <v>68174000</v>
      </c>
      <c r="R13" s="261"/>
      <c r="S13" s="261"/>
      <c r="T13" s="262"/>
      <c r="U13" s="231"/>
      <c r="V13" s="231"/>
      <c r="W13" s="241"/>
    </row>
    <row r="14" spans="1:23" s="223" customFormat="1" ht="21.95" customHeight="1" thickTop="1">
      <c r="A14" s="238"/>
      <c r="B14" s="225"/>
      <c r="C14" s="225"/>
      <c r="D14" s="225"/>
      <c r="E14" s="263" t="s">
        <v>197</v>
      </c>
      <c r="F14" s="265" t="s">
        <v>198</v>
      </c>
      <c r="G14" s="265"/>
      <c r="H14" s="265"/>
      <c r="I14" s="266">
        <f>Q14</f>
        <v>0</v>
      </c>
      <c r="J14" s="266"/>
      <c r="K14" s="266"/>
      <c r="L14" s="266"/>
      <c r="M14" s="266"/>
      <c r="N14" s="266"/>
      <c r="O14" s="266"/>
      <c r="P14" s="266"/>
      <c r="Q14" s="267"/>
      <c r="R14" s="267"/>
      <c r="S14" s="267"/>
      <c r="T14" s="268"/>
      <c r="U14" s="231"/>
      <c r="V14" s="231"/>
      <c r="W14" s="241"/>
    </row>
    <row r="15" spans="1:23" s="223" customFormat="1" ht="21.95" customHeight="1">
      <c r="A15" s="238"/>
      <c r="B15" s="225"/>
      <c r="C15" s="225"/>
      <c r="D15" s="225"/>
      <c r="E15" s="263"/>
      <c r="F15" s="269" t="s">
        <v>32</v>
      </c>
      <c r="G15" s="269"/>
      <c r="H15" s="269"/>
      <c r="I15" s="270">
        <f>Q15</f>
        <v>0</v>
      </c>
      <c r="J15" s="270"/>
      <c r="K15" s="270"/>
      <c r="L15" s="270"/>
      <c r="M15" s="270"/>
      <c r="N15" s="270"/>
      <c r="O15" s="270"/>
      <c r="P15" s="270"/>
      <c r="Q15" s="271"/>
      <c r="R15" s="271"/>
      <c r="S15" s="271"/>
      <c r="T15" s="272"/>
      <c r="U15" s="231"/>
      <c r="V15" s="231"/>
      <c r="W15" s="241"/>
    </row>
    <row r="16" spans="1:23" s="223" customFormat="1" ht="21.95" customHeight="1">
      <c r="A16" s="238"/>
      <c r="B16" s="225"/>
      <c r="C16" s="225"/>
      <c r="D16" s="225"/>
      <c r="E16" s="264"/>
      <c r="F16" s="273" t="s">
        <v>34</v>
      </c>
      <c r="G16" s="273"/>
      <c r="H16" s="273"/>
      <c r="I16" s="275">
        <f>Q16</f>
        <v>0</v>
      </c>
      <c r="J16" s="275"/>
      <c r="K16" s="275"/>
      <c r="L16" s="275"/>
      <c r="M16" s="275"/>
      <c r="N16" s="275"/>
      <c r="O16" s="275"/>
      <c r="P16" s="275"/>
      <c r="Q16" s="276"/>
      <c r="R16" s="276"/>
      <c r="S16" s="276"/>
      <c r="T16" s="277"/>
      <c r="U16" s="231"/>
      <c r="V16" s="231"/>
      <c r="W16" s="241"/>
    </row>
    <row r="17" spans="1:23" s="223" customFormat="1" ht="21.95" customHeight="1" thickBot="1">
      <c r="A17" s="238"/>
      <c r="B17" s="225"/>
      <c r="C17" s="225"/>
      <c r="D17" s="225"/>
      <c r="E17" s="232" t="s">
        <v>199</v>
      </c>
      <c r="F17" s="251" t="s">
        <v>200</v>
      </c>
      <c r="G17" s="251"/>
      <c r="H17" s="251"/>
      <c r="I17" s="252">
        <f>Q17</f>
        <v>68174000</v>
      </c>
      <c r="J17" s="252"/>
      <c r="K17" s="252"/>
      <c r="L17" s="252"/>
      <c r="M17" s="252"/>
      <c r="N17" s="252"/>
      <c r="O17" s="252"/>
      <c r="P17" s="252"/>
      <c r="Q17" s="253">
        <v>68174000</v>
      </c>
      <c r="R17" s="253"/>
      <c r="S17" s="253"/>
      <c r="T17" s="254"/>
      <c r="U17" s="231"/>
      <c r="V17" s="231"/>
      <c r="W17" s="241"/>
    </row>
    <row r="18" spans="1:23" s="223" customFormat="1" ht="18.75">
      <c r="A18" s="238"/>
      <c r="B18" s="225"/>
      <c r="C18" s="225"/>
      <c r="D18" s="225"/>
      <c r="E18" s="225"/>
      <c r="F18" s="230"/>
      <c r="G18" s="230"/>
      <c r="H18" s="230"/>
      <c r="I18" s="233"/>
      <c r="J18" s="233"/>
      <c r="K18" s="233"/>
      <c r="L18" s="233"/>
      <c r="M18" s="233"/>
      <c r="N18" s="233"/>
      <c r="O18" s="233"/>
      <c r="P18" s="249"/>
      <c r="Q18" s="249"/>
      <c r="R18" s="249"/>
      <c r="S18" s="249"/>
      <c r="T18" s="249"/>
      <c r="U18" s="231"/>
      <c r="V18" s="231"/>
      <c r="W18" s="241"/>
    </row>
    <row r="19" spans="1:23" s="223" customFormat="1" ht="21" thickBot="1">
      <c r="A19" s="242"/>
      <c r="B19" s="243"/>
      <c r="C19" s="243"/>
      <c r="D19" s="243"/>
      <c r="E19" s="243"/>
      <c r="F19" s="244"/>
      <c r="G19" s="244"/>
      <c r="H19" s="244"/>
      <c r="I19" s="245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3"/>
      <c r="V19" s="243"/>
      <c r="W19" s="247"/>
    </row>
  </sheetData>
  <mergeCells count="32">
    <mergeCell ref="B5:E5"/>
    <mergeCell ref="E7:H7"/>
    <mergeCell ref="E8:H8"/>
    <mergeCell ref="E9:H9"/>
    <mergeCell ref="J9:T9"/>
    <mergeCell ref="A1:W1"/>
    <mergeCell ref="B3:D3"/>
    <mergeCell ref="F3:H3"/>
    <mergeCell ref="J3:L3"/>
    <mergeCell ref="N3:P3"/>
    <mergeCell ref="Q3:W3"/>
    <mergeCell ref="Q15:T15"/>
    <mergeCell ref="F16:H16"/>
    <mergeCell ref="J10:T10"/>
    <mergeCell ref="I16:P16"/>
    <mergeCell ref="Q16:T16"/>
    <mergeCell ref="P18:T18"/>
    <mergeCell ref="Q11:U11"/>
    <mergeCell ref="F17:H17"/>
    <mergeCell ref="I17:P17"/>
    <mergeCell ref="Q17:T17"/>
    <mergeCell ref="E12:H12"/>
    <mergeCell ref="I12:T12"/>
    <mergeCell ref="E13:H13"/>
    <mergeCell ref="I13:P13"/>
    <mergeCell ref="Q13:T13"/>
    <mergeCell ref="E14:E16"/>
    <mergeCell ref="F14:H14"/>
    <mergeCell ref="I14:P14"/>
    <mergeCell ref="Q14:T14"/>
    <mergeCell ref="F15:H15"/>
    <mergeCell ref="I15:P15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B24" sqref="B24:D24"/>
    </sheetView>
  </sheetViews>
  <sheetFormatPr defaultRowHeight="21" customHeight="1"/>
  <cols>
    <col min="1" max="1" width="0.6640625" style="2" customWidth="1"/>
    <col min="2" max="2" width="6.33203125" style="2" customWidth="1"/>
    <col min="3" max="3" width="9.44140625" style="3" customWidth="1"/>
    <col min="4" max="4" width="27.77734375" style="4" customWidth="1"/>
    <col min="5" max="5" width="23" style="1" customWidth="1"/>
    <col min="6" max="6" width="39" style="1" customWidth="1"/>
    <col min="7" max="7" width="12.109375" style="1" customWidth="1"/>
    <col min="8" max="12" width="8.88671875" style="1"/>
    <col min="13" max="16384" width="8.88671875" style="2"/>
  </cols>
  <sheetData>
    <row r="1" spans="2:13" ht="26.25" customHeight="1">
      <c r="B1" s="293" t="s">
        <v>192</v>
      </c>
      <c r="C1" s="293"/>
      <c r="D1" s="293"/>
      <c r="E1" s="293"/>
      <c r="F1" s="293"/>
      <c r="G1" s="293"/>
    </row>
    <row r="2" spans="2:13" ht="21" customHeight="1" thickBot="1">
      <c r="B2" s="303"/>
      <c r="C2" s="303"/>
      <c r="D2" s="303"/>
      <c r="E2" s="303"/>
      <c r="F2" s="303"/>
      <c r="G2" s="303"/>
      <c r="H2" s="304"/>
      <c r="I2" s="304"/>
      <c r="J2" s="304"/>
      <c r="K2" s="304"/>
      <c r="L2" s="304"/>
      <c r="M2" s="304"/>
    </row>
    <row r="3" spans="2:13" s="5" customFormat="1" ht="18.95" customHeight="1">
      <c r="B3" s="294" t="s">
        <v>10</v>
      </c>
      <c r="C3" s="295"/>
      <c r="D3" s="296"/>
      <c r="E3" s="12" t="s">
        <v>11</v>
      </c>
      <c r="F3" s="12" t="s">
        <v>12</v>
      </c>
      <c r="G3" s="12" t="s">
        <v>13</v>
      </c>
      <c r="H3" s="131"/>
      <c r="I3" s="132"/>
      <c r="J3" s="132"/>
      <c r="K3" s="132"/>
      <c r="L3" s="132"/>
      <c r="M3" s="133"/>
    </row>
    <row r="4" spans="2:13" ht="18.95" customHeight="1">
      <c r="B4" s="300" t="s">
        <v>14</v>
      </c>
      <c r="C4" s="297" t="s">
        <v>15</v>
      </c>
      <c r="D4" s="13" t="s">
        <v>16</v>
      </c>
      <c r="E4" s="14">
        <f>'1-2총괄내역서'!H10+'1-2총괄내역서'!H11+'1-2총괄내역서'!H12</f>
        <v>0</v>
      </c>
      <c r="F4" s="14"/>
      <c r="G4" s="14"/>
    </row>
    <row r="5" spans="2:13" ht="18.95" customHeight="1">
      <c r="B5" s="301"/>
      <c r="C5" s="298"/>
      <c r="D5" s="13" t="s">
        <v>17</v>
      </c>
      <c r="E5" s="14">
        <f>'1-2총괄내역서'!H15</f>
        <v>0</v>
      </c>
      <c r="F5" s="14"/>
      <c r="G5" s="14"/>
    </row>
    <row r="6" spans="2:13" ht="18.95" customHeight="1">
      <c r="B6" s="301"/>
      <c r="C6" s="297" t="s">
        <v>18</v>
      </c>
      <c r="D6" s="13" t="s">
        <v>19</v>
      </c>
      <c r="E6" s="14">
        <f>'1-2총괄내역서'!J15</f>
        <v>0</v>
      </c>
      <c r="F6" s="14"/>
      <c r="G6" s="14"/>
    </row>
    <row r="7" spans="2:13" ht="18.95" customHeight="1">
      <c r="B7" s="301"/>
      <c r="C7" s="299"/>
      <c r="D7" s="13" t="s">
        <v>20</v>
      </c>
      <c r="E7" s="14"/>
      <c r="F7" s="64" t="s">
        <v>86</v>
      </c>
      <c r="G7" s="14"/>
    </row>
    <row r="8" spans="2:13" ht="18.95" customHeight="1">
      <c r="B8" s="301"/>
      <c r="C8" s="298"/>
      <c r="D8" s="13" t="s">
        <v>17</v>
      </c>
      <c r="E8" s="14">
        <f>SUM(E6:E7)</f>
        <v>0</v>
      </c>
      <c r="F8" s="14"/>
      <c r="G8" s="14"/>
    </row>
    <row r="9" spans="2:13" ht="18.95" customHeight="1">
      <c r="B9" s="301"/>
      <c r="C9" s="297" t="s">
        <v>21</v>
      </c>
      <c r="D9" s="13" t="s">
        <v>22</v>
      </c>
      <c r="E9" s="14">
        <f>E8*3.73%</f>
        <v>0</v>
      </c>
      <c r="F9" s="14" t="s">
        <v>87</v>
      </c>
      <c r="G9" s="14"/>
    </row>
    <row r="10" spans="2:13" ht="18.95" customHeight="1">
      <c r="B10" s="301"/>
      <c r="C10" s="299"/>
      <c r="D10" s="13" t="s">
        <v>23</v>
      </c>
      <c r="E10" s="14">
        <f>E8*0.87%</f>
        <v>0</v>
      </c>
      <c r="F10" s="14" t="s">
        <v>40</v>
      </c>
      <c r="G10" s="14"/>
    </row>
    <row r="11" spans="2:13" ht="18.95" customHeight="1">
      <c r="B11" s="301"/>
      <c r="C11" s="299"/>
      <c r="D11" s="13" t="s">
        <v>85</v>
      </c>
      <c r="E11" s="64">
        <f>(E5+E6)*1.85%</f>
        <v>0</v>
      </c>
      <c r="F11" s="64" t="s">
        <v>103</v>
      </c>
      <c r="G11" s="64"/>
    </row>
    <row r="12" spans="2:13" ht="18.95" customHeight="1">
      <c r="B12" s="301"/>
      <c r="C12" s="299"/>
      <c r="D12" s="13" t="s">
        <v>24</v>
      </c>
      <c r="E12" s="14"/>
      <c r="F12" s="14" t="s">
        <v>88</v>
      </c>
      <c r="G12" s="14"/>
    </row>
    <row r="13" spans="2:13" ht="18.95" customHeight="1">
      <c r="B13" s="301"/>
      <c r="C13" s="299"/>
      <c r="D13" s="13" t="s">
        <v>36</v>
      </c>
      <c r="E13" s="14"/>
      <c r="F13" s="14" t="s">
        <v>41</v>
      </c>
      <c r="G13" s="14"/>
    </row>
    <row r="14" spans="2:13" ht="18.95" customHeight="1">
      <c r="B14" s="301"/>
      <c r="C14" s="299"/>
      <c r="D14" s="13" t="s">
        <v>25</v>
      </c>
      <c r="E14" s="14"/>
      <c r="F14" s="14" t="s">
        <v>42</v>
      </c>
      <c r="G14" s="14"/>
    </row>
    <row r="15" spans="2:13" ht="18.95" customHeight="1">
      <c r="B15" s="301"/>
      <c r="C15" s="299"/>
      <c r="D15" s="13" t="s">
        <v>26</v>
      </c>
      <c r="E15" s="14"/>
      <c r="F15" s="14" t="s">
        <v>164</v>
      </c>
      <c r="G15" s="14"/>
    </row>
    <row r="16" spans="2:13" ht="18.95" customHeight="1">
      <c r="B16" s="301"/>
      <c r="C16" s="299"/>
      <c r="D16" s="13" t="s">
        <v>27</v>
      </c>
      <c r="E16" s="14">
        <f>INT((E5+E8)*5.6%)</f>
        <v>0</v>
      </c>
      <c r="F16" s="64" t="s">
        <v>92</v>
      </c>
      <c r="G16" s="14"/>
    </row>
    <row r="17" spans="2:9" ht="18.95" customHeight="1">
      <c r="B17" s="301"/>
      <c r="C17" s="298"/>
      <c r="D17" s="13" t="s">
        <v>17</v>
      </c>
      <c r="E17" s="14">
        <f>SUM(E9:E16)</f>
        <v>0</v>
      </c>
      <c r="F17" s="14"/>
      <c r="G17" s="14"/>
    </row>
    <row r="18" spans="2:9" ht="18.95" customHeight="1">
      <c r="B18" s="302"/>
      <c r="C18" s="282" t="s">
        <v>28</v>
      </c>
      <c r="D18" s="284"/>
      <c r="E18" s="14">
        <f>E5+E8+E17</f>
        <v>0</v>
      </c>
      <c r="F18" s="14"/>
      <c r="G18" s="14"/>
    </row>
    <row r="19" spans="2:9" ht="18.95" customHeight="1">
      <c r="B19" s="282" t="s">
        <v>29</v>
      </c>
      <c r="C19" s="283"/>
      <c r="D19" s="284"/>
      <c r="E19" s="14">
        <f>INT(E18*6%)</f>
        <v>0</v>
      </c>
      <c r="F19" s="64" t="s">
        <v>59</v>
      </c>
      <c r="G19" s="14"/>
    </row>
    <row r="20" spans="2:9" ht="18.95" customHeight="1">
      <c r="B20" s="282" t="s">
        <v>30</v>
      </c>
      <c r="C20" s="283"/>
      <c r="D20" s="284"/>
      <c r="E20" s="14"/>
      <c r="F20" s="14" t="s">
        <v>104</v>
      </c>
      <c r="G20" s="14"/>
    </row>
    <row r="21" spans="2:9" ht="18.95" customHeight="1">
      <c r="B21" s="282" t="s">
        <v>46</v>
      </c>
      <c r="C21" s="283"/>
      <c r="D21" s="284"/>
      <c r="E21" s="14">
        <f>'1-2총괄내역서'!M14</f>
        <v>0</v>
      </c>
      <c r="F21" s="14"/>
      <c r="G21" s="14"/>
      <c r="I21" s="38"/>
    </row>
    <row r="22" spans="2:9" ht="18.95" customHeight="1">
      <c r="B22" s="282" t="s">
        <v>31</v>
      </c>
      <c r="C22" s="283"/>
      <c r="D22" s="284"/>
      <c r="E22" s="64">
        <f>TRUNC(E18+E19+E20+E21,0)</f>
        <v>0</v>
      </c>
      <c r="F22" s="14"/>
      <c r="G22" s="14"/>
      <c r="I22" s="38"/>
    </row>
    <row r="23" spans="2:9" ht="18.95" customHeight="1">
      <c r="B23" s="282" t="s">
        <v>32</v>
      </c>
      <c r="C23" s="283"/>
      <c r="D23" s="284"/>
      <c r="E23" s="89">
        <f>E22*10%</f>
        <v>0</v>
      </c>
      <c r="F23" s="14" t="s">
        <v>33</v>
      </c>
      <c r="G23" s="14"/>
    </row>
    <row r="24" spans="2:9" ht="18.95" customHeight="1">
      <c r="B24" s="285" t="s">
        <v>34</v>
      </c>
      <c r="C24" s="286"/>
      <c r="D24" s="287"/>
      <c r="E24" s="137">
        <f>SUM(E22:E23)</f>
        <v>0</v>
      </c>
      <c r="F24" s="14"/>
      <c r="G24" s="14"/>
    </row>
    <row r="25" spans="2:9" ht="18.95" customHeight="1">
      <c r="B25" s="290" t="s">
        <v>89</v>
      </c>
      <c r="C25" s="291"/>
      <c r="D25" s="292"/>
      <c r="E25" s="138">
        <f>'1-2총괄내역서'!M18</f>
        <v>68174000.200000003</v>
      </c>
      <c r="F25" s="138" t="s">
        <v>209</v>
      </c>
      <c r="G25" s="64"/>
    </row>
    <row r="26" spans="2:9" ht="18.95" customHeight="1">
      <c r="B26" s="285" t="s">
        <v>35</v>
      </c>
      <c r="C26" s="288"/>
      <c r="D26" s="289"/>
      <c r="E26" s="44">
        <f>E24+E25</f>
        <v>68174000.200000003</v>
      </c>
      <c r="F26" s="14"/>
      <c r="G26" s="14"/>
    </row>
  </sheetData>
  <mergeCells count="16">
    <mergeCell ref="B1:G1"/>
    <mergeCell ref="B3:D3"/>
    <mergeCell ref="C4:C5"/>
    <mergeCell ref="C6:C8"/>
    <mergeCell ref="C18:D18"/>
    <mergeCell ref="B4:B18"/>
    <mergeCell ref="C9:C17"/>
    <mergeCell ref="B2:M2"/>
    <mergeCell ref="B22:D22"/>
    <mergeCell ref="B23:D23"/>
    <mergeCell ref="B24:D24"/>
    <mergeCell ref="B26:D26"/>
    <mergeCell ref="B19:D19"/>
    <mergeCell ref="B20:D20"/>
    <mergeCell ref="B21:D21"/>
    <mergeCell ref="B25:D25"/>
  </mergeCells>
  <phoneticPr fontId="19" type="noConversion"/>
  <printOptions horizontalCentered="1"/>
  <pageMargins left="0.18" right="0.16" top="0.16" bottom="0.16" header="0.16" footer="0.1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I12" sqref="I12"/>
    </sheetView>
  </sheetViews>
  <sheetFormatPr defaultRowHeight="13.5"/>
  <cols>
    <col min="1" max="1" width="0.77734375" style="40" customWidth="1"/>
    <col min="2" max="2" width="3.109375" customWidth="1"/>
    <col min="3" max="3" width="15" customWidth="1"/>
    <col min="4" max="4" width="12" customWidth="1"/>
    <col min="5" max="5" width="4.88671875" customWidth="1"/>
    <col min="6" max="6" width="6.5546875" customWidth="1"/>
    <col min="7" max="7" width="8.44140625" customWidth="1"/>
    <col min="8" max="8" width="11.5546875" customWidth="1"/>
    <col min="9" max="9" width="10.109375" customWidth="1"/>
    <col min="10" max="10" width="11.77734375" customWidth="1"/>
    <col min="11" max="11" width="8.44140625" customWidth="1"/>
    <col min="12" max="12" width="9.6640625" customWidth="1"/>
    <col min="13" max="13" width="11.5546875" customWidth="1"/>
    <col min="14" max="14" width="11.21875" customWidth="1"/>
  </cols>
  <sheetData>
    <row r="1" spans="2:14" ht="25.5">
      <c r="C1" s="312" t="s">
        <v>151</v>
      </c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2:14">
      <c r="C2" s="6"/>
      <c r="D2" s="6"/>
      <c r="E2" s="7"/>
      <c r="F2" s="6"/>
      <c r="G2" s="8"/>
      <c r="H2" s="8"/>
      <c r="I2" s="8"/>
      <c r="J2" s="8"/>
      <c r="K2" s="8"/>
      <c r="L2" s="8"/>
      <c r="M2" s="8"/>
      <c r="N2" s="9"/>
    </row>
    <row r="3" spans="2:14" ht="14.25" thickBot="1">
      <c r="C3" s="303" t="s">
        <v>64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2:14" ht="23.1" customHeight="1">
      <c r="B4" s="317" t="s">
        <v>0</v>
      </c>
      <c r="C4" s="318"/>
      <c r="D4" s="313" t="s">
        <v>1</v>
      </c>
      <c r="E4" s="313" t="s">
        <v>2</v>
      </c>
      <c r="F4" s="313" t="s">
        <v>3</v>
      </c>
      <c r="G4" s="315" t="s">
        <v>4</v>
      </c>
      <c r="H4" s="316"/>
      <c r="I4" s="315" t="s">
        <v>5</v>
      </c>
      <c r="J4" s="316"/>
      <c r="K4" s="315" t="s">
        <v>45</v>
      </c>
      <c r="L4" s="316"/>
      <c r="M4" s="308" t="s">
        <v>6</v>
      </c>
      <c r="N4" s="310" t="s">
        <v>7</v>
      </c>
    </row>
    <row r="5" spans="2:14" ht="23.1" customHeight="1">
      <c r="B5" s="319"/>
      <c r="C5" s="320"/>
      <c r="D5" s="314"/>
      <c r="E5" s="314"/>
      <c r="F5" s="314"/>
      <c r="G5" s="31" t="s">
        <v>8</v>
      </c>
      <c r="H5" s="31" t="s">
        <v>9</v>
      </c>
      <c r="I5" s="31" t="s">
        <v>8</v>
      </c>
      <c r="J5" s="31" t="s">
        <v>9</v>
      </c>
      <c r="K5" s="31" t="s">
        <v>8</v>
      </c>
      <c r="L5" s="31" t="s">
        <v>9</v>
      </c>
      <c r="M5" s="309"/>
      <c r="N5" s="311"/>
    </row>
    <row r="6" spans="2:14" ht="16.5" customHeight="1">
      <c r="B6" s="305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7"/>
      <c r="N6" s="57"/>
    </row>
    <row r="7" spans="2:14" s="40" customFormat="1" ht="20.100000000000001" customHeight="1">
      <c r="B7" s="199">
        <v>1</v>
      </c>
      <c r="C7" s="88" t="s">
        <v>178</v>
      </c>
      <c r="D7" s="78"/>
      <c r="E7" s="69" t="s">
        <v>52</v>
      </c>
      <c r="F7" s="214">
        <v>111.04</v>
      </c>
      <c r="G7" s="215"/>
      <c r="H7" s="76"/>
      <c r="I7" s="215">
        <f>'1-4일위대가'!L11</f>
        <v>0</v>
      </c>
      <c r="J7" s="215">
        <f t="shared" ref="J7:J11" si="0">F7*I7</f>
        <v>0</v>
      </c>
      <c r="K7" s="215"/>
      <c r="L7" s="215"/>
      <c r="M7" s="216">
        <f>L7+J7+H7</f>
        <v>0</v>
      </c>
      <c r="N7" s="205" t="s">
        <v>51</v>
      </c>
    </row>
    <row r="8" spans="2:14" s="40" customFormat="1" ht="20.100000000000001" customHeight="1">
      <c r="B8" s="199">
        <v>2</v>
      </c>
      <c r="C8" s="200" t="s">
        <v>179</v>
      </c>
      <c r="D8" s="212"/>
      <c r="E8" s="69" t="s">
        <v>52</v>
      </c>
      <c r="F8" s="201">
        <f>수량산출서!H10</f>
        <v>33.28</v>
      </c>
      <c r="G8" s="202"/>
      <c r="H8" s="203"/>
      <c r="I8" s="202">
        <f>'1-4일위대가'!I15</f>
        <v>0</v>
      </c>
      <c r="J8" s="202">
        <f>F8*I8</f>
        <v>0</v>
      </c>
      <c r="K8" s="202"/>
      <c r="L8" s="202"/>
      <c r="M8" s="204">
        <f>J8</f>
        <v>0</v>
      </c>
      <c r="N8" s="205" t="s">
        <v>140</v>
      </c>
    </row>
    <row r="9" spans="2:14" s="40" customFormat="1" ht="20.100000000000001" customHeight="1">
      <c r="B9" s="197">
        <v>3</v>
      </c>
      <c r="C9" s="88" t="s">
        <v>191</v>
      </c>
      <c r="D9" s="78"/>
      <c r="E9" s="69" t="s">
        <v>52</v>
      </c>
      <c r="F9" s="97">
        <v>209.32</v>
      </c>
      <c r="G9" s="65"/>
      <c r="H9" s="76"/>
      <c r="I9" s="65">
        <f>'1-4일위대가'!L19</f>
        <v>0</v>
      </c>
      <c r="J9" s="65">
        <f t="shared" si="0"/>
        <v>0</v>
      </c>
      <c r="K9" s="65"/>
      <c r="L9" s="65"/>
      <c r="M9" s="178">
        <f>J9</f>
        <v>0</v>
      </c>
      <c r="N9" s="205" t="s">
        <v>58</v>
      </c>
    </row>
    <row r="10" spans="2:14" s="40" customFormat="1" ht="20.100000000000001" customHeight="1">
      <c r="B10" s="199">
        <v>4</v>
      </c>
      <c r="C10" s="88" t="s">
        <v>139</v>
      </c>
      <c r="D10" s="78" t="str">
        <f>'1-4일위대가'!C22</f>
        <v>3.66m*10mm</v>
      </c>
      <c r="E10" s="69" t="s">
        <v>52</v>
      </c>
      <c r="F10" s="97">
        <v>209.32</v>
      </c>
      <c r="G10" s="65">
        <f>'1-4일위대가'!G27</f>
        <v>0</v>
      </c>
      <c r="H10" s="76">
        <f>F10*G10</f>
        <v>0</v>
      </c>
      <c r="I10" s="65">
        <f>'1-4일위대가'!I27</f>
        <v>0</v>
      </c>
      <c r="J10" s="65">
        <f t="shared" si="0"/>
        <v>0</v>
      </c>
      <c r="K10" s="65"/>
      <c r="L10" s="65"/>
      <c r="M10" s="178">
        <f>H10+J10</f>
        <v>0</v>
      </c>
      <c r="N10" s="205" t="s">
        <v>183</v>
      </c>
    </row>
    <row r="11" spans="2:14" s="27" customFormat="1" ht="20.100000000000001" customHeight="1">
      <c r="B11" s="197">
        <v>5</v>
      </c>
      <c r="C11" s="73" t="s">
        <v>146</v>
      </c>
      <c r="D11" s="124" t="e">
        <f>#REF!</f>
        <v>#REF!</v>
      </c>
      <c r="E11" s="69" t="s">
        <v>43</v>
      </c>
      <c r="F11" s="97">
        <v>111.04</v>
      </c>
      <c r="G11" s="125">
        <f>'1-4일위대가'!G35</f>
        <v>0</v>
      </c>
      <c r="H11" s="65">
        <f>F11*G11</f>
        <v>0</v>
      </c>
      <c r="I11" s="126">
        <f>'1-4일위대가'!I35</f>
        <v>0</v>
      </c>
      <c r="J11" s="65">
        <f t="shared" si="0"/>
        <v>0</v>
      </c>
      <c r="K11" s="127"/>
      <c r="L11" s="126"/>
      <c r="M11" s="178">
        <f>H11+J11</f>
        <v>0</v>
      </c>
      <c r="N11" s="205" t="s">
        <v>184</v>
      </c>
    </row>
    <row r="12" spans="2:14" ht="20.100000000000001" customHeight="1">
      <c r="B12" s="199">
        <v>6</v>
      </c>
      <c r="C12" s="73" t="s">
        <v>134</v>
      </c>
      <c r="D12" s="179" t="s">
        <v>168</v>
      </c>
      <c r="E12" s="69" t="s">
        <v>52</v>
      </c>
      <c r="F12" s="219">
        <v>69.400000000000006</v>
      </c>
      <c r="G12" s="65">
        <f>'1-4일위대가'!L39</f>
        <v>0</v>
      </c>
      <c r="H12" s="65">
        <f>F12*G12</f>
        <v>0</v>
      </c>
      <c r="I12" s="65"/>
      <c r="J12" s="65"/>
      <c r="K12" s="65"/>
      <c r="L12" s="65"/>
      <c r="M12" s="178">
        <f>H12</f>
        <v>0</v>
      </c>
      <c r="N12" s="205" t="s">
        <v>185</v>
      </c>
    </row>
    <row r="13" spans="2:14" s="40" customFormat="1" ht="20.100000000000001" customHeight="1">
      <c r="B13" s="197">
        <v>7</v>
      </c>
      <c r="C13" s="73" t="s">
        <v>119</v>
      </c>
      <c r="D13" s="180" t="s">
        <v>110</v>
      </c>
      <c r="E13" s="74" t="s">
        <v>113</v>
      </c>
      <c r="F13" s="67">
        <v>1</v>
      </c>
      <c r="G13" s="65"/>
      <c r="H13" s="65"/>
      <c r="I13" s="65"/>
      <c r="J13" s="65">
        <f>F13*I13</f>
        <v>0</v>
      </c>
      <c r="K13" s="65"/>
      <c r="L13" s="65"/>
      <c r="M13" s="178">
        <f>J13</f>
        <v>0</v>
      </c>
      <c r="N13" s="205" t="s">
        <v>150</v>
      </c>
    </row>
    <row r="14" spans="2:14" ht="20.100000000000001" customHeight="1">
      <c r="B14" s="199">
        <v>8</v>
      </c>
      <c r="C14" s="73" t="s">
        <v>57</v>
      </c>
      <c r="D14" s="75" t="s">
        <v>180</v>
      </c>
      <c r="E14" s="74" t="s">
        <v>56</v>
      </c>
      <c r="F14" s="97">
        <v>7.33</v>
      </c>
      <c r="G14" s="65"/>
      <c r="H14" s="65"/>
      <c r="I14" s="65"/>
      <c r="J14" s="65"/>
      <c r="K14" s="65">
        <f>'1-4일위대가'!L44</f>
        <v>0</v>
      </c>
      <c r="L14" s="65">
        <f>F14*K14</f>
        <v>0</v>
      </c>
      <c r="M14" s="178">
        <f>L14</f>
        <v>0</v>
      </c>
      <c r="N14" s="205" t="s">
        <v>167</v>
      </c>
    </row>
    <row r="15" spans="2:14" s="40" customFormat="1" ht="20.100000000000001" customHeight="1">
      <c r="B15" s="198"/>
      <c r="C15" s="182" t="s">
        <v>149</v>
      </c>
      <c r="D15" s="183"/>
      <c r="E15" s="184"/>
      <c r="F15" s="185"/>
      <c r="G15" s="186"/>
      <c r="H15" s="186">
        <f>H10+H11+H12</f>
        <v>0</v>
      </c>
      <c r="I15" s="186"/>
      <c r="J15" s="186">
        <f>J7+J8+J9+J10+J11+J13</f>
        <v>0</v>
      </c>
      <c r="K15" s="186"/>
      <c r="L15" s="186">
        <f>L14</f>
        <v>0</v>
      </c>
      <c r="M15" s="187">
        <f>M7+M8+M9+M10+M11+M12+M13+M14</f>
        <v>0</v>
      </c>
      <c r="N15" s="206"/>
    </row>
    <row r="16" spans="2:14" s="40" customFormat="1" ht="20.100000000000001" customHeight="1">
      <c r="B16" s="197">
        <v>9</v>
      </c>
      <c r="C16" s="171" t="s">
        <v>130</v>
      </c>
      <c r="D16" s="78"/>
      <c r="E16" s="74" t="s">
        <v>132</v>
      </c>
      <c r="F16" s="67">
        <v>208</v>
      </c>
      <c r="G16" s="65">
        <v>326000</v>
      </c>
      <c r="H16" s="65">
        <f>F16*G16</f>
        <v>67808000</v>
      </c>
      <c r="I16" s="65"/>
      <c r="J16" s="65"/>
      <c r="K16" s="65"/>
      <c r="L16" s="65"/>
      <c r="M16" s="178">
        <f>H16</f>
        <v>67808000</v>
      </c>
      <c r="N16" s="205" t="s">
        <v>130</v>
      </c>
    </row>
    <row r="17" spans="2:14" s="40" customFormat="1" ht="20.100000000000001" customHeight="1">
      <c r="B17" s="197">
        <v>10</v>
      </c>
      <c r="C17" s="171" t="s">
        <v>131</v>
      </c>
      <c r="D17" s="75"/>
      <c r="E17" s="74" t="s">
        <v>133</v>
      </c>
      <c r="F17" s="97">
        <v>0.54</v>
      </c>
      <c r="G17" s="65"/>
      <c r="H17" s="65">
        <f>M16*0.54%</f>
        <v>366163.20000000001</v>
      </c>
      <c r="I17" s="65"/>
      <c r="J17" s="65"/>
      <c r="K17" s="65"/>
      <c r="L17" s="65"/>
      <c r="M17" s="178">
        <f>H17-163</f>
        <v>366000.2</v>
      </c>
      <c r="N17" s="205" t="s">
        <v>207</v>
      </c>
    </row>
    <row r="18" spans="2:14" s="40" customFormat="1" ht="20.100000000000001" customHeight="1">
      <c r="B18" s="181"/>
      <c r="C18" s="182" t="s">
        <v>149</v>
      </c>
      <c r="D18" s="183"/>
      <c r="E18" s="184"/>
      <c r="F18" s="185"/>
      <c r="G18" s="186"/>
      <c r="H18" s="186">
        <f>H16+H17</f>
        <v>68174163.200000003</v>
      </c>
      <c r="I18" s="186"/>
      <c r="J18" s="186"/>
      <c r="K18" s="186"/>
      <c r="L18" s="186"/>
      <c r="M18" s="187">
        <f>M16+M17</f>
        <v>68174000.200000003</v>
      </c>
      <c r="N18" s="188"/>
    </row>
    <row r="19" spans="2:14" ht="34.5" customHeight="1" thickBot="1">
      <c r="B19" s="189"/>
      <c r="C19" s="190" t="s">
        <v>39</v>
      </c>
      <c r="D19" s="191"/>
      <c r="E19" s="192"/>
      <c r="F19" s="192"/>
      <c r="G19" s="193"/>
      <c r="H19" s="194"/>
      <c r="I19" s="194"/>
      <c r="J19" s="194"/>
      <c r="K19" s="194"/>
      <c r="L19" s="194"/>
      <c r="M19" s="195">
        <f>M15+M18</f>
        <v>68174000.200000003</v>
      </c>
      <c r="N19" s="196"/>
    </row>
  </sheetData>
  <mergeCells count="12">
    <mergeCell ref="B6:M6"/>
    <mergeCell ref="M4:M5"/>
    <mergeCell ref="N4:N5"/>
    <mergeCell ref="C1:N1"/>
    <mergeCell ref="D4:D5"/>
    <mergeCell ref="E4:E5"/>
    <mergeCell ref="F4:F5"/>
    <mergeCell ref="G4:H4"/>
    <mergeCell ref="I4:J4"/>
    <mergeCell ref="K4:L4"/>
    <mergeCell ref="B4:C5"/>
    <mergeCell ref="C3:N3"/>
  </mergeCells>
  <phoneticPr fontId="19" type="noConversion"/>
  <pageMargins left="0.16" right="0.16" top="0.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workbookViewId="0">
      <selection activeCell="H28" sqref="H28"/>
    </sheetView>
  </sheetViews>
  <sheetFormatPr defaultRowHeight="13.5"/>
  <cols>
    <col min="1" max="1" width="0.77734375" style="40" customWidth="1"/>
    <col min="2" max="2" width="2.5546875" style="40" customWidth="1"/>
    <col min="3" max="3" width="15.88671875" style="40" customWidth="1"/>
    <col min="4" max="4" width="18.5546875" style="40" customWidth="1"/>
    <col min="5" max="5" width="4.88671875" style="40" customWidth="1"/>
    <col min="6" max="6" width="6.5546875" style="40" customWidth="1"/>
    <col min="7" max="7" width="8.44140625" style="40" customWidth="1"/>
    <col min="8" max="8" width="11.5546875" style="40" customWidth="1"/>
    <col min="9" max="12" width="9.77734375" style="40" customWidth="1"/>
    <col min="13" max="13" width="11.5546875" style="40" customWidth="1"/>
    <col min="14" max="14" width="7" style="40" customWidth="1"/>
    <col min="15" max="16384" width="8.88671875" style="40"/>
  </cols>
  <sheetData>
    <row r="1" spans="2:14" ht="25.5">
      <c r="C1" s="312" t="s">
        <v>124</v>
      </c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2:14">
      <c r="C2" s="6"/>
      <c r="D2" s="6"/>
      <c r="E2" s="7"/>
      <c r="F2" s="6"/>
      <c r="G2" s="8"/>
      <c r="H2" s="8"/>
      <c r="I2" s="8"/>
      <c r="J2" s="8"/>
      <c r="K2" s="8"/>
      <c r="L2" s="8"/>
      <c r="M2" s="8"/>
      <c r="N2" s="9"/>
    </row>
    <row r="3" spans="2:14" ht="14.25" thickBot="1">
      <c r="C3" s="303" t="s">
        <v>64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2:14" ht="23.1" customHeight="1">
      <c r="B4" s="317" t="s">
        <v>0</v>
      </c>
      <c r="C4" s="318"/>
      <c r="D4" s="313" t="s">
        <v>1</v>
      </c>
      <c r="E4" s="313" t="s">
        <v>2</v>
      </c>
      <c r="F4" s="313" t="s">
        <v>3</v>
      </c>
      <c r="G4" s="315" t="s">
        <v>4</v>
      </c>
      <c r="H4" s="316"/>
      <c r="I4" s="315" t="s">
        <v>5</v>
      </c>
      <c r="J4" s="316"/>
      <c r="K4" s="315" t="s">
        <v>45</v>
      </c>
      <c r="L4" s="316"/>
      <c r="M4" s="322" t="s">
        <v>6</v>
      </c>
      <c r="N4" s="310" t="s">
        <v>7</v>
      </c>
    </row>
    <row r="5" spans="2:14" ht="23.1" customHeight="1">
      <c r="B5" s="319"/>
      <c r="C5" s="320"/>
      <c r="D5" s="314"/>
      <c r="E5" s="314"/>
      <c r="F5" s="314"/>
      <c r="G5" s="31" t="s">
        <v>8</v>
      </c>
      <c r="H5" s="31" t="s">
        <v>9</v>
      </c>
      <c r="I5" s="31" t="s">
        <v>8</v>
      </c>
      <c r="J5" s="31" t="s">
        <v>9</v>
      </c>
      <c r="K5" s="31" t="s">
        <v>8</v>
      </c>
      <c r="L5" s="31" t="s">
        <v>9</v>
      </c>
      <c r="M5" s="314"/>
      <c r="N5" s="311"/>
    </row>
    <row r="6" spans="2:14" ht="16.5" customHeight="1" thickBot="1">
      <c r="B6" s="321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57"/>
    </row>
    <row r="7" spans="2:14" ht="30" customHeight="1">
      <c r="B7" s="157" t="s">
        <v>48</v>
      </c>
      <c r="C7" s="88" t="s">
        <v>125</v>
      </c>
      <c r="D7" s="78" t="s">
        <v>126</v>
      </c>
      <c r="E7" s="69" t="s">
        <v>127</v>
      </c>
      <c r="F7" s="156">
        <v>208</v>
      </c>
      <c r="G7" s="65">
        <v>326000</v>
      </c>
      <c r="H7" s="76">
        <f>F7*G7</f>
        <v>67808000</v>
      </c>
      <c r="I7" s="65"/>
      <c r="J7" s="65"/>
      <c r="K7" s="65"/>
      <c r="L7" s="65"/>
      <c r="M7" s="66">
        <f>H7</f>
        <v>67808000</v>
      </c>
      <c r="N7" s="68"/>
    </row>
    <row r="8" spans="2:14" ht="30" customHeight="1">
      <c r="B8" s="157" t="s">
        <v>102</v>
      </c>
      <c r="C8" s="167" t="s">
        <v>128</v>
      </c>
      <c r="D8" s="168"/>
      <c r="E8" s="74" t="s">
        <v>129</v>
      </c>
      <c r="F8" s="170">
        <v>0.54</v>
      </c>
      <c r="G8" s="65"/>
      <c r="H8" s="169">
        <f>M7*0.54%</f>
        <v>366163.20000000001</v>
      </c>
      <c r="I8" s="65"/>
      <c r="J8" s="65"/>
      <c r="K8" s="65"/>
      <c r="L8" s="65"/>
      <c r="M8" s="66">
        <f>H8</f>
        <v>366163.20000000001</v>
      </c>
      <c r="N8" s="68"/>
    </row>
    <row r="9" spans="2:14" ht="30" customHeight="1" thickBot="1">
      <c r="B9" s="32"/>
      <c r="C9" s="56" t="s">
        <v>39</v>
      </c>
      <c r="D9" s="60"/>
      <c r="E9" s="61"/>
      <c r="F9" s="61"/>
      <c r="G9" s="10"/>
      <c r="H9" s="62">
        <f>H7+H8</f>
        <v>68174163.200000003</v>
      </c>
      <c r="I9" s="62"/>
      <c r="J9" s="62">
        <f>SUM(J7:J7)</f>
        <v>0</v>
      </c>
      <c r="K9" s="62"/>
      <c r="L9" s="62">
        <f>SUM(L7:L7)</f>
        <v>0</v>
      </c>
      <c r="M9" s="62">
        <f>L9+J9+H9</f>
        <v>68174163.200000003</v>
      </c>
      <c r="N9" s="63"/>
    </row>
    <row r="10" spans="2:14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60"/>
    </row>
    <row r="11" spans="2:14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3"/>
    </row>
    <row r="12" spans="2:14"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/>
    </row>
    <row r="13" spans="2:14">
      <c r="B13" s="1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3"/>
    </row>
    <row r="14" spans="2:14"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3"/>
    </row>
    <row r="15" spans="2:14"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3"/>
    </row>
    <row r="16" spans="2:14"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3"/>
    </row>
    <row r="17" spans="2:14"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3"/>
    </row>
    <row r="18" spans="2:14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3"/>
    </row>
    <row r="19" spans="2:14"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3"/>
    </row>
    <row r="20" spans="2:14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</row>
    <row r="21" spans="2:14" ht="14.25" thickBot="1"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6"/>
    </row>
  </sheetData>
  <mergeCells count="12">
    <mergeCell ref="N4:N5"/>
    <mergeCell ref="B6:M6"/>
    <mergeCell ref="C1:N1"/>
    <mergeCell ref="C3:N3"/>
    <mergeCell ref="B4:C5"/>
    <mergeCell ref="D4:D5"/>
    <mergeCell ref="E4:E5"/>
    <mergeCell ref="F4:F5"/>
    <mergeCell ref="G4:H4"/>
    <mergeCell ref="I4:J4"/>
    <mergeCell ref="K4:L4"/>
    <mergeCell ref="M4:M5"/>
  </mergeCells>
  <phoneticPr fontId="1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"/>
  <sheetViews>
    <sheetView topLeftCell="A10" zoomScaleNormal="100" zoomScaleSheetLayoutView="100" workbookViewId="0">
      <selection activeCell="G21" sqref="G21"/>
    </sheetView>
  </sheetViews>
  <sheetFormatPr defaultRowHeight="13.5"/>
  <cols>
    <col min="1" max="1" width="0.88671875" style="16" customWidth="1"/>
    <col min="2" max="2" width="15.5546875" style="16" customWidth="1"/>
    <col min="3" max="3" width="13.33203125" style="16" bestFit="1" customWidth="1"/>
    <col min="4" max="4" width="5.109375" style="17" customWidth="1"/>
    <col min="5" max="5" width="7.21875" style="16" customWidth="1"/>
    <col min="6" max="6" width="9.6640625" style="16" customWidth="1"/>
    <col min="7" max="7" width="14.109375" style="16" customWidth="1"/>
    <col min="8" max="8" width="11.6640625" style="16" customWidth="1"/>
    <col min="9" max="9" width="12.5546875" style="16" customWidth="1"/>
    <col min="10" max="10" width="9" style="16" customWidth="1"/>
    <col min="11" max="11" width="9.77734375" style="16" customWidth="1"/>
    <col min="12" max="12" width="12.21875" style="16" customWidth="1"/>
    <col min="13" max="13" width="13.77734375" style="16" customWidth="1"/>
    <col min="14" max="16384" width="8.88671875" style="16"/>
  </cols>
  <sheetData>
    <row r="2" spans="1:13" ht="25.5">
      <c r="B2" s="325" t="s">
        <v>166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3" ht="16.5" customHeight="1">
      <c r="B3" s="29"/>
      <c r="C3" s="29"/>
      <c r="D3" s="30"/>
      <c r="E3" s="29"/>
      <c r="F3" s="18"/>
      <c r="G3" s="18"/>
      <c r="H3" s="18"/>
      <c r="I3" s="18"/>
      <c r="J3" s="18"/>
      <c r="K3" s="18"/>
      <c r="L3" s="18"/>
      <c r="M3" s="19"/>
    </row>
    <row r="4" spans="1:13" ht="16.5" customHeight="1" thickBot="1">
      <c r="B4" s="86" t="s">
        <v>64</v>
      </c>
      <c r="C4" s="86"/>
      <c r="D4" s="86"/>
      <c r="E4" s="86"/>
      <c r="F4" s="86"/>
      <c r="G4" s="18"/>
      <c r="H4" s="18"/>
      <c r="I4" s="18"/>
      <c r="J4" s="18"/>
      <c r="K4" s="18"/>
      <c r="L4" s="18"/>
      <c r="M4" s="19"/>
    </row>
    <row r="5" spans="1:13" ht="23.1" customHeight="1">
      <c r="B5" s="326" t="s">
        <v>0</v>
      </c>
      <c r="C5" s="328" t="s">
        <v>1</v>
      </c>
      <c r="D5" s="328" t="s">
        <v>2</v>
      </c>
      <c r="E5" s="328" t="s">
        <v>3</v>
      </c>
      <c r="F5" s="330" t="s">
        <v>4</v>
      </c>
      <c r="G5" s="330"/>
      <c r="H5" s="330" t="s">
        <v>5</v>
      </c>
      <c r="I5" s="330"/>
      <c r="J5" s="330" t="s">
        <v>45</v>
      </c>
      <c r="K5" s="330"/>
      <c r="L5" s="330" t="s">
        <v>6</v>
      </c>
      <c r="M5" s="332" t="s">
        <v>7</v>
      </c>
    </row>
    <row r="6" spans="1:13" ht="23.1" customHeight="1">
      <c r="B6" s="327"/>
      <c r="C6" s="329"/>
      <c r="D6" s="329"/>
      <c r="E6" s="329"/>
      <c r="F6" s="106" t="s">
        <v>8</v>
      </c>
      <c r="G6" s="106" t="s">
        <v>9</v>
      </c>
      <c r="H6" s="20" t="s">
        <v>8</v>
      </c>
      <c r="I6" s="106" t="s">
        <v>9</v>
      </c>
      <c r="J6" s="106" t="s">
        <v>8</v>
      </c>
      <c r="K6" s="106" t="s">
        <v>9</v>
      </c>
      <c r="L6" s="331"/>
      <c r="M6" s="333"/>
    </row>
    <row r="7" spans="1:13" s="23" customFormat="1" ht="20.100000000000001" customHeight="1">
      <c r="A7" s="51"/>
      <c r="B7" s="45"/>
      <c r="C7" s="24"/>
      <c r="D7" s="25"/>
      <c r="E7" s="28"/>
      <c r="F7" s="70"/>
      <c r="G7" s="26"/>
      <c r="H7" s="71"/>
      <c r="I7" s="21"/>
      <c r="J7" s="72"/>
      <c r="K7" s="71"/>
      <c r="L7" s="22"/>
      <c r="M7" s="48"/>
    </row>
    <row r="8" spans="1:13" s="51" customFormat="1" ht="20.100000000000001" customHeight="1">
      <c r="B8" s="54" t="s">
        <v>95</v>
      </c>
      <c r="C8" s="323"/>
      <c r="D8" s="324"/>
      <c r="E8" s="324"/>
      <c r="F8" s="324"/>
      <c r="G8" s="52" t="s">
        <v>96</v>
      </c>
      <c r="H8" s="34"/>
      <c r="I8" s="35"/>
      <c r="J8" s="34"/>
      <c r="K8" s="34"/>
      <c r="L8" s="36"/>
      <c r="M8" s="55"/>
    </row>
    <row r="9" spans="1:13" s="51" customFormat="1" ht="20.100000000000001" customHeight="1">
      <c r="B9" s="113" t="s">
        <v>97</v>
      </c>
      <c r="C9" s="58"/>
      <c r="D9" s="58" t="s">
        <v>98</v>
      </c>
      <c r="E9" s="50"/>
      <c r="F9" s="58"/>
      <c r="G9" s="39"/>
      <c r="H9" s="53"/>
      <c r="I9" s="39"/>
      <c r="J9" s="53"/>
      <c r="K9" s="53"/>
      <c r="L9" s="77"/>
      <c r="M9" s="55"/>
    </row>
    <row r="10" spans="1:13" s="51" customFormat="1" ht="20.100000000000001" customHeight="1">
      <c r="B10" s="113" t="s">
        <v>99</v>
      </c>
      <c r="C10" s="58"/>
      <c r="D10" s="107" t="s">
        <v>98</v>
      </c>
      <c r="E10" s="50"/>
      <c r="F10" s="58"/>
      <c r="G10" s="53"/>
      <c r="H10" s="53"/>
      <c r="I10" s="39"/>
      <c r="J10" s="53"/>
      <c r="K10" s="53"/>
      <c r="L10" s="77"/>
      <c r="M10" s="55"/>
    </row>
    <row r="11" spans="1:13" s="51" customFormat="1" ht="20.100000000000001" customHeight="1">
      <c r="B11" s="96" t="s">
        <v>100</v>
      </c>
      <c r="C11" s="92"/>
      <c r="D11" s="92"/>
      <c r="E11" s="93"/>
      <c r="F11" s="92"/>
      <c r="G11" s="37"/>
      <c r="H11" s="37"/>
      <c r="I11" s="37">
        <f>SUM(I9:I10)</f>
        <v>0</v>
      </c>
      <c r="J11" s="37"/>
      <c r="K11" s="37"/>
      <c r="L11" s="95">
        <f>SUM(L9:L10)</f>
        <v>0</v>
      </c>
      <c r="M11" s="94"/>
    </row>
    <row r="12" spans="1:13" s="51" customFormat="1" ht="20.100000000000001" customHeight="1">
      <c r="B12" s="135"/>
      <c r="C12" s="58"/>
      <c r="D12" s="58"/>
      <c r="E12" s="50"/>
      <c r="F12" s="58"/>
      <c r="G12" s="136"/>
      <c r="H12" s="136"/>
      <c r="I12" s="136"/>
      <c r="J12" s="136"/>
      <c r="K12" s="136"/>
      <c r="L12" s="36"/>
      <c r="M12" s="55"/>
    </row>
    <row r="13" spans="1:13" s="51" customFormat="1" ht="20.100000000000001" customHeight="1">
      <c r="B13" s="54" t="s">
        <v>141</v>
      </c>
      <c r="C13" s="323"/>
      <c r="D13" s="324"/>
      <c r="E13" s="324"/>
      <c r="F13" s="324"/>
      <c r="G13" s="52" t="s">
        <v>63</v>
      </c>
      <c r="H13" s="136"/>
      <c r="I13" s="136"/>
      <c r="J13" s="136"/>
      <c r="K13" s="136"/>
      <c r="L13" s="36"/>
      <c r="M13" s="55"/>
    </row>
    <row r="14" spans="1:13" s="51" customFormat="1" ht="20.100000000000001" customHeight="1">
      <c r="B14" s="113" t="s">
        <v>170</v>
      </c>
      <c r="C14" s="58"/>
      <c r="D14" s="107" t="s">
        <v>98</v>
      </c>
      <c r="E14" s="91"/>
      <c r="F14" s="58"/>
      <c r="G14" s="53"/>
      <c r="H14" s="53"/>
      <c r="I14" s="53"/>
      <c r="J14" s="53"/>
      <c r="K14" s="53"/>
      <c r="L14" s="77"/>
      <c r="M14" s="55"/>
    </row>
    <row r="15" spans="1:13" s="51" customFormat="1" ht="20.100000000000001" customHeight="1">
      <c r="B15" s="96" t="s">
        <v>44</v>
      </c>
      <c r="C15" s="92"/>
      <c r="D15" s="92"/>
      <c r="E15" s="93"/>
      <c r="F15" s="92"/>
      <c r="G15" s="37"/>
      <c r="H15" s="37"/>
      <c r="I15" s="37">
        <f>SUM(I14)</f>
        <v>0</v>
      </c>
      <c r="J15" s="37"/>
      <c r="K15" s="37"/>
      <c r="L15" s="95">
        <f>SUM(L14)</f>
        <v>0</v>
      </c>
      <c r="M15" s="94"/>
    </row>
    <row r="16" spans="1:13" s="51" customFormat="1" ht="20.100000000000001" customHeight="1">
      <c r="B16" s="59"/>
      <c r="C16" s="58"/>
      <c r="D16" s="58"/>
      <c r="E16" s="50"/>
      <c r="F16" s="58"/>
      <c r="G16" s="53"/>
      <c r="H16" s="53"/>
      <c r="I16" s="53"/>
      <c r="J16" s="53"/>
      <c r="K16" s="53"/>
      <c r="L16" s="77"/>
      <c r="M16" s="172"/>
    </row>
    <row r="17" spans="2:13" s="51" customFormat="1" ht="20.100000000000001" customHeight="1">
      <c r="B17" s="54" t="s">
        <v>142</v>
      </c>
      <c r="C17" s="323"/>
      <c r="D17" s="324"/>
      <c r="E17" s="324"/>
      <c r="F17" s="324"/>
      <c r="G17" s="52" t="s">
        <v>43</v>
      </c>
      <c r="H17" s="136"/>
      <c r="I17" s="136"/>
      <c r="J17" s="136"/>
      <c r="K17" s="136"/>
      <c r="L17" s="36"/>
      <c r="M17" s="55"/>
    </row>
    <row r="18" spans="2:13" s="51" customFormat="1" ht="20.100000000000001" customHeight="1">
      <c r="B18" s="113" t="s">
        <v>165</v>
      </c>
      <c r="C18" s="58"/>
      <c r="D18" s="107" t="s">
        <v>98</v>
      </c>
      <c r="E18" s="50"/>
      <c r="F18" s="58"/>
      <c r="G18" s="53"/>
      <c r="H18" s="53"/>
      <c r="I18" s="53">
        <f>H18*E18</f>
        <v>0</v>
      </c>
      <c r="J18" s="53"/>
      <c r="K18" s="53"/>
      <c r="L18" s="77">
        <f>K18+I18+G18</f>
        <v>0</v>
      </c>
      <c r="M18" s="55"/>
    </row>
    <row r="19" spans="2:13" s="51" customFormat="1" ht="20.100000000000001" customHeight="1">
      <c r="B19" s="96" t="s">
        <v>44</v>
      </c>
      <c r="C19" s="92"/>
      <c r="D19" s="92"/>
      <c r="E19" s="93"/>
      <c r="F19" s="92"/>
      <c r="G19" s="37"/>
      <c r="H19" s="37"/>
      <c r="I19" s="37">
        <f>SUM(I18)</f>
        <v>0</v>
      </c>
      <c r="J19" s="37"/>
      <c r="K19" s="37"/>
      <c r="L19" s="95">
        <f>SUM(L18)</f>
        <v>0</v>
      </c>
      <c r="M19" s="94"/>
    </row>
    <row r="20" spans="2:13" s="51" customFormat="1" ht="20.100000000000001" customHeight="1">
      <c r="B20" s="59"/>
      <c r="C20" s="114"/>
      <c r="D20" s="58"/>
      <c r="E20" s="50"/>
      <c r="F20" s="58"/>
      <c r="G20" s="34"/>
      <c r="H20" s="53"/>
      <c r="I20" s="53"/>
      <c r="J20" s="53"/>
      <c r="K20" s="53"/>
      <c r="L20" s="77"/>
      <c r="M20" s="55"/>
    </row>
    <row r="21" spans="2:13" s="51" customFormat="1" ht="20.100000000000001" customHeight="1">
      <c r="B21" s="54" t="s">
        <v>101</v>
      </c>
      <c r="C21" s="323" t="s">
        <v>94</v>
      </c>
      <c r="D21" s="324"/>
      <c r="E21" s="324"/>
      <c r="F21" s="324"/>
      <c r="G21" s="52" t="s">
        <v>43</v>
      </c>
      <c r="H21" s="53"/>
      <c r="I21" s="53"/>
      <c r="J21" s="53"/>
      <c r="K21" s="53"/>
      <c r="L21" s="77"/>
      <c r="M21" s="55"/>
    </row>
    <row r="22" spans="2:13" s="51" customFormat="1" ht="20.100000000000001" customHeight="1">
      <c r="B22" s="113" t="s">
        <v>153</v>
      </c>
      <c r="C22" s="58" t="s">
        <v>182</v>
      </c>
      <c r="D22" s="107" t="s">
        <v>152</v>
      </c>
      <c r="E22" s="91"/>
      <c r="F22" s="58"/>
      <c r="G22" s="53"/>
      <c r="H22" s="53"/>
      <c r="I22" s="53"/>
      <c r="J22" s="53"/>
      <c r="K22" s="53"/>
      <c r="L22" s="77">
        <f>K22+I22+G22</f>
        <v>0</v>
      </c>
      <c r="M22" s="55"/>
    </row>
    <row r="23" spans="2:13" s="51" customFormat="1" ht="20.100000000000001" customHeight="1">
      <c r="B23" s="113" t="s">
        <v>154</v>
      </c>
      <c r="C23" s="58"/>
      <c r="D23" s="107" t="s">
        <v>158</v>
      </c>
      <c r="E23" s="91"/>
      <c r="F23" s="58"/>
      <c r="G23" s="53"/>
      <c r="H23" s="53"/>
      <c r="I23" s="53"/>
      <c r="J23" s="53"/>
      <c r="K23" s="53"/>
      <c r="L23" s="77">
        <f>G23</f>
        <v>0</v>
      </c>
      <c r="M23" s="55"/>
    </row>
    <row r="24" spans="2:13" s="51" customFormat="1" ht="20.100000000000001" customHeight="1">
      <c r="B24" s="113" t="s">
        <v>155</v>
      </c>
      <c r="C24" s="58" t="s">
        <v>160</v>
      </c>
      <c r="D24" s="107" t="s">
        <v>159</v>
      </c>
      <c r="E24" s="117"/>
      <c r="F24" s="58"/>
      <c r="G24" s="207"/>
      <c r="H24" s="53"/>
      <c r="I24" s="53"/>
      <c r="J24" s="53"/>
      <c r="K24" s="53"/>
      <c r="L24" s="77">
        <f>G24</f>
        <v>0</v>
      </c>
      <c r="M24" s="55"/>
    </row>
    <row r="25" spans="2:13" s="51" customFormat="1" ht="20.100000000000001" customHeight="1">
      <c r="B25" s="113" t="s">
        <v>156</v>
      </c>
      <c r="C25" s="58"/>
      <c r="D25" s="58" t="s">
        <v>50</v>
      </c>
      <c r="E25" s="90"/>
      <c r="F25" s="58"/>
      <c r="G25" s="53"/>
      <c r="H25" s="53"/>
      <c r="I25" s="53">
        <f>E25*H25</f>
        <v>0</v>
      </c>
      <c r="J25" s="53"/>
      <c r="K25" s="53"/>
      <c r="L25" s="77">
        <f>I25</f>
        <v>0</v>
      </c>
      <c r="M25" s="55"/>
    </row>
    <row r="26" spans="2:13" s="51" customFormat="1" ht="20.100000000000001" customHeight="1">
      <c r="B26" s="113" t="s">
        <v>157</v>
      </c>
      <c r="C26" s="58"/>
      <c r="D26" s="58" t="s">
        <v>50</v>
      </c>
      <c r="E26" s="50"/>
      <c r="F26" s="58"/>
      <c r="G26" s="53"/>
      <c r="H26" s="53"/>
      <c r="I26" s="53">
        <f>E26*H26</f>
        <v>0</v>
      </c>
      <c r="J26" s="53"/>
      <c r="K26" s="53"/>
      <c r="L26" s="77">
        <f>I26</f>
        <v>0</v>
      </c>
      <c r="M26" s="55"/>
    </row>
    <row r="27" spans="2:13" s="51" customFormat="1" ht="20.100000000000001" customHeight="1">
      <c r="B27" s="96" t="s">
        <v>44</v>
      </c>
      <c r="C27" s="92"/>
      <c r="D27" s="92"/>
      <c r="E27" s="93"/>
      <c r="F27" s="92"/>
      <c r="G27" s="37">
        <f>G22+G23+G24</f>
        <v>0</v>
      </c>
      <c r="H27" s="37"/>
      <c r="I27" s="37">
        <f>I25+I26</f>
        <v>0</v>
      </c>
      <c r="J27" s="37"/>
      <c r="K27" s="37"/>
      <c r="L27" s="95">
        <f>G27+I27</f>
        <v>0</v>
      </c>
      <c r="M27" s="94"/>
    </row>
    <row r="28" spans="2:13" s="51" customFormat="1" ht="20.100000000000001" customHeight="1">
      <c r="B28" s="59"/>
      <c r="C28" s="58"/>
      <c r="D28" s="58"/>
      <c r="E28" s="50"/>
      <c r="F28" s="58"/>
      <c r="G28" s="53"/>
      <c r="H28" s="53"/>
      <c r="I28" s="53"/>
      <c r="J28" s="53"/>
      <c r="K28" s="53"/>
      <c r="L28" s="77"/>
      <c r="M28" s="55"/>
    </row>
    <row r="29" spans="2:13" s="51" customFormat="1" ht="20.100000000000001" customHeight="1">
      <c r="B29" s="54" t="s">
        <v>161</v>
      </c>
      <c r="C29" s="323" t="s">
        <v>146</v>
      </c>
      <c r="D29" s="324"/>
      <c r="E29" s="324"/>
      <c r="F29" s="324"/>
      <c r="G29" s="52" t="s">
        <v>43</v>
      </c>
      <c r="H29" s="53"/>
      <c r="I29" s="53"/>
      <c r="J29" s="53"/>
      <c r="K29" s="53"/>
      <c r="L29" s="77"/>
      <c r="M29" s="55"/>
    </row>
    <row r="30" spans="2:13" s="51" customFormat="1" ht="20.100000000000001" customHeight="1">
      <c r="B30" s="113" t="s">
        <v>74</v>
      </c>
      <c r="C30" s="114" t="s">
        <v>107</v>
      </c>
      <c r="D30" s="58" t="s">
        <v>52</v>
      </c>
      <c r="E30" s="91"/>
      <c r="F30" s="107"/>
      <c r="G30" s="53"/>
      <c r="H30" s="53"/>
      <c r="I30" s="53"/>
      <c r="J30" s="53"/>
      <c r="K30" s="53"/>
      <c r="L30" s="77">
        <f>G30</f>
        <v>0</v>
      </c>
      <c r="M30" s="55"/>
    </row>
    <row r="31" spans="2:13" s="51" customFormat="1" ht="20.100000000000001" customHeight="1">
      <c r="B31" s="113" t="s">
        <v>75</v>
      </c>
      <c r="C31" s="114"/>
      <c r="D31" s="58" t="s">
        <v>76</v>
      </c>
      <c r="E31" s="50"/>
      <c r="F31" s="107"/>
      <c r="G31" s="53"/>
      <c r="H31" s="53"/>
      <c r="I31" s="53"/>
      <c r="J31" s="53"/>
      <c r="K31" s="53"/>
      <c r="L31" s="77">
        <f>G31</f>
        <v>0</v>
      </c>
      <c r="M31" s="55"/>
    </row>
    <row r="32" spans="2:13" s="51" customFormat="1" ht="20.100000000000001" customHeight="1">
      <c r="B32" s="113" t="s">
        <v>77</v>
      </c>
      <c r="C32" s="114" t="s">
        <v>78</v>
      </c>
      <c r="D32" s="58" t="s">
        <v>81</v>
      </c>
      <c r="E32" s="117"/>
      <c r="F32" s="107"/>
      <c r="G32" s="123"/>
      <c r="H32" s="53"/>
      <c r="I32" s="53"/>
      <c r="J32" s="53"/>
      <c r="K32" s="53"/>
      <c r="L32" s="77">
        <f>G32</f>
        <v>0</v>
      </c>
      <c r="M32" s="55"/>
    </row>
    <row r="33" spans="1:13" s="51" customFormat="1" ht="20.100000000000001" customHeight="1">
      <c r="B33" s="113" t="s">
        <v>79</v>
      </c>
      <c r="C33" s="114"/>
      <c r="D33" s="58" t="s">
        <v>50</v>
      </c>
      <c r="E33" s="90"/>
      <c r="F33" s="107"/>
      <c r="G33" s="53"/>
      <c r="H33" s="53"/>
      <c r="I33" s="53">
        <f>E33*H33</f>
        <v>0</v>
      </c>
      <c r="J33" s="53"/>
      <c r="K33" s="53"/>
      <c r="L33" s="77">
        <f>I33</f>
        <v>0</v>
      </c>
      <c r="M33" s="55"/>
    </row>
    <row r="34" spans="1:13" s="51" customFormat="1" ht="20.100000000000001" customHeight="1">
      <c r="B34" s="113" t="s">
        <v>80</v>
      </c>
      <c r="C34" s="114"/>
      <c r="D34" s="58" t="s">
        <v>50</v>
      </c>
      <c r="E34" s="90"/>
      <c r="F34" s="107"/>
      <c r="G34" s="53"/>
      <c r="H34" s="53"/>
      <c r="I34" s="53">
        <f>E34*H34</f>
        <v>0</v>
      </c>
      <c r="J34" s="53"/>
      <c r="K34" s="53"/>
      <c r="L34" s="77">
        <f>I34</f>
        <v>0</v>
      </c>
      <c r="M34" s="55"/>
    </row>
    <row r="35" spans="1:13" s="51" customFormat="1" ht="20.100000000000001" customHeight="1">
      <c r="B35" s="116" t="s">
        <v>55</v>
      </c>
      <c r="C35" s="92"/>
      <c r="D35" s="92"/>
      <c r="E35" s="118"/>
      <c r="F35" s="92"/>
      <c r="G35" s="37">
        <f>G30+G31+G32</f>
        <v>0</v>
      </c>
      <c r="H35" s="115"/>
      <c r="I35" s="37">
        <f>SUM(I33:I34)</f>
        <v>0</v>
      </c>
      <c r="J35" s="115"/>
      <c r="K35" s="115"/>
      <c r="L35" s="95">
        <f>L30+L31+L32+L33+L34</f>
        <v>0</v>
      </c>
      <c r="M35" s="94"/>
    </row>
    <row r="36" spans="1:13" s="51" customFormat="1" ht="20.100000000000001" customHeight="1">
      <c r="B36" s="113"/>
      <c r="C36" s="58"/>
      <c r="D36" s="107"/>
      <c r="E36" s="91"/>
      <c r="F36" s="58"/>
      <c r="G36" s="53"/>
      <c r="H36" s="53"/>
      <c r="I36" s="53"/>
      <c r="J36" s="53"/>
      <c r="K36" s="53"/>
      <c r="L36" s="77"/>
      <c r="M36" s="55"/>
    </row>
    <row r="37" spans="1:13" s="51" customFormat="1" ht="20.100000000000001" customHeight="1">
      <c r="B37" s="54" t="s">
        <v>143</v>
      </c>
      <c r="C37" s="323" t="s">
        <v>83</v>
      </c>
      <c r="D37" s="324"/>
      <c r="E37" s="324"/>
      <c r="F37" s="324"/>
      <c r="G37" s="52" t="s">
        <v>43</v>
      </c>
      <c r="H37" s="53"/>
      <c r="I37" s="53"/>
      <c r="J37" s="53"/>
      <c r="K37" s="53"/>
      <c r="L37" s="77"/>
      <c r="M37" s="55"/>
    </row>
    <row r="38" spans="1:13" s="51" customFormat="1" ht="20.100000000000001" customHeight="1">
      <c r="B38" s="113" t="s">
        <v>82</v>
      </c>
      <c r="C38" s="213"/>
      <c r="D38" s="58" t="s">
        <v>43</v>
      </c>
      <c r="E38" s="128"/>
      <c r="F38" s="58"/>
      <c r="G38" s="53"/>
      <c r="H38" s="53"/>
      <c r="I38" s="53"/>
      <c r="J38" s="53"/>
      <c r="K38" s="53"/>
      <c r="L38" s="77">
        <f>G38</f>
        <v>0</v>
      </c>
      <c r="M38" s="55"/>
    </row>
    <row r="39" spans="1:13" s="51" customFormat="1" ht="20.100000000000001" customHeight="1">
      <c r="B39" s="116" t="s">
        <v>44</v>
      </c>
      <c r="C39" s="92"/>
      <c r="D39" s="129"/>
      <c r="E39" s="130"/>
      <c r="F39" s="92"/>
      <c r="G39" s="37"/>
      <c r="H39" s="37"/>
      <c r="I39" s="37"/>
      <c r="J39" s="37"/>
      <c r="K39" s="37"/>
      <c r="L39" s="95">
        <f>L38</f>
        <v>0</v>
      </c>
      <c r="M39" s="94"/>
    </row>
    <row r="40" spans="1:13" s="51" customFormat="1" ht="20.100000000000001" customHeight="1">
      <c r="B40" s="113"/>
      <c r="C40" s="58"/>
      <c r="D40" s="107"/>
      <c r="E40" s="117"/>
      <c r="F40" s="58"/>
      <c r="G40" s="53"/>
      <c r="H40" s="53"/>
      <c r="I40" s="53"/>
      <c r="J40" s="53"/>
      <c r="K40" s="53"/>
      <c r="L40" s="77"/>
      <c r="M40" s="55"/>
    </row>
    <row r="41" spans="1:13" s="51" customFormat="1" ht="20.100000000000001" customHeight="1">
      <c r="B41" s="54" t="s">
        <v>162</v>
      </c>
      <c r="C41" s="323" t="s">
        <v>147</v>
      </c>
      <c r="D41" s="324"/>
      <c r="E41" s="324"/>
      <c r="F41" s="324"/>
      <c r="G41" s="52" t="s">
        <v>84</v>
      </c>
      <c r="H41" s="53"/>
      <c r="I41" s="53"/>
      <c r="J41" s="53"/>
      <c r="K41" s="53"/>
      <c r="L41" s="77"/>
      <c r="M41" s="55"/>
    </row>
    <row r="42" spans="1:13" s="51" customFormat="1" ht="20.100000000000001" customHeight="1">
      <c r="B42" s="113" t="s">
        <v>45</v>
      </c>
      <c r="C42" s="78" t="s">
        <v>180</v>
      </c>
      <c r="D42" s="58" t="s">
        <v>123</v>
      </c>
      <c r="E42" s="117"/>
      <c r="F42" s="58"/>
      <c r="G42" s="134"/>
      <c r="H42" s="53"/>
      <c r="I42" s="53"/>
      <c r="J42" s="53"/>
      <c r="K42" s="53"/>
      <c r="L42" s="77">
        <f>K42</f>
        <v>0</v>
      </c>
      <c r="M42" s="55"/>
    </row>
    <row r="43" spans="1:13" s="51" customFormat="1" ht="20.100000000000001" customHeight="1">
      <c r="B43" s="146" t="s">
        <v>122</v>
      </c>
      <c r="C43" s="141" t="s">
        <v>148</v>
      </c>
      <c r="D43" s="147" t="s">
        <v>123</v>
      </c>
      <c r="E43" s="148"/>
      <c r="F43" s="147"/>
      <c r="G43" s="149"/>
      <c r="H43" s="150"/>
      <c r="I43" s="150"/>
      <c r="J43" s="150"/>
      <c r="K43" s="150"/>
      <c r="L43" s="151">
        <f>K43</f>
        <v>0</v>
      </c>
      <c r="M43" s="55"/>
    </row>
    <row r="44" spans="1:13" s="51" customFormat="1" ht="20.100000000000001" customHeight="1" thickBot="1">
      <c r="B44" s="108" t="s">
        <v>44</v>
      </c>
      <c r="C44" s="109"/>
      <c r="D44" s="109"/>
      <c r="E44" s="110"/>
      <c r="F44" s="109"/>
      <c r="G44" s="87"/>
      <c r="H44" s="87"/>
      <c r="I44" s="87"/>
      <c r="J44" s="87"/>
      <c r="K44" s="87"/>
      <c r="L44" s="111">
        <f>L42+L43</f>
        <v>0</v>
      </c>
      <c r="M44" s="112"/>
    </row>
    <row r="45" spans="1:13" s="51" customFormat="1" ht="20.100000000000001" customHeight="1">
      <c r="B45" s="98"/>
      <c r="C45" s="99"/>
      <c r="D45" s="100"/>
      <c r="E45" s="101"/>
      <c r="F45" s="102"/>
      <c r="G45" s="102"/>
      <c r="H45" s="103"/>
      <c r="I45" s="102"/>
      <c r="J45" s="103"/>
      <c r="K45" s="103"/>
      <c r="L45" s="102"/>
      <c r="M45" s="104"/>
    </row>
    <row r="46" spans="1:13" s="23" customFormat="1">
      <c r="A46" s="51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</row>
    <row r="47" spans="1:13" s="23" customFormat="1">
      <c r="A47" s="51"/>
      <c r="H47" s="49"/>
    </row>
    <row r="48" spans="1:13" s="23" customFormat="1">
      <c r="A48" s="51"/>
    </row>
    <row r="49" spans="1:1" s="23" customFormat="1">
      <c r="A49" s="51"/>
    </row>
    <row r="50" spans="1:1" s="23" customFormat="1">
      <c r="A50" s="51"/>
    </row>
    <row r="51" spans="1:1" s="23" customFormat="1">
      <c r="A51" s="51"/>
    </row>
    <row r="52" spans="1:1" s="23" customFormat="1">
      <c r="A52" s="51"/>
    </row>
    <row r="53" spans="1:1" s="23" customFormat="1">
      <c r="A53" s="51"/>
    </row>
    <row r="54" spans="1:1" s="23" customFormat="1">
      <c r="A54" s="51"/>
    </row>
    <row r="55" spans="1:1" s="23" customFormat="1">
      <c r="A55" s="51"/>
    </row>
    <row r="56" spans="1:1" s="23" customFormat="1">
      <c r="A56" s="51"/>
    </row>
    <row r="57" spans="1:1" s="23" customFormat="1">
      <c r="A57" s="51"/>
    </row>
    <row r="58" spans="1:1" s="23" customFormat="1">
      <c r="A58" s="51"/>
    </row>
    <row r="59" spans="1:1" s="23" customFormat="1">
      <c r="A59" s="51"/>
    </row>
    <row r="60" spans="1:1" s="23" customFormat="1">
      <c r="A60" s="51"/>
    </row>
    <row r="61" spans="1:1" s="23" customFormat="1">
      <c r="A61" s="51"/>
    </row>
    <row r="62" spans="1:1" s="23" customFormat="1">
      <c r="A62" s="51"/>
    </row>
    <row r="63" spans="1:1" s="23" customFormat="1">
      <c r="A63" s="51"/>
    </row>
    <row r="64" spans="1:1" s="23" customFormat="1">
      <c r="A64" s="51"/>
    </row>
    <row r="65" spans="1:1" s="23" customFormat="1">
      <c r="A65" s="51"/>
    </row>
    <row r="66" spans="1:1" s="23" customFormat="1">
      <c r="A66" s="51"/>
    </row>
    <row r="67" spans="1:1" s="23" customFormat="1">
      <c r="A67" s="51"/>
    </row>
    <row r="68" spans="1:1" s="23" customFormat="1">
      <c r="A68" s="51"/>
    </row>
    <row r="69" spans="1:1" s="23" customFormat="1">
      <c r="A69" s="51"/>
    </row>
    <row r="70" spans="1:1" s="23" customFormat="1">
      <c r="A70" s="51"/>
    </row>
    <row r="71" spans="1:1" s="23" customFormat="1">
      <c r="A71" s="51"/>
    </row>
    <row r="72" spans="1:1" s="23" customFormat="1">
      <c r="A72" s="51"/>
    </row>
    <row r="73" spans="1:1" s="23" customFormat="1">
      <c r="A73" s="51"/>
    </row>
    <row r="74" spans="1:1" s="23" customFormat="1">
      <c r="A74" s="51"/>
    </row>
    <row r="75" spans="1:1" s="23" customFormat="1">
      <c r="A75" s="51"/>
    </row>
    <row r="76" spans="1:1" s="23" customFormat="1">
      <c r="A76" s="51"/>
    </row>
    <row r="77" spans="1:1" s="23" customFormat="1">
      <c r="A77" s="51"/>
    </row>
    <row r="78" spans="1:1" s="23" customFormat="1">
      <c r="A78" s="51"/>
    </row>
    <row r="79" spans="1:1" s="23" customFormat="1">
      <c r="A79" s="51"/>
    </row>
    <row r="80" spans="1:1" s="23" customFormat="1">
      <c r="A80" s="51"/>
    </row>
    <row r="81" spans="1:1" s="23" customFormat="1">
      <c r="A81" s="51"/>
    </row>
    <row r="82" spans="1:1" s="23" customFormat="1">
      <c r="A82" s="51"/>
    </row>
    <row r="83" spans="1:1" s="23" customFormat="1">
      <c r="A83" s="51"/>
    </row>
    <row r="84" spans="1:1" s="23" customFormat="1">
      <c r="A84" s="51"/>
    </row>
    <row r="85" spans="1:1" s="23" customFormat="1">
      <c r="A85" s="51"/>
    </row>
    <row r="86" spans="1:1" s="23" customFormat="1">
      <c r="A86" s="51"/>
    </row>
    <row r="87" spans="1:1" s="23" customFormat="1">
      <c r="A87" s="51"/>
    </row>
    <row r="88" spans="1:1" s="23" customFormat="1">
      <c r="A88" s="51"/>
    </row>
    <row r="89" spans="1:1" s="23" customFormat="1">
      <c r="A89" s="51"/>
    </row>
    <row r="90" spans="1:1" s="23" customFormat="1">
      <c r="A90" s="51"/>
    </row>
    <row r="91" spans="1:1" s="23" customFormat="1">
      <c r="A91" s="51"/>
    </row>
    <row r="92" spans="1:1" s="23" customFormat="1">
      <c r="A92" s="51"/>
    </row>
    <row r="93" spans="1:1" s="23" customFormat="1">
      <c r="A93" s="51"/>
    </row>
    <row r="94" spans="1:1" s="23" customFormat="1">
      <c r="A94" s="51"/>
    </row>
    <row r="95" spans="1:1" s="23" customFormat="1">
      <c r="A95" s="51"/>
    </row>
    <row r="96" spans="1:1" s="23" customFormat="1">
      <c r="A96" s="51"/>
    </row>
    <row r="97" spans="1:1" s="23" customFormat="1">
      <c r="A97" s="51"/>
    </row>
    <row r="98" spans="1:1" s="23" customFormat="1">
      <c r="A98" s="51"/>
    </row>
    <row r="99" spans="1:1" s="23" customFormat="1">
      <c r="A99" s="51"/>
    </row>
    <row r="100" spans="1:1" s="23" customFormat="1">
      <c r="A100" s="51"/>
    </row>
    <row r="101" spans="1:1" s="23" customFormat="1">
      <c r="A101" s="51"/>
    </row>
    <row r="102" spans="1:1" s="23" customFormat="1">
      <c r="A102" s="51"/>
    </row>
    <row r="103" spans="1:1" s="23" customFormat="1">
      <c r="A103" s="51"/>
    </row>
    <row r="104" spans="1:1" s="23" customFormat="1">
      <c r="A104" s="51"/>
    </row>
    <row r="105" spans="1:1" s="23" customFormat="1">
      <c r="A105" s="51"/>
    </row>
    <row r="106" spans="1:1" s="23" customFormat="1">
      <c r="A106" s="51"/>
    </row>
    <row r="107" spans="1:1" s="23" customFormat="1">
      <c r="A107" s="51"/>
    </row>
    <row r="108" spans="1:1" s="23" customFormat="1">
      <c r="A108" s="51"/>
    </row>
    <row r="109" spans="1:1" s="23" customFormat="1">
      <c r="A109" s="51"/>
    </row>
    <row r="110" spans="1:1" s="23" customFormat="1">
      <c r="A110" s="51"/>
    </row>
    <row r="111" spans="1:1" s="23" customFormat="1">
      <c r="A111" s="51"/>
    </row>
    <row r="112" spans="1:1" s="23" customFormat="1">
      <c r="A112" s="51"/>
    </row>
    <row r="113" spans="1:1" s="23" customFormat="1">
      <c r="A113" s="51"/>
    </row>
    <row r="114" spans="1:1" s="23" customFormat="1">
      <c r="A114" s="51"/>
    </row>
    <row r="115" spans="1:1" s="23" customFormat="1">
      <c r="A115" s="51"/>
    </row>
    <row r="116" spans="1:1" s="23" customFormat="1">
      <c r="A116" s="51"/>
    </row>
    <row r="117" spans="1:1" s="23" customFormat="1">
      <c r="A117" s="51"/>
    </row>
    <row r="118" spans="1:1" s="23" customFormat="1">
      <c r="A118" s="51"/>
    </row>
    <row r="119" spans="1:1" s="23" customFormat="1">
      <c r="A119" s="51"/>
    </row>
    <row r="120" spans="1:1" s="23" customFormat="1">
      <c r="A120" s="51"/>
    </row>
    <row r="121" spans="1:1" s="23" customFormat="1">
      <c r="A121" s="51"/>
    </row>
    <row r="122" spans="1:1" s="23" customFormat="1">
      <c r="A122" s="51"/>
    </row>
    <row r="123" spans="1:1" s="23" customFormat="1">
      <c r="A123" s="51"/>
    </row>
    <row r="124" spans="1:1" s="23" customFormat="1">
      <c r="A124" s="51"/>
    </row>
    <row r="125" spans="1:1" s="23" customFormat="1">
      <c r="A125" s="51"/>
    </row>
    <row r="126" spans="1:1" s="23" customFormat="1">
      <c r="A126" s="51"/>
    </row>
    <row r="127" spans="1:1" s="23" customFormat="1">
      <c r="A127" s="51"/>
    </row>
    <row r="128" spans="1:1" s="23" customFormat="1">
      <c r="A128" s="51"/>
    </row>
    <row r="129" spans="1:1" s="23" customFormat="1">
      <c r="A129" s="51"/>
    </row>
    <row r="130" spans="1:1" s="23" customFormat="1">
      <c r="A130" s="51"/>
    </row>
    <row r="131" spans="1:1" s="23" customFormat="1">
      <c r="A131" s="51"/>
    </row>
    <row r="132" spans="1:1" s="23" customFormat="1">
      <c r="A132" s="51"/>
    </row>
    <row r="133" spans="1:1" s="23" customFormat="1">
      <c r="A133" s="51"/>
    </row>
    <row r="134" spans="1:1" s="23" customFormat="1">
      <c r="A134" s="51"/>
    </row>
    <row r="135" spans="1:1" s="23" customFormat="1">
      <c r="A135" s="51"/>
    </row>
    <row r="136" spans="1:1" s="23" customFormat="1">
      <c r="A136" s="51"/>
    </row>
    <row r="137" spans="1:1" s="23" customFormat="1">
      <c r="A137" s="51"/>
    </row>
    <row r="138" spans="1:1" s="23" customFormat="1">
      <c r="A138" s="51"/>
    </row>
    <row r="139" spans="1:1" s="23" customFormat="1">
      <c r="A139" s="51"/>
    </row>
    <row r="140" spans="1:1" s="23" customFormat="1">
      <c r="A140" s="51"/>
    </row>
    <row r="141" spans="1:1" s="23" customFormat="1">
      <c r="A141" s="51"/>
    </row>
    <row r="142" spans="1:1" s="23" customFormat="1">
      <c r="A142" s="51"/>
    </row>
    <row r="143" spans="1:1" s="23" customFormat="1">
      <c r="A143" s="51"/>
    </row>
    <row r="144" spans="1:1" s="23" customFormat="1">
      <c r="A144" s="51"/>
    </row>
    <row r="145" spans="1:1" s="23" customFormat="1">
      <c r="A145" s="51"/>
    </row>
    <row r="146" spans="1:1" s="23" customFormat="1">
      <c r="A146" s="51"/>
    </row>
    <row r="147" spans="1:1" s="23" customFormat="1">
      <c r="A147" s="51"/>
    </row>
    <row r="148" spans="1:1" s="23" customFormat="1">
      <c r="A148" s="51"/>
    </row>
    <row r="149" spans="1:1" s="23" customFormat="1">
      <c r="A149" s="51"/>
    </row>
    <row r="150" spans="1:1" s="23" customFormat="1">
      <c r="A150" s="51"/>
    </row>
    <row r="151" spans="1:1" s="23" customFormat="1">
      <c r="A151" s="51"/>
    </row>
    <row r="152" spans="1:1" s="23" customFormat="1">
      <c r="A152" s="51"/>
    </row>
    <row r="153" spans="1:1" s="23" customFormat="1">
      <c r="A153" s="51"/>
    </row>
    <row r="154" spans="1:1" s="23" customFormat="1">
      <c r="A154" s="51"/>
    </row>
    <row r="155" spans="1:1" s="23" customFormat="1">
      <c r="A155" s="51"/>
    </row>
    <row r="156" spans="1:1" s="23" customFormat="1">
      <c r="A156" s="51"/>
    </row>
    <row r="157" spans="1:1" s="23" customFormat="1">
      <c r="A157" s="51"/>
    </row>
    <row r="158" spans="1:1" s="23" customFormat="1">
      <c r="A158" s="51"/>
    </row>
    <row r="159" spans="1:1" s="23" customFormat="1">
      <c r="A159" s="51"/>
    </row>
    <row r="160" spans="1:1" s="23" customFormat="1">
      <c r="A160" s="51"/>
    </row>
    <row r="161" spans="1:1" s="23" customFormat="1">
      <c r="A161" s="51"/>
    </row>
    <row r="162" spans="1:1" s="23" customFormat="1">
      <c r="A162" s="51"/>
    </row>
    <row r="163" spans="1:1" s="23" customFormat="1">
      <c r="A163" s="51"/>
    </row>
    <row r="164" spans="1:1" s="23" customFormat="1">
      <c r="A164" s="51"/>
    </row>
    <row r="165" spans="1:1" s="23" customFormat="1">
      <c r="A165" s="51"/>
    </row>
    <row r="166" spans="1:1" s="23" customFormat="1">
      <c r="A166" s="51"/>
    </row>
    <row r="167" spans="1:1" s="23" customFormat="1">
      <c r="A167" s="51"/>
    </row>
    <row r="168" spans="1:1" s="23" customFormat="1">
      <c r="A168" s="51"/>
    </row>
    <row r="169" spans="1:1" s="23" customFormat="1">
      <c r="A169" s="51"/>
    </row>
    <row r="170" spans="1:1" s="23" customFormat="1">
      <c r="A170" s="51"/>
    </row>
    <row r="171" spans="1:1" s="23" customFormat="1">
      <c r="A171" s="51"/>
    </row>
    <row r="172" spans="1:1" s="23" customFormat="1">
      <c r="A172" s="51"/>
    </row>
    <row r="173" spans="1:1" s="23" customFormat="1">
      <c r="A173" s="51"/>
    </row>
    <row r="174" spans="1:1" s="23" customFormat="1">
      <c r="A174" s="51"/>
    </row>
    <row r="175" spans="1:1" s="23" customFormat="1">
      <c r="A175" s="51"/>
    </row>
    <row r="176" spans="1:1" s="23" customFormat="1">
      <c r="A176" s="51"/>
    </row>
    <row r="177" spans="1:1" s="23" customFormat="1">
      <c r="A177" s="51"/>
    </row>
    <row r="178" spans="1:1" s="23" customFormat="1">
      <c r="A178" s="51"/>
    </row>
    <row r="179" spans="1:1" s="23" customFormat="1">
      <c r="A179" s="51"/>
    </row>
    <row r="180" spans="1:1" s="23" customFormat="1">
      <c r="A180" s="51"/>
    </row>
    <row r="181" spans="1:1" s="23" customFormat="1">
      <c r="A181" s="51"/>
    </row>
    <row r="182" spans="1:1" s="23" customFormat="1">
      <c r="A182" s="51"/>
    </row>
    <row r="183" spans="1:1" s="23" customFormat="1">
      <c r="A183" s="51"/>
    </row>
  </sheetData>
  <mergeCells count="17">
    <mergeCell ref="C41:F41"/>
    <mergeCell ref="C29:F29"/>
    <mergeCell ref="C37:F37"/>
    <mergeCell ref="C21:F21"/>
    <mergeCell ref="C13:F13"/>
    <mergeCell ref="C8:F8"/>
    <mergeCell ref="C17:F17"/>
    <mergeCell ref="B2:M2"/>
    <mergeCell ref="B5:B6"/>
    <mergeCell ref="C5:C6"/>
    <mergeCell ref="D5:D6"/>
    <mergeCell ref="E5:E6"/>
    <mergeCell ref="F5:G5"/>
    <mergeCell ref="H5:I5"/>
    <mergeCell ref="J5:K5"/>
    <mergeCell ref="L5:L6"/>
    <mergeCell ref="M5:M6"/>
  </mergeCells>
  <phoneticPr fontId="19" type="noConversion"/>
  <pageMargins left="0.86614173228346458" right="0.51181102362204722" top="0.16" bottom="0.18" header="0.16" footer="0.16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D10" sqref="D10:F10"/>
    </sheetView>
  </sheetViews>
  <sheetFormatPr defaultRowHeight="13.5"/>
  <cols>
    <col min="1" max="1" width="1" style="11" customWidth="1"/>
    <col min="2" max="2" width="12.88671875" style="11" customWidth="1"/>
    <col min="3" max="3" width="14.21875" style="11" customWidth="1"/>
    <col min="4" max="4" width="10.44140625" style="11" customWidth="1"/>
    <col min="5" max="5" width="8.88671875" style="11"/>
    <col min="6" max="6" width="48" style="11" customWidth="1"/>
    <col min="7" max="7" width="5.33203125" style="33" customWidth="1"/>
    <col min="8" max="8" width="9.88671875" style="11" customWidth="1"/>
    <col min="9" max="9" width="15.44140625" style="11" customWidth="1"/>
    <col min="10" max="16384" width="8.88671875" style="11"/>
  </cols>
  <sheetData>
    <row r="1" spans="2:9" ht="14.25" thickBot="1"/>
    <row r="2" spans="2:9" ht="32.25" customHeight="1" thickBot="1">
      <c r="B2" s="379" t="s">
        <v>177</v>
      </c>
      <c r="C2" s="380"/>
      <c r="D2" s="381"/>
      <c r="E2" s="381"/>
      <c r="F2" s="381"/>
      <c r="G2" s="381"/>
      <c r="H2" s="381"/>
      <c r="I2" s="382"/>
    </row>
    <row r="3" spans="2:9" ht="32.25" customHeight="1" thickBot="1">
      <c r="B3" s="383" t="s">
        <v>64</v>
      </c>
      <c r="C3" s="384"/>
      <c r="D3" s="384"/>
      <c r="E3" s="384"/>
      <c r="F3" s="384"/>
      <c r="G3" s="173"/>
      <c r="H3" s="174"/>
      <c r="I3" s="175"/>
    </row>
    <row r="4" spans="2:9" ht="24.95" customHeight="1">
      <c r="B4" s="41" t="s">
        <v>37</v>
      </c>
      <c r="C4" s="139" t="s">
        <v>53</v>
      </c>
      <c r="D4" s="385" t="s">
        <v>47</v>
      </c>
      <c r="E4" s="386"/>
      <c r="F4" s="387"/>
      <c r="G4" s="140" t="s">
        <v>2</v>
      </c>
      <c r="H4" s="43" t="s">
        <v>38</v>
      </c>
      <c r="I4" s="42" t="s">
        <v>13</v>
      </c>
    </row>
    <row r="5" spans="2:9" s="15" customFormat="1" ht="24.75" customHeight="1">
      <c r="B5" s="367" t="s">
        <v>144</v>
      </c>
      <c r="C5" s="378" t="s">
        <v>105</v>
      </c>
      <c r="D5" s="389" t="s">
        <v>73</v>
      </c>
      <c r="E5" s="389"/>
      <c r="F5" s="389"/>
      <c r="G5" s="337" t="s">
        <v>171</v>
      </c>
      <c r="H5" s="341">
        <v>111.04</v>
      </c>
      <c r="I5" s="217"/>
    </row>
    <row r="6" spans="2:9" s="15" customFormat="1" ht="24.75" customHeight="1">
      <c r="B6" s="368"/>
      <c r="C6" s="361"/>
      <c r="D6" s="370" t="s">
        <v>60</v>
      </c>
      <c r="E6" s="370"/>
      <c r="F6" s="370"/>
      <c r="G6" s="338"/>
      <c r="H6" s="342"/>
      <c r="I6" s="152"/>
    </row>
    <row r="7" spans="2:9" s="15" customFormat="1" ht="24.75" customHeight="1">
      <c r="B7" s="368"/>
      <c r="C7" s="361"/>
      <c r="D7" s="350" t="s">
        <v>61</v>
      </c>
      <c r="E7" s="351"/>
      <c r="F7" s="352"/>
      <c r="G7" s="338"/>
      <c r="H7" s="342"/>
      <c r="I7" s="152"/>
    </row>
    <row r="8" spans="2:9" s="15" customFormat="1" ht="24.75" customHeight="1">
      <c r="B8" s="368"/>
      <c r="C8" s="388"/>
      <c r="D8" s="390" t="s">
        <v>175</v>
      </c>
      <c r="E8" s="391"/>
      <c r="F8" s="392"/>
      <c r="G8" s="373"/>
      <c r="H8" s="393"/>
      <c r="I8" s="152"/>
    </row>
    <row r="9" spans="2:9" s="15" customFormat="1" ht="24.75" customHeight="1">
      <c r="B9" s="368"/>
      <c r="C9" s="145" t="s">
        <v>121</v>
      </c>
      <c r="D9" s="374" t="s">
        <v>176</v>
      </c>
      <c r="E9" s="375"/>
      <c r="F9" s="376"/>
      <c r="G9" s="120" t="s">
        <v>174</v>
      </c>
      <c r="H9" s="177">
        <v>209.32</v>
      </c>
      <c r="I9" s="218"/>
    </row>
    <row r="10" spans="2:9" s="15" customFormat="1" ht="24.75" customHeight="1">
      <c r="B10" s="368"/>
      <c r="C10" s="211" t="s">
        <v>169</v>
      </c>
      <c r="D10" s="350" t="s">
        <v>172</v>
      </c>
      <c r="E10" s="351"/>
      <c r="F10" s="352"/>
      <c r="G10" s="209" t="s">
        <v>174</v>
      </c>
      <c r="H10" s="210">
        <v>33.28</v>
      </c>
      <c r="I10" s="152"/>
    </row>
    <row r="11" spans="2:9" s="15" customFormat="1" ht="24.75" customHeight="1">
      <c r="B11" s="364" t="s">
        <v>135</v>
      </c>
      <c r="C11" s="153" t="s">
        <v>106</v>
      </c>
      <c r="D11" s="377" t="s">
        <v>65</v>
      </c>
      <c r="E11" s="377"/>
      <c r="F11" s="377"/>
      <c r="G11" s="154" t="s">
        <v>43</v>
      </c>
      <c r="H11" s="176">
        <v>111.04</v>
      </c>
      <c r="I11" s="155" t="s">
        <v>67</v>
      </c>
    </row>
    <row r="12" spans="2:9" s="15" customFormat="1" ht="24.75" customHeight="1">
      <c r="B12" s="365"/>
      <c r="C12" s="119" t="s">
        <v>109</v>
      </c>
      <c r="D12" s="372" t="s">
        <v>173</v>
      </c>
      <c r="E12" s="372"/>
      <c r="F12" s="372"/>
      <c r="G12" s="120" t="s">
        <v>43</v>
      </c>
      <c r="H12" s="177">
        <v>209.32</v>
      </c>
      <c r="I12" s="121" t="s">
        <v>120</v>
      </c>
    </row>
    <row r="13" spans="2:9" s="15" customFormat="1" ht="24.75" customHeight="1">
      <c r="B13" s="365"/>
      <c r="C13" s="142" t="s">
        <v>62</v>
      </c>
      <c r="D13" s="370" t="s">
        <v>66</v>
      </c>
      <c r="E13" s="370"/>
      <c r="F13" s="370"/>
      <c r="G13" s="143" t="s">
        <v>63</v>
      </c>
      <c r="H13" s="208">
        <v>208</v>
      </c>
      <c r="I13" s="144" t="s">
        <v>68</v>
      </c>
    </row>
    <row r="14" spans="2:9" s="15" customFormat="1" ht="24.75" customHeight="1">
      <c r="B14" s="365"/>
      <c r="C14" s="360" t="s">
        <v>69</v>
      </c>
      <c r="D14" s="363" t="s">
        <v>90</v>
      </c>
      <c r="E14" s="363"/>
      <c r="F14" s="363"/>
      <c r="G14" s="369" t="s">
        <v>43</v>
      </c>
      <c r="H14" s="356">
        <v>69.400000000000006</v>
      </c>
      <c r="I14" s="334"/>
    </row>
    <row r="15" spans="2:9" s="15" customFormat="1" ht="24.75" customHeight="1">
      <c r="B15" s="365"/>
      <c r="C15" s="361"/>
      <c r="D15" s="370" t="s">
        <v>91</v>
      </c>
      <c r="E15" s="370"/>
      <c r="F15" s="370"/>
      <c r="G15" s="338"/>
      <c r="H15" s="342"/>
      <c r="I15" s="335"/>
    </row>
    <row r="16" spans="2:9" s="15" customFormat="1" ht="24.75" customHeight="1">
      <c r="B16" s="366"/>
      <c r="C16" s="362"/>
      <c r="D16" s="371" t="s">
        <v>93</v>
      </c>
      <c r="E16" s="371"/>
      <c r="F16" s="371"/>
      <c r="G16" s="339"/>
      <c r="H16" s="343"/>
      <c r="I16" s="336"/>
    </row>
    <row r="17" spans="2:9" s="15" customFormat="1" ht="24.75" customHeight="1">
      <c r="B17" s="364" t="s">
        <v>136</v>
      </c>
      <c r="C17" s="378" t="s">
        <v>110</v>
      </c>
      <c r="D17" s="347" t="s">
        <v>163</v>
      </c>
      <c r="E17" s="348"/>
      <c r="F17" s="349"/>
      <c r="G17" s="337" t="s">
        <v>113</v>
      </c>
      <c r="H17" s="341" t="s">
        <v>190</v>
      </c>
      <c r="I17" s="340" t="s">
        <v>138</v>
      </c>
    </row>
    <row r="18" spans="2:9" s="15" customFormat="1" ht="24.75" customHeight="1">
      <c r="B18" s="365"/>
      <c r="C18" s="361"/>
      <c r="D18" s="350" t="s">
        <v>188</v>
      </c>
      <c r="E18" s="351"/>
      <c r="F18" s="352"/>
      <c r="G18" s="338"/>
      <c r="H18" s="342"/>
      <c r="I18" s="335"/>
    </row>
    <row r="19" spans="2:9" s="15" customFormat="1" ht="24.75" customHeight="1">
      <c r="B19" s="365"/>
      <c r="C19" s="361"/>
      <c r="D19" s="350" t="s">
        <v>116</v>
      </c>
      <c r="E19" s="351"/>
      <c r="F19" s="352"/>
      <c r="G19" s="338"/>
      <c r="H19" s="342"/>
      <c r="I19" s="335"/>
    </row>
    <row r="20" spans="2:9" s="15" customFormat="1" ht="24.75" customHeight="1">
      <c r="B20" s="365"/>
      <c r="C20" s="361"/>
      <c r="D20" s="350" t="s">
        <v>111</v>
      </c>
      <c r="E20" s="351"/>
      <c r="F20" s="352"/>
      <c r="G20" s="338"/>
      <c r="H20" s="342"/>
      <c r="I20" s="335"/>
    </row>
    <row r="21" spans="2:9" s="15" customFormat="1" ht="24.75" customHeight="1">
      <c r="B21" s="365"/>
      <c r="C21" s="361"/>
      <c r="D21" s="350" t="s">
        <v>112</v>
      </c>
      <c r="E21" s="351"/>
      <c r="F21" s="352"/>
      <c r="G21" s="338"/>
      <c r="H21" s="342"/>
      <c r="I21" s="335"/>
    </row>
    <row r="22" spans="2:9" s="15" customFormat="1" ht="24.75" customHeight="1">
      <c r="B22" s="365"/>
      <c r="C22" s="361"/>
      <c r="D22" s="350" t="s">
        <v>117</v>
      </c>
      <c r="E22" s="351"/>
      <c r="F22" s="352"/>
      <c r="G22" s="338"/>
      <c r="H22" s="342"/>
      <c r="I22" s="335"/>
    </row>
    <row r="23" spans="2:9" s="15" customFormat="1" ht="24.75" customHeight="1">
      <c r="B23" s="365"/>
      <c r="C23" s="361"/>
      <c r="D23" s="350" t="s">
        <v>118</v>
      </c>
      <c r="E23" s="351"/>
      <c r="F23" s="352"/>
      <c r="G23" s="338"/>
      <c r="H23" s="342"/>
      <c r="I23" s="335"/>
    </row>
    <row r="24" spans="2:9" s="15" customFormat="1" ht="24.75" customHeight="1">
      <c r="B24" s="366"/>
      <c r="C24" s="362"/>
      <c r="D24" s="353" t="s">
        <v>189</v>
      </c>
      <c r="E24" s="354"/>
      <c r="F24" s="355"/>
      <c r="G24" s="339"/>
      <c r="H24" s="343"/>
      <c r="I24" s="336"/>
    </row>
    <row r="25" spans="2:9" s="15" customFormat="1" ht="24.75" customHeight="1">
      <c r="B25" s="365" t="s">
        <v>137</v>
      </c>
      <c r="C25" s="361" t="s">
        <v>180</v>
      </c>
      <c r="D25" s="370" t="s">
        <v>186</v>
      </c>
      <c r="E25" s="370"/>
      <c r="F25" s="370"/>
      <c r="G25" s="338" t="s">
        <v>54</v>
      </c>
      <c r="H25" s="342">
        <v>7.33</v>
      </c>
      <c r="I25" s="144" t="s">
        <v>115</v>
      </c>
    </row>
    <row r="26" spans="2:9" s="15" customFormat="1" ht="24.75" customHeight="1">
      <c r="B26" s="365"/>
      <c r="C26" s="361"/>
      <c r="D26" s="357" t="s">
        <v>108</v>
      </c>
      <c r="E26" s="358"/>
      <c r="F26" s="359"/>
      <c r="G26" s="338"/>
      <c r="H26" s="342"/>
      <c r="I26" s="121" t="s">
        <v>114</v>
      </c>
    </row>
    <row r="27" spans="2:9" s="15" customFormat="1" ht="24.75" customHeight="1">
      <c r="B27" s="365"/>
      <c r="C27" s="361"/>
      <c r="D27" s="344" t="s">
        <v>181</v>
      </c>
      <c r="E27" s="345"/>
      <c r="F27" s="346"/>
      <c r="G27" s="338"/>
      <c r="H27" s="342"/>
      <c r="I27" s="121" t="s">
        <v>169</v>
      </c>
    </row>
    <row r="28" spans="2:9" s="15" customFormat="1" ht="24.75" customHeight="1" thickBot="1">
      <c r="B28" s="394"/>
      <c r="C28" s="395"/>
      <c r="D28" s="398" t="s">
        <v>187</v>
      </c>
      <c r="E28" s="398"/>
      <c r="F28" s="398"/>
      <c r="G28" s="396"/>
      <c r="H28" s="397"/>
      <c r="I28" s="122"/>
    </row>
    <row r="33" spans="6:8">
      <c r="F33" s="351"/>
      <c r="G33" s="351"/>
      <c r="H33" s="351"/>
    </row>
  </sheetData>
  <mergeCells count="46">
    <mergeCell ref="B25:B28"/>
    <mergeCell ref="C25:C28"/>
    <mergeCell ref="D25:F25"/>
    <mergeCell ref="G25:G28"/>
    <mergeCell ref="H25:H28"/>
    <mergeCell ref="D28:F28"/>
    <mergeCell ref="B2:I2"/>
    <mergeCell ref="B3:F3"/>
    <mergeCell ref="D4:F4"/>
    <mergeCell ref="C5:C8"/>
    <mergeCell ref="D5:F5"/>
    <mergeCell ref="D6:F6"/>
    <mergeCell ref="D7:F7"/>
    <mergeCell ref="D8:F8"/>
    <mergeCell ref="H5:H8"/>
    <mergeCell ref="C14:C16"/>
    <mergeCell ref="D14:F14"/>
    <mergeCell ref="F33:H33"/>
    <mergeCell ref="B11:B16"/>
    <mergeCell ref="B5:B10"/>
    <mergeCell ref="G14:G16"/>
    <mergeCell ref="D15:F15"/>
    <mergeCell ref="D16:F16"/>
    <mergeCell ref="D12:F12"/>
    <mergeCell ref="D13:F13"/>
    <mergeCell ref="D10:F10"/>
    <mergeCell ref="G5:G8"/>
    <mergeCell ref="D9:F9"/>
    <mergeCell ref="D11:F11"/>
    <mergeCell ref="B17:B24"/>
    <mergeCell ref="C17:C24"/>
    <mergeCell ref="I14:I16"/>
    <mergeCell ref="G17:G24"/>
    <mergeCell ref="I17:I24"/>
    <mergeCell ref="H17:H24"/>
    <mergeCell ref="D27:F27"/>
    <mergeCell ref="D17:F17"/>
    <mergeCell ref="D18:F18"/>
    <mergeCell ref="D24:F24"/>
    <mergeCell ref="H14:H16"/>
    <mergeCell ref="D26:F26"/>
    <mergeCell ref="D19:F19"/>
    <mergeCell ref="D22:F22"/>
    <mergeCell ref="D20:F20"/>
    <mergeCell ref="D21:F21"/>
    <mergeCell ref="D23:F23"/>
  </mergeCells>
  <phoneticPr fontId="19" type="noConversion"/>
  <pageMargins left="0.16" right="0.16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opLeftCell="A34" workbookViewId="0">
      <selection activeCell="L21" sqref="L21"/>
    </sheetView>
  </sheetViews>
  <sheetFormatPr defaultRowHeight="13.5"/>
  <cols>
    <col min="1" max="1" width="2.109375" style="47" customWidth="1"/>
    <col min="2" max="16384" width="8.88671875" style="47"/>
  </cols>
  <sheetData>
    <row r="1" spans="2:9" ht="14.25" thickBot="1"/>
    <row r="2" spans="2:9" s="46" customFormat="1">
      <c r="B2" s="399" t="s">
        <v>145</v>
      </c>
      <c r="C2" s="400"/>
      <c r="D2" s="400"/>
      <c r="E2" s="400"/>
      <c r="F2" s="400"/>
      <c r="G2" s="400"/>
      <c r="H2" s="400"/>
      <c r="I2" s="401"/>
    </row>
    <row r="3" spans="2:9" s="46" customFormat="1">
      <c r="B3" s="402"/>
      <c r="C3" s="403"/>
      <c r="D3" s="403"/>
      <c r="E3" s="403"/>
      <c r="F3" s="403"/>
      <c r="G3" s="403"/>
      <c r="H3" s="403"/>
      <c r="I3" s="404"/>
    </row>
    <row r="4" spans="2:9" s="46" customFormat="1" ht="14.25" thickBot="1">
      <c r="B4" s="405"/>
      <c r="C4" s="406"/>
      <c r="D4" s="406"/>
      <c r="E4" s="406"/>
      <c r="F4" s="406"/>
      <c r="G4" s="406"/>
      <c r="H4" s="406"/>
      <c r="I4" s="407"/>
    </row>
    <row r="5" spans="2:9" s="46" customFormat="1">
      <c r="B5" s="79"/>
      <c r="C5" s="80"/>
      <c r="D5" s="80"/>
      <c r="E5" s="80"/>
      <c r="F5" s="80"/>
      <c r="G5" s="80"/>
      <c r="H5" s="80"/>
      <c r="I5" s="81"/>
    </row>
    <row r="6" spans="2:9" s="46" customFormat="1">
      <c r="B6" s="82"/>
      <c r="C6" s="83"/>
      <c r="D6" s="83"/>
      <c r="E6" s="83"/>
      <c r="F6" s="83"/>
      <c r="G6" s="83"/>
      <c r="H6" s="83"/>
      <c r="I6" s="84"/>
    </row>
    <row r="7" spans="2:9" s="46" customFormat="1">
      <c r="B7" s="82"/>
      <c r="C7" s="83"/>
      <c r="D7" s="83"/>
      <c r="E7" s="83"/>
      <c r="F7" s="83"/>
      <c r="G7" s="83"/>
      <c r="H7" s="83"/>
      <c r="I7" s="84"/>
    </row>
    <row r="8" spans="2:9" s="46" customFormat="1">
      <c r="B8" s="82"/>
      <c r="C8" s="83"/>
      <c r="D8" s="83"/>
      <c r="E8" s="83"/>
      <c r="F8" s="83"/>
      <c r="G8" s="83"/>
      <c r="H8" s="83"/>
      <c r="I8" s="84"/>
    </row>
    <row r="9" spans="2:9" s="46" customFormat="1">
      <c r="B9" s="82"/>
      <c r="C9" s="83"/>
      <c r="D9" s="83"/>
      <c r="E9" s="83"/>
      <c r="F9" s="83"/>
      <c r="G9" s="83"/>
      <c r="H9" s="83"/>
      <c r="I9" s="84"/>
    </row>
    <row r="10" spans="2:9" s="46" customFormat="1">
      <c r="B10" s="82"/>
      <c r="C10" s="83"/>
      <c r="D10" s="83"/>
      <c r="E10" s="83"/>
      <c r="F10" s="83"/>
      <c r="G10" s="83"/>
      <c r="H10" s="83"/>
      <c r="I10" s="84"/>
    </row>
    <row r="11" spans="2:9" s="46" customFormat="1">
      <c r="B11" s="82"/>
      <c r="C11" s="83"/>
      <c r="D11" s="83"/>
      <c r="E11" s="83"/>
      <c r="F11" s="83"/>
      <c r="G11" s="83"/>
      <c r="H11" s="83"/>
      <c r="I11" s="84"/>
    </row>
    <row r="12" spans="2:9" s="46" customFormat="1">
      <c r="B12" s="82"/>
      <c r="C12" s="83"/>
      <c r="D12" s="83"/>
      <c r="E12" s="83"/>
      <c r="F12" s="83"/>
      <c r="G12" s="83"/>
      <c r="H12" s="83"/>
      <c r="I12" s="84"/>
    </row>
    <row r="13" spans="2:9" s="46" customFormat="1">
      <c r="B13" s="82"/>
      <c r="C13" s="83"/>
      <c r="D13" s="83"/>
      <c r="E13" s="83"/>
      <c r="F13" s="83"/>
      <c r="G13" s="83"/>
      <c r="H13" s="83"/>
      <c r="I13" s="84"/>
    </row>
    <row r="14" spans="2:9" s="46" customFormat="1">
      <c r="B14" s="82"/>
      <c r="C14" s="83"/>
      <c r="D14" s="83"/>
      <c r="E14" s="83"/>
      <c r="F14" s="83"/>
      <c r="G14" s="83"/>
      <c r="H14" s="83"/>
      <c r="I14" s="84"/>
    </row>
    <row r="15" spans="2:9" s="46" customFormat="1">
      <c r="B15" s="82"/>
      <c r="C15" s="83"/>
      <c r="D15" s="83"/>
      <c r="E15" s="83"/>
      <c r="F15" s="83"/>
      <c r="G15" s="83"/>
      <c r="H15" s="83"/>
      <c r="I15" s="84"/>
    </row>
    <row r="16" spans="2:9" s="46" customFormat="1">
      <c r="B16" s="82"/>
      <c r="C16" s="83"/>
      <c r="D16" s="83"/>
      <c r="E16" s="83"/>
      <c r="F16" s="83"/>
      <c r="G16" s="83"/>
      <c r="H16" s="83"/>
      <c r="I16" s="84"/>
    </row>
    <row r="17" spans="2:9" s="46" customFormat="1">
      <c r="B17" s="82"/>
      <c r="C17" s="83"/>
      <c r="D17" s="83"/>
      <c r="E17" s="83"/>
      <c r="F17" s="83"/>
      <c r="G17" s="83"/>
      <c r="H17" s="83"/>
      <c r="I17" s="84"/>
    </row>
    <row r="18" spans="2:9" s="46" customFormat="1">
      <c r="B18" s="82"/>
      <c r="C18" s="83"/>
      <c r="D18" s="83"/>
      <c r="E18" s="83"/>
      <c r="F18" s="83"/>
      <c r="G18" s="83"/>
      <c r="H18" s="83"/>
      <c r="I18" s="84"/>
    </row>
    <row r="19" spans="2:9" s="46" customFormat="1">
      <c r="B19" s="82"/>
      <c r="C19" s="83"/>
      <c r="D19" s="83"/>
      <c r="E19" s="83"/>
      <c r="F19" s="83"/>
      <c r="G19" s="83"/>
      <c r="H19" s="83"/>
      <c r="I19" s="84"/>
    </row>
    <row r="20" spans="2:9" s="46" customFormat="1">
      <c r="B20" s="82"/>
      <c r="C20" s="83"/>
      <c r="D20" s="83"/>
      <c r="E20" s="83"/>
      <c r="F20" s="83"/>
      <c r="G20" s="83"/>
      <c r="H20" s="83"/>
      <c r="I20" s="84"/>
    </row>
    <row r="21" spans="2:9" s="46" customFormat="1" ht="14.25" thickBot="1">
      <c r="B21" s="82"/>
      <c r="C21" s="83"/>
      <c r="D21" s="83"/>
      <c r="E21" s="83"/>
      <c r="F21" s="83"/>
      <c r="G21" s="83"/>
      <c r="H21" s="83"/>
      <c r="I21" s="84"/>
    </row>
    <row r="22" spans="2:9" s="46" customFormat="1" ht="14.25" thickBot="1">
      <c r="B22" s="85" t="s">
        <v>49</v>
      </c>
      <c r="C22" s="408" t="s">
        <v>70</v>
      </c>
      <c r="D22" s="409"/>
      <c r="E22" s="409"/>
      <c r="F22" s="409"/>
      <c r="G22" s="409"/>
      <c r="H22" s="409"/>
      <c r="I22" s="410"/>
    </row>
    <row r="23" spans="2:9" s="46" customFormat="1">
      <c r="B23" s="82"/>
      <c r="C23" s="83"/>
      <c r="D23" s="83"/>
      <c r="E23" s="83"/>
      <c r="F23" s="83"/>
      <c r="G23" s="83"/>
      <c r="H23" s="83"/>
      <c r="I23" s="84"/>
    </row>
    <row r="24" spans="2:9" s="46" customFormat="1">
      <c r="B24" s="82"/>
      <c r="C24" s="83"/>
      <c r="D24" s="83"/>
      <c r="E24" s="83"/>
      <c r="F24" s="83"/>
      <c r="G24" s="83"/>
      <c r="H24" s="83"/>
      <c r="I24" s="84"/>
    </row>
    <row r="25" spans="2:9" s="46" customFormat="1">
      <c r="B25" s="82"/>
      <c r="C25" s="83"/>
      <c r="D25" s="83"/>
      <c r="E25" s="83"/>
      <c r="F25" s="83"/>
      <c r="G25" s="83"/>
      <c r="H25" s="83"/>
      <c r="I25" s="84"/>
    </row>
    <row r="26" spans="2:9" s="46" customFormat="1">
      <c r="B26" s="82"/>
      <c r="C26" s="83"/>
      <c r="D26" s="83"/>
      <c r="E26" s="83"/>
      <c r="F26" s="83"/>
      <c r="G26" s="83"/>
      <c r="H26" s="83"/>
      <c r="I26" s="84"/>
    </row>
    <row r="27" spans="2:9" s="46" customFormat="1">
      <c r="B27" s="82"/>
      <c r="C27" s="83"/>
      <c r="D27" s="83"/>
      <c r="E27" s="83"/>
      <c r="F27" s="83"/>
      <c r="G27" s="83"/>
      <c r="H27" s="83"/>
      <c r="I27" s="84"/>
    </row>
    <row r="28" spans="2:9" s="46" customFormat="1">
      <c r="B28" s="82"/>
      <c r="C28" s="83"/>
      <c r="D28" s="83"/>
      <c r="E28" s="83"/>
      <c r="F28" s="83"/>
      <c r="G28" s="83"/>
      <c r="H28" s="83"/>
      <c r="I28" s="84"/>
    </row>
    <row r="29" spans="2:9" s="46" customFormat="1">
      <c r="B29" s="82"/>
      <c r="C29" s="83"/>
      <c r="D29" s="83"/>
      <c r="E29" s="83"/>
      <c r="F29" s="83"/>
      <c r="G29" s="83"/>
      <c r="H29" s="83"/>
      <c r="I29" s="84"/>
    </row>
    <row r="30" spans="2:9" s="46" customFormat="1">
      <c r="B30" s="82"/>
      <c r="C30" s="83"/>
      <c r="D30" s="83"/>
      <c r="E30" s="83"/>
      <c r="F30" s="83"/>
      <c r="G30" s="83"/>
      <c r="H30" s="83"/>
      <c r="I30" s="84"/>
    </row>
    <row r="31" spans="2:9" s="46" customFormat="1">
      <c r="B31" s="82"/>
      <c r="C31" s="83"/>
      <c r="D31" s="83"/>
      <c r="E31" s="83"/>
      <c r="F31" s="83"/>
      <c r="G31" s="83"/>
      <c r="H31" s="83"/>
      <c r="I31" s="84"/>
    </row>
    <row r="32" spans="2:9" s="46" customFormat="1">
      <c r="B32" s="82"/>
      <c r="C32" s="83"/>
      <c r="D32" s="83"/>
      <c r="E32" s="83"/>
      <c r="F32" s="83"/>
      <c r="G32" s="83"/>
      <c r="H32" s="83"/>
      <c r="I32" s="84"/>
    </row>
    <row r="33" spans="2:9" s="46" customFormat="1">
      <c r="B33" s="82"/>
      <c r="C33" s="83"/>
      <c r="D33" s="83"/>
      <c r="E33" s="83"/>
      <c r="F33" s="83"/>
      <c r="G33" s="83"/>
      <c r="H33" s="83"/>
      <c r="I33" s="84"/>
    </row>
    <row r="34" spans="2:9" s="46" customFormat="1">
      <c r="B34" s="82"/>
      <c r="C34" s="83"/>
      <c r="D34" s="83"/>
      <c r="E34" s="83"/>
      <c r="F34" s="83"/>
      <c r="G34" s="83"/>
      <c r="H34" s="83"/>
      <c r="I34" s="84"/>
    </row>
    <row r="35" spans="2:9" s="46" customFormat="1">
      <c r="B35" s="82"/>
      <c r="C35" s="83"/>
      <c r="D35" s="83"/>
      <c r="E35" s="83"/>
      <c r="F35" s="83"/>
      <c r="G35" s="83"/>
      <c r="H35" s="83"/>
      <c r="I35" s="84"/>
    </row>
    <row r="36" spans="2:9" s="46" customFormat="1">
      <c r="B36" s="82"/>
      <c r="C36" s="83"/>
      <c r="D36" s="83"/>
      <c r="E36" s="83"/>
      <c r="F36" s="83"/>
      <c r="G36" s="83"/>
      <c r="H36" s="83"/>
      <c r="I36" s="84"/>
    </row>
    <row r="37" spans="2:9" s="46" customFormat="1">
      <c r="B37" s="82"/>
      <c r="C37" s="83"/>
      <c r="D37" s="83"/>
      <c r="E37" s="83"/>
      <c r="F37" s="83"/>
      <c r="G37" s="83"/>
      <c r="H37" s="83"/>
      <c r="I37" s="84"/>
    </row>
    <row r="38" spans="2:9" s="46" customFormat="1">
      <c r="B38" s="82"/>
      <c r="C38" s="83"/>
      <c r="D38" s="83"/>
      <c r="E38" s="83"/>
      <c r="F38" s="83"/>
      <c r="G38" s="83"/>
      <c r="H38" s="83"/>
      <c r="I38" s="84"/>
    </row>
    <row r="39" spans="2:9" s="46" customFormat="1">
      <c r="B39" s="82"/>
      <c r="C39" s="83"/>
      <c r="D39" s="83"/>
      <c r="E39" s="83"/>
      <c r="F39" s="83"/>
      <c r="G39" s="83"/>
      <c r="H39" s="83"/>
      <c r="I39" s="84"/>
    </row>
    <row r="40" spans="2:9" s="46" customFormat="1" ht="14.25" thickBot="1">
      <c r="B40" s="82"/>
      <c r="C40" s="83"/>
      <c r="D40" s="83"/>
      <c r="E40" s="83"/>
      <c r="F40" s="83"/>
      <c r="G40" s="83"/>
      <c r="H40" s="83"/>
      <c r="I40" s="84"/>
    </row>
    <row r="41" spans="2:9" s="46" customFormat="1" ht="14.25" thickBot="1">
      <c r="B41" s="85" t="s">
        <v>49</v>
      </c>
      <c r="C41" s="408" t="s">
        <v>71</v>
      </c>
      <c r="D41" s="409"/>
      <c r="E41" s="409"/>
      <c r="F41" s="409"/>
      <c r="G41" s="409"/>
      <c r="H41" s="409"/>
      <c r="I41" s="410"/>
    </row>
    <row r="42" spans="2:9" s="46" customFormat="1">
      <c r="B42" s="82"/>
      <c r="C42" s="83"/>
      <c r="D42" s="83"/>
      <c r="E42" s="83"/>
      <c r="F42" s="83"/>
      <c r="G42" s="83"/>
      <c r="H42" s="83"/>
      <c r="I42" s="84"/>
    </row>
    <row r="43" spans="2:9" s="46" customFormat="1">
      <c r="B43" s="82"/>
      <c r="C43" s="83"/>
      <c r="D43" s="83"/>
      <c r="E43" s="83"/>
      <c r="F43" s="83"/>
      <c r="G43" s="83"/>
      <c r="H43" s="83"/>
      <c r="I43" s="84"/>
    </row>
    <row r="44" spans="2:9" s="46" customFormat="1">
      <c r="B44" s="82"/>
      <c r="C44" s="83"/>
      <c r="D44" s="83"/>
      <c r="E44" s="83"/>
      <c r="F44" s="83"/>
      <c r="G44" s="83"/>
      <c r="H44" s="83"/>
      <c r="I44" s="84"/>
    </row>
    <row r="45" spans="2:9" s="46" customFormat="1">
      <c r="B45" s="82"/>
      <c r="C45" s="83"/>
      <c r="D45" s="83"/>
      <c r="E45" s="83"/>
      <c r="F45" s="83"/>
      <c r="G45" s="83"/>
      <c r="H45" s="83"/>
      <c r="I45" s="84"/>
    </row>
    <row r="46" spans="2:9" s="46" customFormat="1">
      <c r="B46" s="82"/>
      <c r="C46" s="83"/>
      <c r="D46" s="83"/>
      <c r="E46" s="83"/>
      <c r="F46" s="83"/>
      <c r="G46" s="83"/>
      <c r="H46" s="83"/>
      <c r="I46" s="84"/>
    </row>
    <row r="47" spans="2:9" s="46" customFormat="1">
      <c r="B47" s="82"/>
      <c r="C47" s="83"/>
      <c r="D47" s="83"/>
      <c r="E47" s="83"/>
      <c r="F47" s="83"/>
      <c r="G47" s="83"/>
      <c r="H47" s="83"/>
      <c r="I47" s="84"/>
    </row>
    <row r="48" spans="2:9" s="46" customFormat="1">
      <c r="B48" s="82"/>
      <c r="C48" s="83"/>
      <c r="D48" s="83"/>
      <c r="E48" s="83"/>
      <c r="F48" s="83"/>
      <c r="G48" s="83"/>
      <c r="H48" s="83"/>
      <c r="I48" s="84"/>
    </row>
    <row r="49" spans="2:9" s="46" customFormat="1">
      <c r="B49" s="82"/>
      <c r="C49" s="83"/>
      <c r="D49" s="83"/>
      <c r="E49" s="83"/>
      <c r="F49" s="83"/>
      <c r="G49" s="83"/>
      <c r="H49" s="83"/>
      <c r="I49" s="84"/>
    </row>
    <row r="50" spans="2:9" s="46" customFormat="1">
      <c r="B50" s="82"/>
      <c r="C50" s="83"/>
      <c r="D50" s="83"/>
      <c r="E50" s="83"/>
      <c r="F50" s="83"/>
      <c r="G50" s="83"/>
      <c r="H50" s="83"/>
      <c r="I50" s="84"/>
    </row>
    <row r="51" spans="2:9" s="46" customFormat="1">
      <c r="B51" s="82"/>
      <c r="C51" s="83"/>
      <c r="D51" s="83"/>
      <c r="E51" s="83"/>
      <c r="F51" s="83"/>
      <c r="G51" s="83"/>
      <c r="H51" s="83"/>
      <c r="I51" s="84"/>
    </row>
    <row r="52" spans="2:9" s="46" customFormat="1">
      <c r="B52" s="82"/>
      <c r="C52" s="83"/>
      <c r="D52" s="83"/>
      <c r="E52" s="83"/>
      <c r="F52" s="83"/>
      <c r="G52" s="83"/>
      <c r="H52" s="83"/>
      <c r="I52" s="84"/>
    </row>
    <row r="53" spans="2:9" s="46" customFormat="1">
      <c r="B53" s="82"/>
      <c r="C53" s="83"/>
      <c r="D53" s="83"/>
      <c r="E53" s="83"/>
      <c r="F53" s="83"/>
      <c r="G53" s="83"/>
      <c r="H53" s="83"/>
      <c r="I53" s="84"/>
    </row>
    <row r="54" spans="2:9" s="46" customFormat="1">
      <c r="B54" s="82"/>
      <c r="C54" s="83"/>
      <c r="D54" s="83"/>
      <c r="E54" s="83"/>
      <c r="F54" s="83"/>
      <c r="G54" s="83"/>
      <c r="H54" s="83"/>
      <c r="I54" s="84"/>
    </row>
    <row r="55" spans="2:9" s="46" customFormat="1">
      <c r="B55" s="82"/>
      <c r="C55" s="83"/>
      <c r="D55" s="83"/>
      <c r="E55" s="83"/>
      <c r="F55" s="83"/>
      <c r="G55" s="83"/>
      <c r="H55" s="83"/>
      <c r="I55" s="84"/>
    </row>
    <row r="56" spans="2:9" s="46" customFormat="1" ht="14.25" thickBot="1">
      <c r="B56" s="82"/>
      <c r="C56" s="83"/>
      <c r="D56" s="83"/>
      <c r="E56" s="83"/>
      <c r="F56" s="83"/>
      <c r="G56" s="83"/>
      <c r="H56" s="83"/>
      <c r="I56" s="84"/>
    </row>
    <row r="57" spans="2:9" s="46" customFormat="1" ht="20.100000000000001" customHeight="1" thickBot="1">
      <c r="B57" s="85" t="s">
        <v>49</v>
      </c>
      <c r="C57" s="408" t="s">
        <v>72</v>
      </c>
      <c r="D57" s="409"/>
      <c r="E57" s="409"/>
      <c r="F57" s="409"/>
      <c r="G57" s="409"/>
      <c r="H57" s="409"/>
      <c r="I57" s="410"/>
    </row>
  </sheetData>
  <mergeCells count="4">
    <mergeCell ref="B2:I4"/>
    <mergeCell ref="C22:I22"/>
    <mergeCell ref="C41:I41"/>
    <mergeCell ref="C57:I57"/>
  </mergeCells>
  <phoneticPr fontId="19" type="noConversion"/>
  <pageMargins left="0.7" right="0.7" top="0.24" bottom="0.17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설계서(갑)</vt:lpstr>
      <vt:lpstr>1-1원가계산서</vt:lpstr>
      <vt:lpstr>1-2총괄내역서</vt:lpstr>
      <vt:lpstr>1-3관급자재내역서</vt:lpstr>
      <vt:lpstr>1-4일위대가</vt:lpstr>
      <vt:lpstr>수량산출서</vt:lpstr>
      <vt:lpstr> 사진 및 도면</vt:lpstr>
      <vt:lpstr>'1-4일위대가'!Print_Area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user</cp:lastModifiedBy>
  <cp:lastPrinted>2020-03-04T07:07:20Z</cp:lastPrinted>
  <dcterms:created xsi:type="dcterms:W3CDTF">2009-02-20T07:52:43Z</dcterms:created>
  <dcterms:modified xsi:type="dcterms:W3CDTF">2020-03-31T06:58:05Z</dcterms:modified>
</cp:coreProperties>
</file>