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공고\28.시계탑기본및실시설계용역\"/>
    </mc:Choice>
  </mc:AlternateContent>
  <bookViews>
    <workbookView xWindow="-120" yWindow="-120" windowWidth="29040" windowHeight="15840" tabRatio="806"/>
  </bookViews>
  <sheets>
    <sheet name="설계서" sheetId="9" r:id="rId1"/>
    <sheet name="설계내역서" sheetId="5" r:id="rId2"/>
    <sheet name="설계요율 근거" sheetId="6" r:id="rId3"/>
    <sheet name="손배요율 (2)" sheetId="8" r:id="rId4"/>
    <sheet name="감리원산정" sheetId="3" state="hidden" r:id="rId5"/>
  </sheets>
  <definedNames>
    <definedName name="\a">#N/A</definedName>
    <definedName name="AA">#REF!</definedName>
    <definedName name="_xlnm.Print_Area" localSheetId="1">설계내역서!$A$1:$Q$11</definedName>
    <definedName name="_xlnm.Print_Area" localSheetId="2">'설계요율 근거'!$A$1:$L$17</definedName>
    <definedName name="_xlnm.Print_Area" localSheetId="3">'손배요율 (2)'!$A$1:$I$56</definedName>
    <definedName name="레180">#REF!</definedName>
    <definedName name="레210">#REF!</definedName>
    <definedName name="배관공">#REF!</definedName>
    <definedName name="비계공">#REF!</definedName>
    <definedName name="석공">#REF!</definedName>
    <definedName name="작업반장">#REF!</definedName>
    <definedName name="조적공">#REF!</definedName>
    <definedName name="철공">#REF!</definedName>
    <definedName name="철근13">#REF!</definedName>
    <definedName name="치장벽돌공">#REF!</definedName>
    <definedName name="ㅋ">#REF!</definedName>
    <definedName name="크레인">#REF!</definedName>
    <definedName name="터라기2">#REF!</definedName>
    <definedName name="터파기1">#REF!</definedName>
    <definedName name="터파기2">#REF!</definedName>
    <definedName name="특수비계공">#REF!</definedName>
    <definedName name="할석공">#REF!</definedName>
    <definedName name="황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6" l="1"/>
  <c r="J16" i="6"/>
  <c r="J17" i="6" l="1"/>
  <c r="J15" i="6" s="1"/>
  <c r="Q5" i="5" l="1"/>
  <c r="Q6" i="5" l="1"/>
  <c r="G5" i="5" s="1"/>
  <c r="Q7" i="5" l="1"/>
  <c r="Q10" i="5" s="1"/>
  <c r="E13" i="5"/>
  <c r="I14" i="5"/>
  <c r="G6" i="5" l="1"/>
  <c r="G7" i="5" l="1"/>
  <c r="F8" i="5" l="1"/>
  <c r="G8" i="5" s="1"/>
  <c r="F13" i="9" s="1"/>
  <c r="G9" i="5"/>
  <c r="F12" i="9"/>
  <c r="F14" i="9" s="1"/>
  <c r="F15" i="9" s="1"/>
  <c r="G10" i="5" l="1"/>
  <c r="G11" i="5" s="1"/>
  <c r="F16" i="3"/>
  <c r="H16" i="3" s="1"/>
  <c r="B16" i="3"/>
  <c r="D16" i="3" s="1"/>
  <c r="D19" i="3" s="1"/>
  <c r="O12" i="3"/>
  <c r="B12" i="3"/>
  <c r="O11" i="3"/>
  <c r="H10" i="3"/>
  <c r="K10" i="3" s="1"/>
  <c r="F11" i="3" s="1"/>
  <c r="D10" i="3"/>
  <c r="D14" i="3" s="1"/>
  <c r="B7" i="3"/>
  <c r="B11" i="3" s="1"/>
  <c r="C5" i="3"/>
  <c r="B18" i="3" l="1"/>
  <c r="B17" i="3"/>
  <c r="I11" i="3"/>
  <c r="G14" i="3" s="1"/>
  <c r="J14" i="3" s="1"/>
  <c r="M14" i="3" s="1"/>
  <c r="K16" i="3"/>
  <c r="F17" i="3" s="1"/>
  <c r="I23" i="3" l="1"/>
  <c r="G23" i="3"/>
  <c r="K23" i="3" s="1"/>
  <c r="M23" i="3" s="1"/>
  <c r="I17" i="3"/>
  <c r="G19" i="3" s="1"/>
  <c r="J19" i="3" s="1"/>
  <c r="M19" i="3" s="1"/>
  <c r="M21" i="3" s="1"/>
</calcChain>
</file>

<file path=xl/sharedStrings.xml><?xml version="1.0" encoding="utf-8"?>
<sst xmlns="http://schemas.openxmlformats.org/spreadsheetml/2006/main" count="119" uniqueCount="89">
  <si>
    <t>감리원수 산정(국토해양부고시기준)</t>
  </si>
  <si>
    <t>1) 공사비에의한 감리원수 산정</t>
  </si>
  <si>
    <t>1)＞2)이므로 보정치 10%감</t>
  </si>
  <si>
    <t xml:space="preserve"> 나. 범 위 :</t>
  </si>
  <si>
    <t>4. 총공사비 :</t>
  </si>
  <si>
    <t xml:space="preserve">1. 용 역 명 : </t>
  </si>
  <si>
    <t>관급공사를제외한 전체</t>
  </si>
  <si>
    <t xml:space="preserve"> 가. 기 간 :</t>
  </si>
  <si>
    <t>2. 관련근거 :</t>
  </si>
  <si>
    <t>원</t>
  </si>
  <si>
    <t xml:space="preserve">2) 총감리원수 산정 : 공사비에 의한 감리원수+[(당해감리기간-평균감리기간)*공사비에의한감리원수/평균감리기간] = </t>
  </si>
  <si>
    <t>3. 감리기간 및 범위</t>
  </si>
  <si>
    <t>* 평균 감리기간 산정</t>
  </si>
  <si>
    <t>국토해양부고시 제2009-769호(2009.8.24)</t>
  </si>
  <si>
    <t>＋</t>
  </si>
  <si>
    <t>억</t>
  </si>
  <si>
    <t>차인</t>
  </si>
  <si>
    <t>≒</t>
  </si>
  <si>
    <t>개월</t>
  </si>
  <si>
    <t>∴</t>
  </si>
  <si>
    <t>=</t>
  </si>
  <si>
    <t>인</t>
  </si>
  <si>
    <t>차월</t>
  </si>
  <si>
    <t>＝</t>
  </si>
  <si>
    <t>－</t>
  </si>
  <si>
    <t>×</t>
  </si>
  <si>
    <t>[부가세별도]</t>
  </si>
  <si>
    <t>5. 감리인수</t>
  </si>
  <si>
    <t>(가칭)김포특수학교 신축공사 전면책임감리 용역</t>
  </si>
  <si>
    <t>번호</t>
    <phoneticPr fontId="55" type="noConversion"/>
  </si>
  <si>
    <t xml:space="preserve">   공      종   </t>
  </si>
  <si>
    <t xml:space="preserve">  규      격  </t>
  </si>
  <si>
    <t>수   량</t>
    <phoneticPr fontId="55" type="noConversion"/>
  </si>
  <si>
    <t xml:space="preserve"> 총                  액 </t>
    <phoneticPr fontId="55" type="noConversion"/>
  </si>
  <si>
    <t xml:space="preserve"> 경                  비 </t>
    <phoneticPr fontId="55" type="noConversion"/>
  </si>
  <si>
    <t xml:space="preserve"> 비고 </t>
  </si>
  <si>
    <t xml:space="preserve">  단  가  </t>
  </si>
  <si>
    <t xml:space="preserve">   금    액   </t>
  </si>
  <si>
    <t>%</t>
    <phoneticPr fontId="54" type="noConversion"/>
  </si>
  <si>
    <t>부가가치세</t>
    <phoneticPr fontId="54" type="noConversion"/>
  </si>
  <si>
    <t>1.1.</t>
    <phoneticPr fontId="55" type="noConversion"/>
  </si>
  <si>
    <t>구      분</t>
  </si>
  <si>
    <t>용 역 금 액</t>
    <phoneticPr fontId="61" type="noConversion"/>
  </si>
  <si>
    <t>비     고</t>
    <phoneticPr fontId="61" type="noConversion"/>
  </si>
  <si>
    <t>부가가치세</t>
    <phoneticPr fontId="61" type="noConversion"/>
  </si>
  <si>
    <t>합         계</t>
    <phoneticPr fontId="61" type="noConversion"/>
  </si>
  <si>
    <t>단 위</t>
    <phoneticPr fontId="54" type="noConversion"/>
  </si>
  <si>
    <t>식</t>
    <phoneticPr fontId="54" type="noConversion"/>
  </si>
  <si>
    <t>설     계     내    역    서</t>
    <phoneticPr fontId="54" type="noConversion"/>
  </si>
  <si>
    <t>%</t>
    <phoneticPr fontId="54" type="noConversion"/>
  </si>
  <si>
    <t xml:space="preserve"> 재      료      비 </t>
    <phoneticPr fontId="55" type="noConversion"/>
  </si>
  <si>
    <t xml:space="preserve"> 노      무      비 </t>
    <phoneticPr fontId="55" type="noConversion"/>
  </si>
  <si>
    <t>1.2.</t>
    <phoneticPr fontId="54" type="noConversion"/>
  </si>
  <si>
    <t>기본설계 적용</t>
    <phoneticPr fontId="54" type="noConversion"/>
  </si>
  <si>
    <t>%</t>
    <phoneticPr fontId="54" type="noConversion"/>
  </si>
  <si>
    <t>손해배상공제보험료</t>
    <phoneticPr fontId="54" type="noConversion"/>
  </si>
  <si>
    <t>기본 + 실시설계</t>
    <phoneticPr fontId="54" type="noConversion"/>
  </si>
  <si>
    <t>엔지니어링사업대가의 기준 공사비요율(건설부문(별표1)의 10억원 이하 6.16% 적용</t>
    <phoneticPr fontId="54" type="noConversion"/>
  </si>
  <si>
    <t xml:space="preserve"> 「과천시민회관 시계탑광장」
 조경시설 개선공사 기본 및 실시설계 용역</t>
    <phoneticPr fontId="61" type="noConversion"/>
  </si>
  <si>
    <t>2023. 11.</t>
    <phoneticPr fontId="54" type="noConversion"/>
  </si>
  <si>
    <t>설계비</t>
    <phoneticPr fontId="61" type="noConversion"/>
  </si>
  <si>
    <t>○ 용역명 : 과천시민회관 시계탑광장 조경시설 개선공사 기본 및 실시설계 용역</t>
    <phoneticPr fontId="54" type="noConversion"/>
  </si>
  <si>
    <t>※ 엔지니어링사업대가의 기준</t>
    <phoneticPr fontId="54" type="noConversion"/>
  </si>
  <si>
    <t>총공사비</t>
    <phoneticPr fontId="54" type="noConversion"/>
  </si>
  <si>
    <r>
      <t>V</t>
    </r>
    <r>
      <rPr>
        <sz val="11"/>
        <color rgb="FF000000"/>
        <rFont val="돋움"/>
        <family val="3"/>
        <charset val="129"/>
      </rPr>
      <t>AT</t>
    </r>
    <phoneticPr fontId="54" type="noConversion"/>
  </si>
  <si>
    <t>공사비</t>
    <phoneticPr fontId="54" type="noConversion"/>
  </si>
  <si>
    <t>(공사비의 6.16%)</t>
    <phoneticPr fontId="54" type="noConversion"/>
  </si>
  <si>
    <t>실시설계비</t>
    <phoneticPr fontId="55" type="noConversion"/>
  </si>
  <si>
    <t>(실시설계비의 45%)</t>
    <phoneticPr fontId="54" type="noConversion"/>
  </si>
  <si>
    <t>합 계</t>
    <phoneticPr fontId="54" type="noConversion"/>
  </si>
  <si>
    <t>설계비 계</t>
    <phoneticPr fontId="54" type="noConversion"/>
  </si>
  <si>
    <t>손해배상공제보험료</t>
    <phoneticPr fontId="61" type="noConversion"/>
  </si>
  <si>
    <t>설계비 계 + 부가가치세</t>
    <phoneticPr fontId="54" type="noConversion"/>
  </si>
  <si>
    <t>※ 손해배상료 공제요율표(실시설계) - 엔지니어링공제조합</t>
    <phoneticPr fontId="54" type="noConversion"/>
  </si>
  <si>
    <t>설계비합계의0.596%</t>
    <phoneticPr fontId="54" type="noConversion"/>
  </si>
  <si>
    <t>실시설계 공제율 적용</t>
    <phoneticPr fontId="54" type="noConversion"/>
  </si>
  <si>
    <t>엔지니어링사업대가의 기준
제13조(요율)
기본설계, 실시설계 동시발주 - 실시설계요율의 1.45배</t>
    <phoneticPr fontId="54" type="noConversion"/>
  </si>
  <si>
    <t>○ 공사비 :</t>
    <phoneticPr fontId="54" type="noConversion"/>
  </si>
  <si>
    <t>○ 부가세 :</t>
    <phoneticPr fontId="54" type="noConversion"/>
  </si>
  <si>
    <t>※ 추정공사비 :</t>
    <phoneticPr fontId="54" type="noConversion"/>
  </si>
  <si>
    <t>원</t>
    <phoneticPr fontId="54" type="noConversion"/>
  </si>
  <si>
    <t>(기본설계 + 실시설계)</t>
    <phoneticPr fontId="54" type="noConversion"/>
  </si>
  <si>
    <t>(천단위이하절사)</t>
    <phoneticPr fontId="54" type="noConversion"/>
  </si>
  <si>
    <t>소 계</t>
    <phoneticPr fontId="61" type="noConversion"/>
  </si>
  <si>
    <t>1.3.</t>
    <phoneticPr fontId="54" type="noConversion"/>
  </si>
  <si>
    <t>1.3. + 2</t>
    <phoneticPr fontId="54" type="noConversion"/>
  </si>
  <si>
    <t>3</t>
    <phoneticPr fontId="54" type="noConversion"/>
  </si>
  <si>
    <t>2</t>
    <phoneticPr fontId="54" type="noConversion"/>
  </si>
  <si>
    <t>소 계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</si>
</sst>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0_ "/>
    <numFmt numFmtId="178" formatCode="&quot;≒&quot;\ 0&quot;인&quot;"/>
    <numFmt numFmtId="179" formatCode="0.0"/>
    <numFmt numFmtId="180" formatCode="0.000"/>
    <numFmt numFmtId="181" formatCode="0.000%"/>
    <numFmt numFmtId="182" formatCode="0.0000"/>
    <numFmt numFmtId="183" formatCode="_-* #,##0.0_-;\-* #,##0.0_-;_-* &quot;-&quot;??_-;_-@_-"/>
    <numFmt numFmtId="184" formatCode="0_);[Red]\(0\)"/>
    <numFmt numFmtId="185" formatCode="&quot;≒&quot;\ 0&quot;일&quot;"/>
    <numFmt numFmtId="186" formatCode="\(\ 0&quot;개월&quot;\ \)"/>
    <numFmt numFmtId="187" formatCode="&quot;≒&quot;\ 0&quot;개월&quot;"/>
    <numFmt numFmtId="188" formatCode="0.0_);[Red]\(0.0\)"/>
    <numFmt numFmtId="189" formatCode="&quot;≒&quot;\ 0.0&quot;인&quot;"/>
    <numFmt numFmtId="190" formatCode="_ * #,##0_ ;_ * \-#,##0_ ;_ * &quot;-&quot;_ ;_ @_ "/>
    <numFmt numFmtId="191" formatCode="#,##0.000;\-#,##0.000"/>
    <numFmt numFmtId="192" formatCode="&quot;₩&quot;#,##0;&quot;₩&quot;\-#,##0"/>
    <numFmt numFmtId="193" formatCode="#,##0\ &quot;F&quot;;[Red]\-#,##0\ &quot;F&quot;"/>
    <numFmt numFmtId="194" formatCode="#,##0.00\ &quot;F&quot;;[Red]\-#,##0.00\ &quot;F&quot;"/>
    <numFmt numFmtId="195" formatCode="\$&quot;_x000c__x0009__x0001_-)_x0008__x0004__x0000__x0000__x0005__x0002_&quot;;[Red]\(\$#,##0\)"/>
    <numFmt numFmtId="196" formatCode="_ * #,##0.00_ ;_ * \-#,##0.00_ ;_ * &quot;-&quot;??_ ;_ @_ "/>
    <numFmt numFmtId="197" formatCode="0.0%;[Red]\(0.0%\)"/>
    <numFmt numFmtId="198" formatCode="\(&quot;$&quot;#,##0\);\(&quot;$&quot;#,##0\)"/>
    <numFmt numFmtId="199" formatCode="#,##0.0;[Red]\(#,##0.0\)"/>
    <numFmt numFmtId="200" formatCode="#,##0.0\ ;\(#,##0.0\);&quot;-&quot;\ "/>
    <numFmt numFmtId="201" formatCode="&quot;?#,##0;[Red]\-&quot;&quot;?&quot;#,##0"/>
    <numFmt numFmtId="202" formatCode="#,##0;[Red]\(#,##0\)"/>
    <numFmt numFmtId="203" formatCode="0.000_);[Red]\(0.000\)"/>
    <numFmt numFmtId="204" formatCode="0.000&quot;  &quot;"/>
    <numFmt numFmtId="205" formatCode="0.00000&quot;  &quot;"/>
    <numFmt numFmtId="206" formatCode="0.000000000000_);[Red]\(0.000000000000\)"/>
    <numFmt numFmtId="207" formatCode="_ &quot;₩&quot;* #,##0.00_ ;_ &quot;₩&quot;* \-#,##0.00_ ;_ &quot;₩&quot;* &quot;-&quot;??_ ;_ @_ "/>
    <numFmt numFmtId="208" formatCode="&quot;₩&quot;#,##0.00;&quot;₩&quot;\-#,##0.00"/>
    <numFmt numFmtId="209" formatCode="#,##0;[Red]&quot;-&quot;#,##0"/>
    <numFmt numFmtId="210" formatCode="&quot;₩&quot;#,##0;&quot;₩&quot;&quot;₩&quot;\!\-#,##0"/>
    <numFmt numFmtId="211" formatCode="####"/>
    <numFmt numFmtId="212" formatCode="_-[$€-2]* #,##0.00_-;\-[$€-2]* #,##0.00_-;_-[$€-2]* &quot;-&quot;??_-"/>
    <numFmt numFmtId="213" formatCode="#.00"/>
    <numFmt numFmtId="214" formatCode="#,##0_ ;\(#,##0\)_-;&quot;-&quot;"/>
    <numFmt numFmtId="215" formatCode="_-* #,##0_-;&quot;₩&quot;&quot;₩&quot;&quot;₩&quot;&quot;₩&quot;&quot;₩&quot;&quot;₩&quot;&quot;₩&quot;\-* #,##0_-;_-* &quot;-&quot;_-;_-@_-"/>
    <numFmt numFmtId="216" formatCode="_-* #,##0.00_-;&quot;₩&quot;&quot;₩&quot;&quot;₩&quot;&quot;₩&quot;&quot;₩&quot;&quot;₩&quot;&quot;₩&quot;\-* #,##0.00_-;_-* &quot;-&quot;??_-;_-@_-"/>
    <numFmt numFmtId="217" formatCode="_-&quot;₩&quot;* #,##0_-;&quot;₩&quot;&quot;₩&quot;&quot;₩&quot;&quot;₩&quot;&quot;₩&quot;&quot;₩&quot;\-&quot;₩&quot;* #,##0_-;_-&quot;₩&quot;* &quot;-&quot;_-;_-@_-"/>
    <numFmt numFmtId="218" formatCode="_-&quot;₩&quot;* #,##0.00_-;&quot;₩&quot;&quot;₩&quot;&quot;₩&quot;&quot;₩&quot;&quot;₩&quot;&quot;₩&quot;\-&quot;₩&quot;* #,##0.00_-;_-&quot;₩&quot;* &quot;-&quot;??_-;_-@_-"/>
    <numFmt numFmtId="219" formatCode="###"/>
    <numFmt numFmtId="220" formatCode="##"/>
    <numFmt numFmtId="221" formatCode="&quot;₩&quot;#,##0_);\(&quot;₩&quot;#,##0\)"/>
    <numFmt numFmtId="222" formatCode="_-* #,##0.00_-;\-* #,##0.00_-;_-* &quot;-&quot;_-;_-@_-"/>
    <numFmt numFmtId="223" formatCode="#,##0_);[Red]\(#,##0\)"/>
    <numFmt numFmtId="224" formatCode="_-* #,##0.000_-;\-* #,##0.000_-;_-* &quot;-&quot;_-;_-@_-"/>
  </numFmts>
  <fonts count="79">
    <font>
      <sz val="11"/>
      <color rgb="FF000000"/>
      <name val="돋움"/>
    </font>
    <font>
      <sz val="12"/>
      <color rgb="FF000000"/>
      <name val="바탕체"/>
      <family val="1"/>
      <charset val="129"/>
    </font>
    <font>
      <sz val="12"/>
      <color rgb="FF000000"/>
      <name val="???"/>
    </font>
    <font>
      <sz val="10"/>
      <color rgb="FF000000"/>
      <name val="Arial"/>
      <family val="2"/>
    </font>
    <font>
      <sz val="10"/>
      <color rgb="FF000000"/>
      <name val="굴림체"/>
      <family val="3"/>
      <charset val="129"/>
    </font>
    <font>
      <sz val="10"/>
      <color rgb="FF000000"/>
      <name val="Helvetica"/>
    </font>
    <font>
      <sz val="12"/>
      <color rgb="FF000000"/>
      <name val="Times New Roman"/>
      <family val="1"/>
    </font>
    <font>
      <sz val="12"/>
      <color rgb="FF000000"/>
      <name val="¹UAAA¼"/>
      <family val="3"/>
      <charset val="129"/>
    </font>
    <font>
      <sz val="12"/>
      <color rgb="FF000000"/>
      <name val="¹ÙÅÁÃ¼"/>
      <family val="3"/>
      <charset val="129"/>
    </font>
    <font>
      <sz val="8"/>
      <color rgb="FF000000"/>
      <name val="¹UAAA¼"/>
      <family val="3"/>
      <charset val="129"/>
    </font>
    <font>
      <sz val="10"/>
      <color rgb="FF000000"/>
      <name val="Geneva"/>
    </font>
    <font>
      <b/>
      <sz val="10"/>
      <color rgb="FF000000"/>
      <name val="Helvetica"/>
    </font>
    <font>
      <sz val="10"/>
      <color rgb="FF000000"/>
      <name val="한양중고딕"/>
      <family val="3"/>
      <charset val="129"/>
    </font>
    <font>
      <sz val="1"/>
      <color rgb="FF000000"/>
      <name val="Courier"/>
    </font>
    <font>
      <sz val="10"/>
      <color rgb="FF000000"/>
      <name val="MS Sans Serif"/>
    </font>
    <font>
      <sz val="10"/>
      <color rgb="FF000000"/>
      <name val="MS Serif"/>
    </font>
    <font>
      <sz val="10"/>
      <color rgb="FF800000"/>
      <name val="MS Serif"/>
    </font>
    <font>
      <u/>
      <sz val="10"/>
      <color rgb="FF80008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Helvetica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rgb="FF0000FF"/>
      <name val="Arial"/>
      <family val="2"/>
    </font>
    <font>
      <b/>
      <sz val="11"/>
      <color rgb="FF000000"/>
      <name val="Helvetica"/>
    </font>
    <font>
      <sz val="12"/>
      <color rgb="FF000000"/>
      <name val="Courier New"/>
      <family val="3"/>
    </font>
    <font>
      <sz val="7"/>
      <color rgb="FF000000"/>
      <name val="Small Fonts"/>
      <family val="3"/>
      <charset val="129"/>
    </font>
    <font>
      <sz val="12"/>
      <color rgb="FF000000"/>
      <name val="Helvetica"/>
    </font>
    <font>
      <sz val="24"/>
      <color rgb="FF000000"/>
      <name val="Courier New"/>
      <family val="3"/>
    </font>
    <font>
      <sz val="12"/>
      <color rgb="FF9999FF"/>
      <name val="바탕체"/>
      <family val="1"/>
      <charset val="129"/>
    </font>
    <font>
      <sz val="18"/>
      <color rgb="FF9999FF"/>
      <name val="바탕체"/>
      <family val="1"/>
      <charset val="129"/>
    </font>
    <font>
      <sz val="8"/>
      <color rgb="FF9999FF"/>
      <name val="바탕체"/>
      <family val="1"/>
      <charset val="129"/>
    </font>
    <font>
      <sz val="10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u/>
      <sz val="9.85"/>
      <color rgb="FF800080"/>
      <name val="돋움"/>
      <family val="3"/>
      <charset val="129"/>
    </font>
    <font>
      <sz val="11"/>
      <color rgb="FF000000"/>
      <name val="바탕체"/>
      <family val="1"/>
      <charset val="129"/>
    </font>
    <font>
      <sz val="11"/>
      <color rgb="FF000000"/>
      <name val="맑은 고딕"/>
      <family val="3"/>
      <charset val="129"/>
    </font>
    <font>
      <sz val="9"/>
      <color rgb="FF000000"/>
      <name val="MS Sans Serif"/>
    </font>
    <font>
      <sz val="11"/>
      <color rgb="FF000000"/>
      <name val="뼻뮝"/>
      <family val="3"/>
      <charset val="129"/>
    </font>
    <font>
      <sz val="12"/>
      <color rgb="FF000000"/>
      <name val="宋体"/>
      <family val="3"/>
      <charset val="129"/>
    </font>
    <font>
      <b/>
      <sz val="12"/>
      <color rgb="FF800000"/>
      <name val="굴림체"/>
      <family val="3"/>
      <charset val="129"/>
    </font>
    <font>
      <sz val="10"/>
      <color rgb="FF000000"/>
      <name val="명조"/>
      <family val="3"/>
      <charset val="129"/>
    </font>
    <font>
      <sz val="12"/>
      <color rgb="FF000000"/>
      <name val="명조"/>
      <family val="3"/>
      <charset val="129"/>
    </font>
    <font>
      <sz val="17"/>
      <color rgb="FF000000"/>
      <name val="바탕체"/>
      <family val="1"/>
      <charset val="129"/>
    </font>
    <font>
      <sz val="12"/>
      <color rgb="FF000000"/>
      <name val="돋움"/>
      <family val="3"/>
      <charset val="129"/>
    </font>
    <font>
      <b/>
      <sz val="24"/>
      <color rgb="FF000000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b/>
      <sz val="14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11"/>
      <color rgb="FF0066FF"/>
      <name val="굴림체"/>
      <family val="3"/>
      <charset val="129"/>
    </font>
    <font>
      <b/>
      <sz val="10"/>
      <color rgb="FF0066FF"/>
      <name val="굴림체"/>
      <family val="3"/>
      <charset val="129"/>
    </font>
    <font>
      <sz val="11"/>
      <color rgb="FFFF0000"/>
      <name val="굴림체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맑은 고딕"/>
      <family val="3"/>
      <charset val="129"/>
    </font>
    <font>
      <b/>
      <sz val="14"/>
      <color rgb="FF000000"/>
      <name val="돋움"/>
      <family val="3"/>
      <charset val="129"/>
    </font>
    <font>
      <sz val="12"/>
      <name val="바탕체"/>
      <family val="1"/>
      <charset val="129"/>
    </font>
    <font>
      <b/>
      <sz val="12"/>
      <name val="굴림"/>
      <family val="3"/>
      <charset val="129"/>
    </font>
    <font>
      <sz val="12"/>
      <name val="굴림"/>
      <family val="3"/>
      <charset val="129"/>
    </font>
    <font>
      <sz val="8"/>
      <name val="바탕체"/>
      <family val="1"/>
      <charset val="129"/>
    </font>
    <font>
      <b/>
      <sz val="20"/>
      <name val="굴림"/>
      <family val="3"/>
      <charset val="129"/>
    </font>
    <font>
      <b/>
      <sz val="10"/>
      <name val="맑은 고딕"/>
      <family val="3"/>
      <charset val="129"/>
    </font>
    <font>
      <b/>
      <sz val="11"/>
      <color rgb="FF000000"/>
      <name val="돋움"/>
      <family val="3"/>
      <charset val="129"/>
    </font>
    <font>
      <b/>
      <sz val="18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2"/>
      <name val="맑은 고딕"/>
      <family val="3"/>
      <charset val="129"/>
    </font>
    <font>
      <b/>
      <sz val="24"/>
      <name val="굴림"/>
      <family val="3"/>
      <charset val="129"/>
    </font>
    <font>
      <b/>
      <sz val="18"/>
      <name val="굴림"/>
      <family val="3"/>
      <charset val="129"/>
    </font>
    <font>
      <sz val="11"/>
      <color rgb="FF000000"/>
      <name val="돋움"/>
      <family val="3"/>
      <charset val="129"/>
    </font>
    <font>
      <b/>
      <sz val="7"/>
      <name val="맑은 고딕"/>
      <family val="3"/>
      <charset val="129"/>
    </font>
    <font>
      <b/>
      <sz val="22"/>
      <name val="굴림"/>
      <family val="3"/>
      <charset val="129"/>
    </font>
    <font>
      <sz val="10"/>
      <color rgb="FF444444"/>
      <name val="Tahoma"/>
      <family val="2"/>
    </font>
    <font>
      <sz val="9"/>
      <color rgb="FF000000"/>
      <name val="돋움"/>
      <family val="3"/>
      <charset val="129"/>
    </font>
    <font>
      <b/>
      <sz val="9"/>
      <name val="맑은 고딕"/>
      <family val="3"/>
      <charset val="129"/>
    </font>
    <font>
      <b/>
      <sz val="8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sz val="11"/>
      <name val="굴림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21">
    <xf numFmtId="212" fontId="0" fillId="0" borderId="0">
      <alignment vertical="center"/>
    </xf>
    <xf numFmtId="207" fontId="1" fillId="0" borderId="1">
      <protection locked="0"/>
    </xf>
    <xf numFmtId="212" fontId="1" fillId="0" borderId="0"/>
    <xf numFmtId="212" fontId="1" fillId="0" borderId="0"/>
    <xf numFmtId="212" fontId="2" fillId="0" borderId="0"/>
    <xf numFmtId="212" fontId="3" fillId="0" borderId="0"/>
    <xf numFmtId="212" fontId="4" fillId="0" borderId="0"/>
    <xf numFmtId="212" fontId="1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5" fillId="0" borderId="0"/>
    <xf numFmtId="212" fontId="5" fillId="0" borderId="0"/>
    <xf numFmtId="212" fontId="3" fillId="0" borderId="0"/>
    <xf numFmtId="212" fontId="3" fillId="0" borderId="0"/>
    <xf numFmtId="212" fontId="3" fillId="0" borderId="0"/>
    <xf numFmtId="212" fontId="5" fillId="0" borderId="0"/>
    <xf numFmtId="212" fontId="3" fillId="0" borderId="0"/>
    <xf numFmtId="212" fontId="4" fillId="0" borderId="0"/>
    <xf numFmtId="212" fontId="3" fillId="0" borderId="0"/>
    <xf numFmtId="212" fontId="3" fillId="0" borderId="0"/>
    <xf numFmtId="212" fontId="6" fillId="0" borderId="0"/>
    <xf numFmtId="180" fontId="7" fillId="0" borderId="0"/>
    <xf numFmtId="212" fontId="8" fillId="0" borderId="0"/>
    <xf numFmtId="181" fontId="7" fillId="0" borderId="0"/>
    <xf numFmtId="207" fontId="8" fillId="0" borderId="0"/>
    <xf numFmtId="193" fontId="53" fillId="0" borderId="0"/>
    <xf numFmtId="190" fontId="8" fillId="0" borderId="0"/>
    <xf numFmtId="194" fontId="53" fillId="0" borderId="0"/>
    <xf numFmtId="196" fontId="8" fillId="0" borderId="0"/>
    <xf numFmtId="212" fontId="9" fillId="0" borderId="0"/>
    <xf numFmtId="212" fontId="10" fillId="0" borderId="0"/>
    <xf numFmtId="212" fontId="53" fillId="0" borderId="0"/>
    <xf numFmtId="212" fontId="11" fillId="0" borderId="0"/>
    <xf numFmtId="3" fontId="12" fillId="0" borderId="0">
      <alignment horizontal="center"/>
    </xf>
    <xf numFmtId="4" fontId="13" fillId="0" borderId="0">
      <protection locked="0"/>
    </xf>
    <xf numFmtId="212" fontId="14" fillId="0" borderId="0"/>
    <xf numFmtId="195" fontId="53" fillId="0" borderId="0"/>
    <xf numFmtId="203" fontId="53" fillId="0" borderId="0"/>
    <xf numFmtId="196" fontId="3" fillId="0" borderId="0"/>
    <xf numFmtId="212" fontId="15" fillId="0" borderId="0">
      <alignment horizontal="left"/>
    </xf>
    <xf numFmtId="212" fontId="4" fillId="0" borderId="0"/>
    <xf numFmtId="211" fontId="3" fillId="0" borderId="0">
      <protection locked="0"/>
    </xf>
    <xf numFmtId="212" fontId="14" fillId="0" borderId="0"/>
    <xf numFmtId="197" fontId="53" fillId="0" borderId="0"/>
    <xf numFmtId="198" fontId="53" fillId="0" borderId="0"/>
    <xf numFmtId="204" fontId="53" fillId="0" borderId="0"/>
    <xf numFmtId="15" fontId="3" fillId="0" borderId="0"/>
    <xf numFmtId="183" fontId="53" fillId="0" borderId="0"/>
    <xf numFmtId="199" fontId="53" fillId="0" borderId="0"/>
    <xf numFmtId="200" fontId="53" fillId="0" borderId="0"/>
    <xf numFmtId="205" fontId="53" fillId="0" borderId="0"/>
    <xf numFmtId="212" fontId="16" fillId="0" borderId="0">
      <alignment horizontal="left"/>
    </xf>
    <xf numFmtId="212" fontId="53" fillId="0" borderId="0">
      <alignment vertical="center"/>
    </xf>
    <xf numFmtId="213" fontId="13" fillId="0" borderId="0">
      <protection locked="0"/>
    </xf>
    <xf numFmtId="212" fontId="17" fillId="0" borderId="0">
      <alignment vertical="top"/>
      <protection locked="0"/>
    </xf>
    <xf numFmtId="38" fontId="18" fillId="2" borderId="0"/>
    <xf numFmtId="212" fontId="19" fillId="0" borderId="0">
      <alignment horizontal="left"/>
    </xf>
    <xf numFmtId="212" fontId="20" fillId="0" borderId="2">
      <alignment horizontal="left" vertical="center"/>
    </xf>
    <xf numFmtId="212" fontId="20" fillId="0" borderId="3">
      <alignment horizontal="left" vertical="center"/>
    </xf>
    <xf numFmtId="214" fontId="3" fillId="0" borderId="0">
      <alignment horizontal="left"/>
    </xf>
    <xf numFmtId="212" fontId="21" fillId="0" borderId="0"/>
    <xf numFmtId="212" fontId="20" fillId="0" borderId="0"/>
    <xf numFmtId="212" fontId="22" fillId="0" borderId="0">
      <alignment horizontal="left"/>
    </xf>
    <xf numFmtId="212" fontId="23" fillId="0" borderId="0">
      <alignment vertical="top"/>
      <protection locked="0"/>
    </xf>
    <xf numFmtId="10" fontId="18" fillId="3" borderId="4"/>
    <xf numFmtId="215" fontId="14" fillId="0" borderId="0"/>
    <xf numFmtId="216" fontId="14" fillId="0" borderId="0"/>
    <xf numFmtId="41" fontId="3" fillId="0" borderId="0"/>
    <xf numFmtId="43" fontId="3" fillId="0" borderId="0"/>
    <xf numFmtId="212" fontId="24" fillId="0" borderId="5"/>
    <xf numFmtId="212" fontId="3" fillId="0" borderId="0"/>
    <xf numFmtId="212" fontId="3" fillId="0" borderId="0"/>
    <xf numFmtId="217" fontId="14" fillId="0" borderId="0"/>
    <xf numFmtId="218" fontId="14" fillId="0" borderId="0"/>
    <xf numFmtId="212" fontId="25" fillId="4" borderId="4">
      <alignment vertical="center"/>
    </xf>
    <xf numFmtId="37" fontId="26" fillId="0" borderId="0"/>
    <xf numFmtId="201" fontId="53" fillId="0" borderId="0"/>
    <xf numFmtId="206" fontId="53" fillId="0" borderId="0"/>
    <xf numFmtId="212" fontId="27" fillId="0" borderId="0"/>
    <xf numFmtId="212" fontId="27" fillId="0" borderId="0"/>
    <xf numFmtId="212" fontId="27" fillId="0" borderId="0"/>
    <xf numFmtId="212" fontId="27" fillId="0" borderId="0"/>
    <xf numFmtId="212" fontId="27" fillId="0" borderId="0"/>
    <xf numFmtId="212" fontId="27" fillId="0" borderId="0"/>
    <xf numFmtId="212" fontId="27" fillId="0" borderId="0"/>
    <xf numFmtId="212" fontId="3" fillId="0" borderId="0"/>
    <xf numFmtId="219" fontId="3" fillId="0" borderId="0">
      <protection locked="0"/>
    </xf>
    <xf numFmtId="10" fontId="3" fillId="0" borderId="0"/>
    <xf numFmtId="212" fontId="53" fillId="0" borderId="0">
      <protection locked="0"/>
    </xf>
    <xf numFmtId="212" fontId="28" fillId="0" borderId="4">
      <alignment vertical="center"/>
    </xf>
    <xf numFmtId="212" fontId="3" fillId="0" borderId="0"/>
    <xf numFmtId="212" fontId="24" fillId="0" borderId="0"/>
    <xf numFmtId="220" fontId="3" fillId="0" borderId="6">
      <protection locked="0"/>
    </xf>
    <xf numFmtId="202" fontId="53" fillId="0" borderId="0"/>
    <xf numFmtId="176" fontId="53" fillId="0" borderId="0"/>
    <xf numFmtId="2" fontId="29" fillId="0" borderId="0"/>
    <xf numFmtId="212" fontId="30" fillId="0" borderId="0"/>
    <xf numFmtId="212" fontId="31" fillId="0" borderId="0"/>
    <xf numFmtId="212" fontId="32" fillId="0" borderId="0"/>
    <xf numFmtId="212" fontId="32" fillId="0" borderId="7">
      <alignment horizontal="center"/>
    </xf>
    <xf numFmtId="212" fontId="32" fillId="0" borderId="8"/>
    <xf numFmtId="208" fontId="33" fillId="0" borderId="4">
      <alignment horizontal="right" vertical="center" shrinkToFit="1"/>
    </xf>
    <xf numFmtId="212" fontId="29" fillId="0" borderId="0"/>
    <xf numFmtId="3" fontId="14" fillId="0" borderId="9">
      <alignment horizontal="center"/>
    </xf>
    <xf numFmtId="1" fontId="33" fillId="0" borderId="4">
      <alignment horizontal="center"/>
    </xf>
    <xf numFmtId="212" fontId="12" fillId="0" borderId="0">
      <alignment horizontal="left"/>
    </xf>
    <xf numFmtId="212" fontId="29" fillId="0" borderId="0"/>
    <xf numFmtId="212" fontId="34" fillId="0" borderId="0">
      <alignment vertical="top"/>
      <protection locked="0"/>
    </xf>
    <xf numFmtId="212" fontId="3" fillId="0" borderId="0"/>
    <xf numFmtId="212" fontId="3" fillId="0" borderId="0"/>
    <xf numFmtId="212" fontId="3" fillId="0" borderId="0"/>
    <xf numFmtId="212" fontId="3" fillId="0" borderId="0"/>
    <xf numFmtId="9" fontId="53" fillId="0" borderId="0"/>
    <xf numFmtId="9" fontId="53" fillId="0" borderId="0">
      <alignment vertical="center"/>
    </xf>
    <xf numFmtId="9" fontId="53" fillId="0" borderId="0"/>
    <xf numFmtId="9" fontId="35" fillId="0" borderId="0"/>
    <xf numFmtId="9" fontId="36" fillId="0" borderId="0">
      <alignment vertical="center"/>
    </xf>
    <xf numFmtId="212" fontId="53" fillId="0" borderId="10">
      <alignment horizontal="center" vertical="center"/>
    </xf>
    <xf numFmtId="0" fontId="37" fillId="0" borderId="10">
      <alignment horizontal="center" vertical="center"/>
    </xf>
    <xf numFmtId="212" fontId="38" fillId="0" borderId="0"/>
    <xf numFmtId="212" fontId="39" fillId="0" borderId="0"/>
    <xf numFmtId="209" fontId="40" fillId="0" borderId="0">
      <alignment vertical="center"/>
    </xf>
    <xf numFmtId="41" fontId="53" fillId="0" borderId="0">
      <alignment vertical="center"/>
    </xf>
    <xf numFmtId="41" fontId="53" fillId="0" borderId="0"/>
    <xf numFmtId="41" fontId="53" fillId="0" borderId="0"/>
    <xf numFmtId="41" fontId="53" fillId="0" borderId="0"/>
    <xf numFmtId="41" fontId="53" fillId="0" borderId="0"/>
    <xf numFmtId="41" fontId="53" fillId="0" borderId="0">
      <alignment vertical="center"/>
    </xf>
    <xf numFmtId="41" fontId="36" fillId="0" borderId="0">
      <alignment vertical="center"/>
    </xf>
    <xf numFmtId="212" fontId="14" fillId="0" borderId="0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41" fillId="0" borderId="12"/>
    <xf numFmtId="4" fontId="29" fillId="0" borderId="0"/>
    <xf numFmtId="212" fontId="42" fillId="0" borderId="0"/>
    <xf numFmtId="4" fontId="13" fillId="0" borderId="0">
      <protection locked="0"/>
    </xf>
    <xf numFmtId="3" fontId="29" fillId="0" borderId="0"/>
    <xf numFmtId="212" fontId="1" fillId="0" borderId="0"/>
    <xf numFmtId="212" fontId="43" fillId="0" borderId="0"/>
    <xf numFmtId="212" fontId="44" fillId="0" borderId="0"/>
    <xf numFmtId="212" fontId="53" fillId="0" borderId="0"/>
    <xf numFmtId="212" fontId="1" fillId="0" borderId="0"/>
    <xf numFmtId="42" fontId="53" fillId="0" borderId="0">
      <alignment vertical="center"/>
    </xf>
    <xf numFmtId="10" fontId="29" fillId="0" borderId="0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11"/>
    <xf numFmtId="212" fontId="53" fillId="0" borderId="0">
      <alignment vertical="center"/>
    </xf>
    <xf numFmtId="212" fontId="3" fillId="0" borderId="0"/>
    <xf numFmtId="212" fontId="53" fillId="0" borderId="0"/>
    <xf numFmtId="212" fontId="53" fillId="0" borderId="0">
      <alignment vertical="center"/>
    </xf>
    <xf numFmtId="212" fontId="53" fillId="0" borderId="0">
      <alignment vertical="center"/>
    </xf>
    <xf numFmtId="212" fontId="53" fillId="0" borderId="0">
      <alignment vertical="center"/>
    </xf>
    <xf numFmtId="212" fontId="36" fillId="0" borderId="0">
      <alignment vertical="center"/>
    </xf>
    <xf numFmtId="212" fontId="53" fillId="0" borderId="0"/>
    <xf numFmtId="212" fontId="29" fillId="0" borderId="13"/>
    <xf numFmtId="191" fontId="1" fillId="0" borderId="0"/>
    <xf numFmtId="212" fontId="29" fillId="0" borderId="0"/>
    <xf numFmtId="192" fontId="29" fillId="0" borderId="0"/>
    <xf numFmtId="210" fontId="29" fillId="0" borderId="0"/>
    <xf numFmtId="0" fontId="53" fillId="0" borderId="0">
      <alignment vertical="center"/>
    </xf>
    <xf numFmtId="0" fontId="1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3" fillId="0" borderId="0"/>
    <xf numFmtId="0" fontId="11" fillId="0" borderId="0"/>
    <xf numFmtId="0" fontId="14" fillId="0" borderId="0"/>
    <xf numFmtId="0" fontId="15" fillId="0" borderId="0">
      <alignment horizontal="left"/>
    </xf>
    <xf numFmtId="0" fontId="4" fillId="0" borderId="0"/>
    <xf numFmtId="0" fontId="14" fillId="0" borderId="0"/>
    <xf numFmtId="0" fontId="16" fillId="0" borderId="0">
      <alignment horizontal="left"/>
    </xf>
    <xf numFmtId="0" fontId="17" fillId="0" borderId="0">
      <alignment vertical="top"/>
      <protection locked="0"/>
    </xf>
    <xf numFmtId="0" fontId="19" fillId="0" borderId="0">
      <alignment horizontal="left"/>
    </xf>
    <xf numFmtId="0" fontId="20" fillId="0" borderId="2">
      <alignment horizontal="left" vertical="center"/>
    </xf>
    <xf numFmtId="0" fontId="20" fillId="0" borderId="3">
      <alignment horizontal="left" vertical="center"/>
    </xf>
    <xf numFmtId="0" fontId="21" fillId="0" borderId="0"/>
    <xf numFmtId="0" fontId="20" fillId="0" borderId="0"/>
    <xf numFmtId="0" fontId="22" fillId="0" borderId="0">
      <alignment horizontal="left"/>
    </xf>
    <xf numFmtId="0" fontId="23" fillId="0" borderId="0">
      <alignment vertical="top"/>
      <protection locked="0"/>
    </xf>
    <xf numFmtId="0" fontId="24" fillId="0" borderId="5"/>
    <xf numFmtId="0" fontId="25" fillId="4" borderId="4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4">
      <alignment vertical="center"/>
    </xf>
    <xf numFmtId="0" fontId="24" fillId="0" borderId="0"/>
    <xf numFmtId="0" fontId="30" fillId="0" borderId="0"/>
    <xf numFmtId="0" fontId="31" fillId="0" borderId="0"/>
    <xf numFmtId="0" fontId="32" fillId="0" borderId="0"/>
    <xf numFmtId="0" fontId="32" fillId="0" borderId="7">
      <alignment horizontal="center"/>
    </xf>
    <xf numFmtId="0" fontId="32" fillId="0" borderId="8"/>
    <xf numFmtId="0" fontId="29" fillId="0" borderId="0"/>
    <xf numFmtId="0" fontId="12" fillId="0" borderId="0">
      <alignment horizontal="left"/>
    </xf>
    <xf numFmtId="0" fontId="29" fillId="0" borderId="0"/>
    <xf numFmtId="0" fontId="53" fillId="0" borderId="10">
      <alignment horizontal="center" vertical="center"/>
    </xf>
    <xf numFmtId="0" fontId="14" fillId="0" borderId="0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41" fillId="0" borderId="12"/>
    <xf numFmtId="0" fontId="42" fillId="0" borderId="0"/>
    <xf numFmtId="0" fontId="1" fillId="0" borderId="0"/>
    <xf numFmtId="0" fontId="43" fillId="0" borderId="0"/>
    <xf numFmtId="0" fontId="44" fillId="0" borderId="0"/>
    <xf numFmtId="0" fontId="53" fillId="0" borderId="0">
      <alignment vertical="center"/>
    </xf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11"/>
    <xf numFmtId="0" fontId="53" fillId="0" borderId="0">
      <alignment vertical="center"/>
    </xf>
    <xf numFmtId="0" fontId="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6" fillId="0" borderId="0">
      <alignment vertical="center"/>
    </xf>
    <xf numFmtId="0" fontId="29" fillId="0" borderId="13"/>
    <xf numFmtId="0" fontId="29" fillId="0" borderId="0"/>
    <xf numFmtId="0" fontId="58" fillId="0" borderId="0"/>
    <xf numFmtId="190" fontId="5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center"/>
    </xf>
  </cellStyleXfs>
  <cellXfs count="171">
    <xf numFmtId="212" fontId="0" fillId="0" borderId="0" xfId="0" applyNumberFormat="1">
      <alignment vertical="center"/>
    </xf>
    <xf numFmtId="212" fontId="33" fillId="5" borderId="0" xfId="0" applyNumberFormat="1" applyFont="1" applyFill="1" applyAlignment="1">
      <alignment vertical="center"/>
    </xf>
    <xf numFmtId="212" fontId="45" fillId="0" borderId="0" xfId="0" applyNumberFormat="1" applyFont="1" applyAlignment="1">
      <alignment horizontal="centerContinuous" vertical="center"/>
    </xf>
    <xf numFmtId="212" fontId="33" fillId="0" borderId="0" xfId="0" applyNumberFormat="1" applyFont="1" applyAlignment="1">
      <alignment horizontal="centerContinuous" vertical="center"/>
    </xf>
    <xf numFmtId="212" fontId="33" fillId="0" borderId="0" xfId="0" applyNumberFormat="1" applyFont="1" applyAlignment="1">
      <alignment vertical="center"/>
    </xf>
    <xf numFmtId="14" fontId="33" fillId="0" borderId="0" xfId="0" applyNumberFormat="1" applyFont="1" applyAlignment="1">
      <alignment vertical="center"/>
    </xf>
    <xf numFmtId="41" fontId="33" fillId="0" borderId="0" xfId="125" applyNumberFormat="1" applyFont="1" applyBorder="1" applyAlignment="1">
      <alignment horizontal="center" vertical="center"/>
    </xf>
    <xf numFmtId="212" fontId="33" fillId="0" borderId="0" xfId="0" applyNumberFormat="1" applyFont="1" applyBorder="1" applyAlignment="1">
      <alignment horizontal="center" vertical="center"/>
    </xf>
    <xf numFmtId="10" fontId="33" fillId="0" borderId="0" xfId="0" applyNumberFormat="1" applyFont="1" applyBorder="1" applyAlignment="1">
      <alignment horizontal="left" vertical="center"/>
    </xf>
    <xf numFmtId="185" fontId="33" fillId="0" borderId="0" xfId="0" applyNumberFormat="1" applyFont="1" applyAlignment="1">
      <alignment vertical="center" shrinkToFit="1"/>
    </xf>
    <xf numFmtId="186" fontId="33" fillId="0" borderId="0" xfId="0" applyNumberFormat="1" applyFont="1" applyAlignment="1">
      <alignment horizontal="center" vertical="center"/>
    </xf>
    <xf numFmtId="185" fontId="33" fillId="0" borderId="0" xfId="0" applyNumberFormat="1" applyFont="1" applyAlignment="1">
      <alignment vertical="center"/>
    </xf>
    <xf numFmtId="41" fontId="33" fillId="0" borderId="0" xfId="125" applyNumberFormat="1" applyFont="1" applyAlignment="1">
      <alignment vertical="center"/>
    </xf>
    <xf numFmtId="212" fontId="33" fillId="0" borderId="0" xfId="0" applyNumberFormat="1" applyFont="1" applyBorder="1" applyAlignment="1">
      <alignment vertical="center"/>
    </xf>
    <xf numFmtId="41" fontId="33" fillId="0" borderId="0" xfId="125" applyNumberFormat="1" applyFont="1" applyAlignment="1">
      <alignment horizontal="center" vertical="center"/>
    </xf>
    <xf numFmtId="182" fontId="33" fillId="0" borderId="0" xfId="0" applyNumberFormat="1" applyFont="1" applyBorder="1" applyAlignment="1">
      <alignment vertical="center"/>
    </xf>
    <xf numFmtId="212" fontId="33" fillId="0" borderId="0" xfId="0" applyNumberFormat="1" applyFont="1" applyAlignment="1">
      <alignment horizontal="center" vertical="center"/>
    </xf>
    <xf numFmtId="212" fontId="46" fillId="0" borderId="0" xfId="0" applyNumberFormat="1" applyFont="1" applyAlignment="1">
      <alignment horizontal="center" vertical="center"/>
    </xf>
    <xf numFmtId="212" fontId="33" fillId="5" borderId="0" xfId="0" applyNumberFormat="1" applyFont="1" applyFill="1" applyAlignment="1">
      <alignment horizontal="center" vertical="center"/>
    </xf>
    <xf numFmtId="179" fontId="33" fillId="5" borderId="0" xfId="0" applyNumberFormat="1" applyFont="1" applyFill="1" applyAlignment="1">
      <alignment vertical="center" shrinkToFit="1"/>
    </xf>
    <xf numFmtId="179" fontId="33" fillId="5" borderId="0" xfId="0" applyNumberFormat="1" applyFont="1" applyFill="1" applyAlignment="1">
      <alignment horizontal="center" vertical="center"/>
    </xf>
    <xf numFmtId="1" fontId="33" fillId="5" borderId="0" xfId="0" applyNumberFormat="1" applyFont="1" applyFill="1" applyAlignment="1">
      <alignment vertical="center"/>
    </xf>
    <xf numFmtId="178" fontId="47" fillId="6" borderId="0" xfId="0" applyNumberFormat="1" applyFont="1" applyFill="1" applyAlignment="1">
      <alignment horizontal="left" vertical="center"/>
    </xf>
    <xf numFmtId="212" fontId="33" fillId="5" borderId="0" xfId="0" applyNumberFormat="1" applyFont="1" applyFill="1" applyAlignment="1">
      <alignment horizontal="left" vertical="center"/>
    </xf>
    <xf numFmtId="1" fontId="47" fillId="5" borderId="0" xfId="0" applyNumberFormat="1" applyFont="1" applyFill="1" applyAlignment="1">
      <alignment vertical="center"/>
    </xf>
    <xf numFmtId="212" fontId="47" fillId="5" borderId="0" xfId="0" applyNumberFormat="1" applyFont="1" applyFill="1" applyAlignment="1">
      <alignment vertical="center"/>
    </xf>
    <xf numFmtId="1" fontId="33" fillId="5" borderId="0" xfId="0" applyNumberFormat="1" applyFont="1" applyFill="1" applyAlignment="1">
      <alignment horizontal="left" vertical="center"/>
    </xf>
    <xf numFmtId="212" fontId="33" fillId="5" borderId="0" xfId="0" quotePrefix="1" applyNumberFormat="1" applyFont="1" applyFill="1" applyAlignment="1">
      <alignment horizontal="center" vertical="center"/>
    </xf>
    <xf numFmtId="188" fontId="33" fillId="5" borderId="0" xfId="0" applyNumberFormat="1" applyFont="1" applyFill="1" applyAlignment="1">
      <alignment vertical="center"/>
    </xf>
    <xf numFmtId="189" fontId="47" fillId="5" borderId="0" xfId="0" applyNumberFormat="1" applyFont="1" applyFill="1" applyAlignment="1">
      <alignment horizontal="left" vertical="center" shrinkToFit="1"/>
    </xf>
    <xf numFmtId="178" fontId="33" fillId="6" borderId="0" xfId="0" applyNumberFormat="1" applyFont="1" applyFill="1" applyAlignment="1">
      <alignment vertical="center"/>
    </xf>
    <xf numFmtId="212" fontId="48" fillId="7" borderId="0" xfId="0" applyNumberFormat="1" applyFont="1" applyFill="1" applyAlignment="1">
      <alignment horizontal="center" vertical="center"/>
    </xf>
    <xf numFmtId="212" fontId="48" fillId="7" borderId="0" xfId="0" applyNumberFormat="1" applyFont="1" applyFill="1" applyAlignment="1">
      <alignment vertical="center"/>
    </xf>
    <xf numFmtId="178" fontId="48" fillId="7" borderId="0" xfId="0" applyNumberFormat="1" applyFont="1" applyFill="1" applyAlignment="1">
      <alignment horizontal="center" vertical="center" shrinkToFit="1"/>
    </xf>
    <xf numFmtId="212" fontId="48" fillId="7" borderId="0" xfId="0" quotePrefix="1" applyNumberFormat="1" applyFont="1" applyFill="1" applyAlignment="1">
      <alignment horizontal="center" vertical="center"/>
    </xf>
    <xf numFmtId="184" fontId="48" fillId="7" borderId="0" xfId="0" applyNumberFormat="1" applyFont="1" applyFill="1" applyAlignment="1">
      <alignment horizontal="left" vertical="center"/>
    </xf>
    <xf numFmtId="179" fontId="47" fillId="5" borderId="0" xfId="0" applyNumberFormat="1" applyFont="1" applyFill="1" applyAlignment="1">
      <alignment vertical="center"/>
    </xf>
    <xf numFmtId="212" fontId="47" fillId="5" borderId="0" xfId="0" applyNumberFormat="1" applyFont="1" applyFill="1" applyAlignment="1">
      <alignment horizontal="center" vertical="center"/>
    </xf>
    <xf numFmtId="188" fontId="49" fillId="5" borderId="0" xfId="0" applyNumberFormat="1" applyFont="1" applyFill="1" applyAlignment="1">
      <alignment vertical="center"/>
    </xf>
    <xf numFmtId="188" fontId="49" fillId="5" borderId="0" xfId="0" applyNumberFormat="1" applyFont="1" applyFill="1" applyAlignment="1">
      <alignment horizontal="right" vertical="center"/>
    </xf>
    <xf numFmtId="41" fontId="50" fillId="0" borderId="0" xfId="0" applyNumberFormat="1" applyFont="1" applyAlignment="1">
      <alignment vertical="center"/>
    </xf>
    <xf numFmtId="41" fontId="51" fillId="0" borderId="0" xfId="0" applyNumberFormat="1" applyFont="1" applyAlignment="1">
      <alignment vertical="center"/>
    </xf>
    <xf numFmtId="212" fontId="52" fillId="0" borderId="0" xfId="0" applyNumberFormat="1" applyFont="1" applyAlignment="1">
      <alignment horizontal="right" vertical="center"/>
    </xf>
    <xf numFmtId="212" fontId="52" fillId="0" borderId="0" xfId="0" applyNumberFormat="1" applyFont="1" applyAlignment="1">
      <alignment vertical="center"/>
    </xf>
    <xf numFmtId="212" fontId="52" fillId="5" borderId="0" xfId="0" applyNumberFormat="1" applyFont="1" applyFill="1" applyAlignment="1">
      <alignment vertical="center"/>
    </xf>
    <xf numFmtId="179" fontId="52" fillId="5" borderId="0" xfId="0" applyNumberFormat="1" applyFont="1" applyFill="1" applyAlignment="1">
      <alignment vertical="center" shrinkToFit="1"/>
    </xf>
    <xf numFmtId="179" fontId="52" fillId="5" borderId="0" xfId="0" applyNumberFormat="1" applyFont="1" applyFill="1" applyAlignment="1">
      <alignment horizontal="center" vertical="center"/>
    </xf>
    <xf numFmtId="187" fontId="47" fillId="8" borderId="0" xfId="0" applyNumberFormat="1" applyFont="1" applyFill="1" applyAlignment="1">
      <alignment horizontal="left" vertical="center"/>
    </xf>
    <xf numFmtId="212" fontId="53" fillId="0" borderId="0" xfId="0" applyNumberFormat="1" applyFont="1">
      <alignment vertical="center"/>
    </xf>
    <xf numFmtId="212" fontId="57" fillId="0" borderId="0" xfId="0" quotePrefix="1" applyNumberFormat="1" applyFont="1">
      <alignment vertical="center"/>
    </xf>
    <xf numFmtId="0" fontId="59" fillId="0" borderId="23" xfId="818" applyFont="1" applyBorder="1" applyAlignment="1">
      <alignment vertical="center"/>
    </xf>
    <xf numFmtId="0" fontId="60" fillId="0" borderId="24" xfId="818" quotePrefix="1" applyFont="1" applyBorder="1" applyAlignment="1">
      <alignment horizontal="left" vertical="center"/>
    </xf>
    <xf numFmtId="0" fontId="59" fillId="0" borderId="24" xfId="818" applyFont="1" applyBorder="1" applyAlignment="1">
      <alignment horizontal="left" vertical="center"/>
    </xf>
    <xf numFmtId="0" fontId="60" fillId="0" borderId="24" xfId="818" applyFont="1" applyBorder="1" applyAlignment="1">
      <alignment vertical="center"/>
    </xf>
    <xf numFmtId="37" fontId="60" fillId="0" borderId="24" xfId="818" applyNumberFormat="1" applyFont="1" applyBorder="1" applyAlignment="1">
      <alignment vertical="center"/>
    </xf>
    <xf numFmtId="0" fontId="60" fillId="0" borderId="25" xfId="818" applyFont="1" applyBorder="1" applyAlignment="1">
      <alignment vertical="center"/>
    </xf>
    <xf numFmtId="0" fontId="58" fillId="0" borderId="0" xfId="818" applyAlignment="1">
      <alignment vertical="center"/>
    </xf>
    <xf numFmtId="0" fontId="60" fillId="0" borderId="26" xfId="818" applyFont="1" applyBorder="1" applyAlignment="1">
      <alignment horizontal="center" vertical="center"/>
    </xf>
    <xf numFmtId="0" fontId="60" fillId="0" borderId="0" xfId="818" applyFont="1" applyBorder="1" applyAlignment="1">
      <alignment horizontal="center" vertical="center"/>
    </xf>
    <xf numFmtId="0" fontId="60" fillId="0" borderId="27" xfId="818" applyFont="1" applyBorder="1" applyAlignment="1">
      <alignment horizontal="center" vertical="center"/>
    </xf>
    <xf numFmtId="0" fontId="60" fillId="0" borderId="26" xfId="818" applyFont="1" applyBorder="1" applyAlignment="1">
      <alignment horizontal="right" vertical="center"/>
    </xf>
    <xf numFmtId="0" fontId="60" fillId="0" borderId="0" xfId="818" applyFont="1" applyBorder="1" applyAlignment="1">
      <alignment vertical="center"/>
    </xf>
    <xf numFmtId="0" fontId="62" fillId="0" borderId="0" xfId="818" applyFont="1" applyBorder="1" applyAlignment="1">
      <alignment horizontal="center" vertical="center"/>
    </xf>
    <xf numFmtId="37" fontId="60" fillId="0" borderId="0" xfId="818" applyNumberFormat="1" applyFont="1" applyBorder="1" applyAlignment="1">
      <alignment horizontal="center" vertical="center"/>
    </xf>
    <xf numFmtId="0" fontId="60" fillId="0" borderId="26" xfId="818" applyFont="1" applyBorder="1" applyAlignment="1">
      <alignment horizontal="centerContinuous" vertical="center"/>
    </xf>
    <xf numFmtId="0" fontId="60" fillId="0" borderId="0" xfId="818" applyFont="1" applyBorder="1" applyAlignment="1">
      <alignment horizontal="centerContinuous" vertical="center"/>
    </xf>
    <xf numFmtId="0" fontId="60" fillId="0" borderId="27" xfId="818" applyFont="1" applyBorder="1" applyAlignment="1">
      <alignment horizontal="centerContinuous" vertical="center"/>
    </xf>
    <xf numFmtId="49" fontId="56" fillId="11" borderId="15" xfId="0" applyNumberFormat="1" applyFont="1" applyFill="1" applyBorder="1" applyAlignment="1">
      <alignment horizontal="center" vertical="center"/>
    </xf>
    <xf numFmtId="212" fontId="56" fillId="11" borderId="16" xfId="0" applyFont="1" applyFill="1" applyBorder="1" applyAlignment="1">
      <alignment horizontal="center" vertical="center"/>
    </xf>
    <xf numFmtId="222" fontId="56" fillId="11" borderId="16" xfId="0" applyNumberFormat="1" applyFont="1" applyFill="1" applyBorder="1" applyAlignment="1">
      <alignment horizontal="right" vertical="center"/>
    </xf>
    <xf numFmtId="49" fontId="56" fillId="11" borderId="39" xfId="0" applyNumberFormat="1" applyFont="1" applyFill="1" applyBorder="1" applyAlignment="1">
      <alignment horizontal="center" vertical="center"/>
    </xf>
    <xf numFmtId="212" fontId="56" fillId="11" borderId="21" xfId="0" applyFont="1" applyFill="1" applyBorder="1" applyAlignment="1">
      <alignment horizontal="center" vertical="center"/>
    </xf>
    <xf numFmtId="222" fontId="56" fillId="11" borderId="21" xfId="0" applyNumberFormat="1" applyFont="1" applyFill="1" applyBorder="1" applyAlignment="1">
      <alignment horizontal="right" vertical="center"/>
    </xf>
    <xf numFmtId="9" fontId="32" fillId="11" borderId="21" xfId="0" applyNumberFormat="1" applyFont="1" applyFill="1" applyBorder="1" applyAlignment="1">
      <alignment horizontal="center" vertical="center"/>
    </xf>
    <xf numFmtId="212" fontId="56" fillId="11" borderId="40" xfId="0" applyFont="1" applyFill="1" applyBorder="1" applyAlignment="1">
      <alignment horizontal="center" vertical="center" wrapText="1"/>
    </xf>
    <xf numFmtId="212" fontId="66" fillId="0" borderId="0" xfId="0" quotePrefix="1" applyNumberFormat="1" applyFont="1">
      <alignment vertical="center"/>
    </xf>
    <xf numFmtId="223" fontId="56" fillId="11" borderId="16" xfId="0" applyNumberFormat="1" applyFont="1" applyFill="1" applyBorder="1" applyAlignment="1">
      <alignment horizontal="right" vertical="center"/>
    </xf>
    <xf numFmtId="223" fontId="56" fillId="11" borderId="21" xfId="0" applyNumberFormat="1" applyFont="1" applyFill="1" applyBorder="1" applyAlignment="1">
      <alignment horizontal="right" vertical="center"/>
    </xf>
    <xf numFmtId="0" fontId="69" fillId="0" borderId="0" xfId="818" applyFont="1" applyBorder="1" applyAlignment="1">
      <alignment vertical="center"/>
    </xf>
    <xf numFmtId="0" fontId="62" fillId="0" borderId="26" xfId="818" applyFont="1" applyBorder="1" applyAlignment="1">
      <alignment horizontal="center" vertical="center"/>
    </xf>
    <xf numFmtId="0" fontId="62" fillId="0" borderId="27" xfId="818" applyFont="1" applyBorder="1" applyAlignment="1">
      <alignment horizontal="center" vertical="center"/>
    </xf>
    <xf numFmtId="0" fontId="68" fillId="0" borderId="0" xfId="818" applyFont="1" applyBorder="1" applyAlignment="1">
      <alignment horizontal="left" vertical="center"/>
    </xf>
    <xf numFmtId="49" fontId="56" fillId="11" borderId="42" xfId="0" applyNumberFormat="1" applyFont="1" applyFill="1" applyBorder="1" applyAlignment="1">
      <alignment horizontal="center" vertical="center"/>
    </xf>
    <xf numFmtId="212" fontId="56" fillId="11" borderId="43" xfId="0" applyFont="1" applyFill="1" applyBorder="1" applyAlignment="1">
      <alignment horizontal="center" vertical="center"/>
    </xf>
    <xf numFmtId="223" fontId="56" fillId="11" borderId="43" xfId="0" applyNumberFormat="1" applyFont="1" applyFill="1" applyBorder="1" applyAlignment="1">
      <alignment horizontal="right" vertical="center"/>
    </xf>
    <xf numFmtId="41" fontId="56" fillId="11" borderId="21" xfId="0" applyNumberFormat="1" applyFont="1" applyFill="1" applyBorder="1" applyAlignment="1">
      <alignment horizontal="right" vertical="center"/>
    </xf>
    <xf numFmtId="212" fontId="63" fillId="10" borderId="9" xfId="0" applyFont="1" applyFill="1" applyBorder="1" applyAlignment="1">
      <alignment horizontal="center" vertical="center"/>
    </xf>
    <xf numFmtId="41" fontId="53" fillId="0" borderId="0" xfId="125">
      <alignment vertical="center"/>
    </xf>
    <xf numFmtId="212" fontId="73" fillId="0" borderId="0" xfId="0" applyNumberFormat="1" applyFont="1">
      <alignment vertical="center"/>
    </xf>
    <xf numFmtId="212" fontId="71" fillId="11" borderId="40" xfId="0" applyFont="1" applyFill="1" applyBorder="1" applyAlignment="1">
      <alignment horizontal="center" vertical="center" wrapText="1"/>
    </xf>
    <xf numFmtId="212" fontId="56" fillId="11" borderId="16" xfId="0" applyFont="1" applyFill="1" applyBorder="1" applyAlignment="1">
      <alignment horizontal="center" vertical="center" wrapText="1"/>
    </xf>
    <xf numFmtId="181" fontId="53" fillId="0" borderId="0" xfId="820" applyNumberFormat="1" applyFont="1">
      <alignment vertical="center"/>
    </xf>
    <xf numFmtId="49" fontId="63" fillId="11" borderId="42" xfId="0" applyNumberFormat="1" applyFont="1" applyFill="1" applyBorder="1" applyAlignment="1">
      <alignment horizontal="center" vertical="center"/>
    </xf>
    <xf numFmtId="212" fontId="63" fillId="11" borderId="43" xfId="0" applyFont="1" applyFill="1" applyBorder="1" applyAlignment="1">
      <alignment horizontal="center" vertical="center"/>
    </xf>
    <xf numFmtId="41" fontId="63" fillId="11" borderId="21" xfId="0" applyNumberFormat="1" applyFont="1" applyFill="1" applyBorder="1" applyAlignment="1">
      <alignment horizontal="right" vertical="center"/>
    </xf>
    <xf numFmtId="223" fontId="63" fillId="11" borderId="43" xfId="0" applyNumberFormat="1" applyFont="1" applyFill="1" applyBorder="1" applyAlignment="1">
      <alignment horizontal="right" vertical="center"/>
    </xf>
    <xf numFmtId="223" fontId="63" fillId="11" borderId="21" xfId="0" applyNumberFormat="1" applyFont="1" applyFill="1" applyBorder="1" applyAlignment="1">
      <alignment horizontal="right" vertical="center"/>
    </xf>
    <xf numFmtId="212" fontId="75" fillId="11" borderId="40" xfId="0" applyFont="1" applyFill="1" applyBorder="1" applyAlignment="1">
      <alignment horizontal="center" vertical="center" wrapText="1"/>
    </xf>
    <xf numFmtId="49" fontId="63" fillId="12" borderId="39" xfId="0" applyNumberFormat="1" applyFont="1" applyFill="1" applyBorder="1" applyAlignment="1">
      <alignment horizontal="center" vertical="center"/>
    </xf>
    <xf numFmtId="212" fontId="63" fillId="12" borderId="21" xfId="0" applyFont="1" applyFill="1" applyBorder="1" applyAlignment="1">
      <alignment horizontal="center" vertical="center"/>
    </xf>
    <xf numFmtId="222" fontId="63" fillId="12" borderId="21" xfId="0" applyNumberFormat="1" applyFont="1" applyFill="1" applyBorder="1" applyAlignment="1">
      <alignment horizontal="right" vertical="center"/>
    </xf>
    <xf numFmtId="223" fontId="63" fillId="12" borderId="21" xfId="0" applyNumberFormat="1" applyFont="1" applyFill="1" applyBorder="1" applyAlignment="1">
      <alignment horizontal="right" vertical="center"/>
    </xf>
    <xf numFmtId="212" fontId="63" fillId="12" borderId="40" xfId="0" applyFont="1" applyFill="1" applyBorder="1" applyAlignment="1">
      <alignment horizontal="center" vertical="center" wrapText="1"/>
    </xf>
    <xf numFmtId="9" fontId="76" fillId="12" borderId="21" xfId="0" applyNumberFormat="1" applyFont="1" applyFill="1" applyBorder="1" applyAlignment="1">
      <alignment horizontal="center" vertical="center"/>
    </xf>
    <xf numFmtId="224" fontId="56" fillId="11" borderId="21" xfId="0" applyNumberFormat="1" applyFont="1" applyFill="1" applyBorder="1" applyAlignment="1">
      <alignment horizontal="right" vertical="center"/>
    </xf>
    <xf numFmtId="0" fontId="60" fillId="0" borderId="37" xfId="818" applyFont="1" applyBorder="1" applyAlignment="1">
      <alignment horizontal="centerContinuous" vertical="center"/>
    </xf>
    <xf numFmtId="0" fontId="60" fillId="0" borderId="5" xfId="818" applyFont="1" applyBorder="1" applyAlignment="1">
      <alignment horizontal="centerContinuous" vertical="center"/>
    </xf>
    <xf numFmtId="0" fontId="60" fillId="0" borderId="5" xfId="818" applyFont="1" applyBorder="1" applyAlignment="1">
      <alignment horizontal="center" vertical="center"/>
    </xf>
    <xf numFmtId="0" fontId="58" fillId="0" borderId="5" xfId="818" applyBorder="1" applyAlignment="1">
      <alignment vertical="center"/>
    </xf>
    <xf numFmtId="221" fontId="60" fillId="0" borderId="5" xfId="819" quotePrefix="1" applyNumberFormat="1" applyFont="1" applyBorder="1" applyAlignment="1">
      <alignment horizontal="center" vertical="center"/>
    </xf>
    <xf numFmtId="37" fontId="60" fillId="0" borderId="5" xfId="818" applyNumberFormat="1" applyFont="1" applyBorder="1" applyAlignment="1">
      <alignment horizontal="center" vertical="center"/>
    </xf>
    <xf numFmtId="0" fontId="60" fillId="0" borderId="38" xfId="818" applyFont="1" applyBorder="1" applyAlignment="1">
      <alignment horizontal="centerContinuous" vertical="center"/>
    </xf>
    <xf numFmtId="212" fontId="71" fillId="11" borderId="46" xfId="0" applyFont="1" applyFill="1" applyBorder="1" applyAlignment="1">
      <alignment horizontal="center" vertical="center" wrapText="1"/>
    </xf>
    <xf numFmtId="212" fontId="71" fillId="11" borderId="41" xfId="0" applyFont="1" applyFill="1" applyBorder="1" applyAlignment="1">
      <alignment horizontal="center" vertical="center" wrapText="1"/>
    </xf>
    <xf numFmtId="212" fontId="77" fillId="10" borderId="0" xfId="0" applyNumberFormat="1" applyFont="1" applyFill="1">
      <alignment vertical="center"/>
    </xf>
    <xf numFmtId="41" fontId="77" fillId="10" borderId="0" xfId="125" applyFont="1" applyFill="1">
      <alignment vertical="center"/>
    </xf>
    <xf numFmtId="41" fontId="74" fillId="10" borderId="0" xfId="125" applyFont="1" applyFill="1" applyAlignment="1">
      <alignment horizontal="right" vertical="center"/>
    </xf>
    <xf numFmtId="212" fontId="74" fillId="10" borderId="0" xfId="0" applyNumberFormat="1" applyFont="1" applyFill="1">
      <alignment vertical="center"/>
    </xf>
    <xf numFmtId="41" fontId="74" fillId="10" borderId="0" xfId="125" applyFont="1" applyFill="1">
      <alignment vertical="center"/>
    </xf>
    <xf numFmtId="212" fontId="63" fillId="11" borderId="21" xfId="0" applyFont="1" applyFill="1" applyBorder="1" applyAlignment="1">
      <alignment horizontal="center" vertical="center"/>
    </xf>
    <xf numFmtId="0" fontId="60" fillId="0" borderId="44" xfId="818" applyFont="1" applyBorder="1" applyAlignment="1">
      <alignment horizontal="center" vertical="center"/>
    </xf>
    <xf numFmtId="0" fontId="60" fillId="0" borderId="20" xfId="818" applyFont="1" applyBorder="1" applyAlignment="1">
      <alignment horizontal="center" vertical="center"/>
    </xf>
    <xf numFmtId="221" fontId="60" fillId="0" borderId="21" xfId="819" quotePrefix="1" applyNumberFormat="1" applyFont="1" applyBorder="1" applyAlignment="1">
      <alignment horizontal="right" vertical="center"/>
    </xf>
    <xf numFmtId="221" fontId="60" fillId="0" borderId="21" xfId="819" quotePrefix="1" applyNumberFormat="1" applyFont="1" applyBorder="1" applyAlignment="1">
      <alignment horizontal="center" vertical="center"/>
    </xf>
    <xf numFmtId="221" fontId="60" fillId="0" borderId="22" xfId="819" quotePrefix="1" applyNumberFormat="1" applyFont="1" applyBorder="1" applyAlignment="1">
      <alignment horizontal="center" vertical="center"/>
    </xf>
    <xf numFmtId="221" fontId="60" fillId="0" borderId="44" xfId="819" quotePrefix="1" applyNumberFormat="1" applyFont="1" applyBorder="1" applyAlignment="1">
      <alignment horizontal="center" vertical="center"/>
    </xf>
    <xf numFmtId="0" fontId="60" fillId="0" borderId="21" xfId="818" applyFont="1" applyBorder="1" applyAlignment="1">
      <alignment horizontal="center" vertical="center"/>
    </xf>
    <xf numFmtId="0" fontId="59" fillId="0" borderId="34" xfId="818" applyFont="1" applyBorder="1" applyAlignment="1">
      <alignment horizontal="center" vertical="center"/>
    </xf>
    <xf numFmtId="0" fontId="59" fillId="0" borderId="35" xfId="818" applyFont="1" applyBorder="1" applyAlignment="1">
      <alignment horizontal="center" vertical="center"/>
    </xf>
    <xf numFmtId="221" fontId="59" fillId="0" borderId="35" xfId="819" quotePrefix="1" applyNumberFormat="1" applyFont="1" applyBorder="1" applyAlignment="1">
      <alignment horizontal="right" vertical="center"/>
    </xf>
    <xf numFmtId="221" fontId="78" fillId="0" borderId="36" xfId="819" quotePrefix="1" applyNumberFormat="1" applyFont="1" applyBorder="1" applyAlignment="1">
      <alignment horizontal="center" vertical="center"/>
    </xf>
    <xf numFmtId="221" fontId="78" fillId="0" borderId="45" xfId="819" quotePrefix="1" applyNumberFormat="1" applyFont="1" applyBorder="1" applyAlignment="1">
      <alignment horizontal="center" vertical="center"/>
    </xf>
    <xf numFmtId="0" fontId="60" fillId="0" borderId="31" xfId="818" applyFont="1" applyBorder="1" applyAlignment="1">
      <alignment horizontal="center" vertical="center"/>
    </xf>
    <xf numFmtId="0" fontId="60" fillId="0" borderId="32" xfId="818" applyFont="1" applyBorder="1" applyAlignment="1">
      <alignment horizontal="center" vertical="center"/>
    </xf>
    <xf numFmtId="221" fontId="60" fillId="0" borderId="32" xfId="819" quotePrefix="1" applyNumberFormat="1" applyFont="1" applyBorder="1" applyAlignment="1">
      <alignment horizontal="right" vertical="center"/>
    </xf>
    <xf numFmtId="221" fontId="60" fillId="0" borderId="32" xfId="819" quotePrefix="1" applyNumberFormat="1" applyFont="1" applyBorder="1" applyAlignment="1">
      <alignment horizontal="center" vertical="center"/>
    </xf>
    <xf numFmtId="221" fontId="60" fillId="0" borderId="33" xfId="819" quotePrefix="1" applyNumberFormat="1" applyFont="1" applyBorder="1" applyAlignment="1">
      <alignment horizontal="center" vertical="center"/>
    </xf>
    <xf numFmtId="0" fontId="72" fillId="0" borderId="0" xfId="818" applyFont="1" applyBorder="1" applyAlignment="1">
      <alignment horizontal="center" vertical="center" wrapText="1"/>
    </xf>
    <xf numFmtId="0" fontId="72" fillId="0" borderId="0" xfId="818" applyFont="1" applyBorder="1" applyAlignment="1">
      <alignment horizontal="center" vertical="center"/>
    </xf>
    <xf numFmtId="0" fontId="62" fillId="0" borderId="26" xfId="818" applyFont="1" applyBorder="1" applyAlignment="1">
      <alignment horizontal="center" vertical="center"/>
    </xf>
    <xf numFmtId="0" fontId="62" fillId="0" borderId="0" xfId="818" applyFont="1" applyBorder="1" applyAlignment="1">
      <alignment horizontal="center" vertical="center"/>
    </xf>
    <xf numFmtId="0" fontId="62" fillId="0" borderId="27" xfId="818" applyFont="1" applyBorder="1" applyAlignment="1">
      <alignment horizontal="center" vertical="center"/>
    </xf>
    <xf numFmtId="0" fontId="59" fillId="9" borderId="28" xfId="818" applyFont="1" applyFill="1" applyBorder="1" applyAlignment="1">
      <alignment horizontal="center" vertical="center"/>
    </xf>
    <xf numFmtId="0" fontId="59" fillId="9" borderId="29" xfId="818" applyFont="1" applyFill="1" applyBorder="1" applyAlignment="1">
      <alignment horizontal="center" vertical="center"/>
    </xf>
    <xf numFmtId="37" fontId="59" fillId="9" borderId="29" xfId="818" applyNumberFormat="1" applyFont="1" applyFill="1" applyBorder="1" applyAlignment="1">
      <alignment horizontal="center" vertical="center"/>
    </xf>
    <xf numFmtId="0" fontId="59" fillId="9" borderId="30" xfId="818" applyFont="1" applyFill="1" applyBorder="1" applyAlignment="1">
      <alignment horizontal="center" vertical="center"/>
    </xf>
    <xf numFmtId="212" fontId="74" fillId="0" borderId="0" xfId="0" applyNumberFormat="1" applyFont="1" applyAlignment="1">
      <alignment horizontal="center" vertical="center"/>
    </xf>
    <xf numFmtId="212" fontId="0" fillId="0" borderId="0" xfId="0" applyNumberFormat="1" applyAlignment="1">
      <alignment horizontal="center" vertical="center"/>
    </xf>
    <xf numFmtId="9" fontId="53" fillId="0" borderId="0" xfId="820" applyFont="1">
      <alignment vertical="center"/>
    </xf>
    <xf numFmtId="212" fontId="65" fillId="0" borderId="0" xfId="0" applyNumberFormat="1" applyFont="1" applyAlignment="1">
      <alignment horizontal="center" vertical="center"/>
    </xf>
    <xf numFmtId="212" fontId="63" fillId="10" borderId="16" xfId="0" applyFont="1" applyFill="1" applyBorder="1" applyAlignment="1">
      <alignment horizontal="center" vertical="center"/>
    </xf>
    <xf numFmtId="212" fontId="63" fillId="10" borderId="17" xfId="0" applyFont="1" applyFill="1" applyBorder="1" applyAlignment="1">
      <alignment horizontal="center" vertical="center"/>
    </xf>
    <xf numFmtId="212" fontId="63" fillId="10" borderId="19" xfId="0" applyFont="1" applyFill="1" applyBorder="1" applyAlignment="1">
      <alignment horizontal="center" vertical="center"/>
    </xf>
    <xf numFmtId="212" fontId="63" fillId="10" borderId="15" xfId="0" applyFont="1" applyFill="1" applyBorder="1" applyAlignment="1">
      <alignment horizontal="center" vertical="center"/>
    </xf>
    <xf numFmtId="212" fontId="63" fillId="10" borderId="18" xfId="0" applyFont="1" applyFill="1" applyBorder="1" applyAlignment="1">
      <alignment horizontal="center" vertical="center"/>
    </xf>
    <xf numFmtId="212" fontId="63" fillId="10" borderId="9" xfId="0" applyFont="1" applyFill="1" applyBorder="1" applyAlignment="1">
      <alignment horizontal="center" vertical="center"/>
    </xf>
    <xf numFmtId="212" fontId="63" fillId="10" borderId="16" xfId="0" applyFont="1" applyFill="1" applyBorder="1" applyAlignment="1">
      <alignment horizontal="right" vertical="center"/>
    </xf>
    <xf numFmtId="212" fontId="63" fillId="10" borderId="9" xfId="0" applyFont="1" applyFill="1" applyBorder="1" applyAlignment="1">
      <alignment horizontal="right" vertical="center"/>
    </xf>
    <xf numFmtId="212" fontId="64" fillId="0" borderId="1" xfId="0" applyNumberFormat="1" applyFont="1" applyBorder="1" applyAlignment="1">
      <alignment horizontal="left" vertical="center" wrapText="1"/>
    </xf>
    <xf numFmtId="212" fontId="67" fillId="0" borderId="0" xfId="0" applyFont="1" applyAlignment="1">
      <alignment horizontal="left" vertical="center"/>
    </xf>
    <xf numFmtId="41" fontId="53" fillId="0" borderId="0" xfId="125">
      <alignment vertical="center"/>
    </xf>
    <xf numFmtId="41" fontId="47" fillId="0" borderId="0" xfId="125" applyNumberFormat="1" applyFont="1" applyAlignment="1">
      <alignment horizontal="left" vertical="center"/>
    </xf>
    <xf numFmtId="212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41" fontId="33" fillId="0" borderId="14" xfId="125" applyNumberFormat="1" applyFont="1" applyBorder="1" applyAlignment="1">
      <alignment vertical="center"/>
    </xf>
    <xf numFmtId="41" fontId="33" fillId="0" borderId="1" xfId="125" applyNumberFormat="1" applyFont="1" applyBorder="1" applyAlignment="1">
      <alignment vertical="center"/>
    </xf>
    <xf numFmtId="212" fontId="52" fillId="0" borderId="0" xfId="0" applyNumberFormat="1" applyFont="1" applyAlignment="1">
      <alignment horizontal="center" vertical="center"/>
    </xf>
    <xf numFmtId="177" fontId="52" fillId="0" borderId="0" xfId="0" applyNumberFormat="1" applyFont="1" applyAlignment="1">
      <alignment horizontal="center" vertical="center"/>
    </xf>
    <xf numFmtId="41" fontId="33" fillId="0" borderId="14" xfId="125" applyNumberFormat="1" applyFont="1" applyBorder="1" applyAlignment="1">
      <alignment horizontal="center" vertical="center" shrinkToFit="1"/>
    </xf>
    <xf numFmtId="41" fontId="33" fillId="0" borderId="0" xfId="125" applyNumberFormat="1" applyFont="1" applyAlignment="1">
      <alignment horizontal="center" vertical="center"/>
    </xf>
    <xf numFmtId="41" fontId="33" fillId="0" borderId="1" xfId="125" applyNumberFormat="1" applyFont="1" applyBorder="1" applyAlignment="1">
      <alignment horizontal="center" vertical="center" shrinkToFit="1"/>
    </xf>
  </cellXfs>
  <cellStyles count="821">
    <cellStyle name="??_x000c_@? 3?_x0001__x000b_" xfId="1"/>
    <cellStyle name="??&amp;O?&amp;H?_x0008__x000f__x0007_?_x0007__x0001__x0001_" xfId="2"/>
    <cellStyle name="??&amp;O?&amp;H?_x0008__x000f__x0007_?_x0007__x0001__x0001_ 2" xfId="453"/>
    <cellStyle name="??&amp;O?&amp;H?_x0008_??_x0007__x0001__x0001_" xfId="3"/>
    <cellStyle name="??&amp;O?&amp;H?_x0008_??_x0007__x0001__x0001_ 2" xfId="454"/>
    <cellStyle name="??_?.????" xfId="4"/>
    <cellStyle name="_20030807-TGIF견적" xfId="5"/>
    <cellStyle name="_20030807-TGIF견적 2" xfId="455"/>
    <cellStyle name="_BTL-Financial model_전북대(7.20)_사본" xfId="6"/>
    <cellStyle name="_BTL-Financial model_전북대(7.20)_사본 2" xfId="456"/>
    <cellStyle name="_NCRPOS견적(3(1).26)" xfId="7"/>
    <cellStyle name="_NCRPOS견적(3(1).26) 2" xfId="457"/>
    <cellStyle name="_TGIF견적(AS및개발비,20030307)" xfId="8"/>
    <cellStyle name="_TGIF견적(AS및개발비,20030307) 2" xfId="458"/>
    <cellStyle name="_TGIF견적(POS,20030307)" xfId="9"/>
    <cellStyle name="_TGIF견적(POS,20030307) 2" xfId="459"/>
    <cellStyle name="_건축사상주감리" xfId="10"/>
    <cellStyle name="_건축사상주감리 2" xfId="460"/>
    <cellStyle name="_견적 총괄표" xfId="11"/>
    <cellStyle name="_견적 총괄표 2" xfId="461"/>
    <cellStyle name="_레몬홈페이지개발프로젝트경비신청서03-03-09" xfId="12"/>
    <cellStyle name="_레몬홈페이지개발프로젝트경비신청서03-03-09 2" xfId="462"/>
    <cellStyle name="_롯데레몬 사이트 개발 견적서02-10-29" xfId="13"/>
    <cellStyle name="_롯데레몬 사이트 개발 견적서02-10-29 2" xfId="463"/>
    <cellStyle name="_롯데레몬 사이트 개발 견적서02-11-06" xfId="14"/>
    <cellStyle name="_롯데레몬 사이트 개발 견적서02-11-06 2" xfId="464"/>
    <cellStyle name="_산출서" xfId="15"/>
    <cellStyle name="_산출서 2" xfId="465"/>
    <cellStyle name="_소방감리용역비산출" xfId="16"/>
    <cellStyle name="_소방감리용역비산출 2" xfId="466"/>
    <cellStyle name="_쇼핑 보안솔루션 구축 프로젝트경비신청서03-03-19" xfId="17"/>
    <cellStyle name="_쇼핑 보안솔루션 구축 프로젝트경비신청서03-03-19 2" xfId="467"/>
    <cellStyle name="_운영비산정모델_전북대_Ver4.0" xfId="18"/>
    <cellStyle name="_운영비산정모델_전북대_Ver4.0 2" xfId="468"/>
    <cellStyle name="_유니와이드_보안솔루션" xfId="19"/>
    <cellStyle name="_유니와이드_보안솔루션 2" xfId="469"/>
    <cellStyle name="_적격성용역제공자료(8_23)" xfId="20"/>
    <cellStyle name="_적격성용역제공자료(8_23) 2" xfId="470"/>
    <cellStyle name="_학동1초 감리비 산출서" xfId="21"/>
    <cellStyle name="_학동1초 감리비 산출서 2" xfId="471"/>
    <cellStyle name="_행정초 외 1교 감리비 산출서" xfId="22"/>
    <cellStyle name="_행정초 외 1교 감리비 산출서 2" xfId="472"/>
    <cellStyle name="¤@?e_TEST-1 " xfId="23"/>
    <cellStyle name="AeE­ [0]_¼oAI¼º " xfId="24"/>
    <cellStyle name="ÅëÈ­ [0]_laroux" xfId="25"/>
    <cellStyle name="AeE­_¼oAI¼º " xfId="26"/>
    <cellStyle name="ÅëÈ­_laroux" xfId="27"/>
    <cellStyle name="AÞ¸¶ [0]_¼oAI¼º " xfId="28"/>
    <cellStyle name="ÄÞ¸¶ [0]_laroux" xfId="29"/>
    <cellStyle name="AÞ¸¶_¼oAI¼º " xfId="30"/>
    <cellStyle name="ÄÞ¸¶_laroux" xfId="31"/>
    <cellStyle name="C￥AØ_  FAB AIA¤  " xfId="32"/>
    <cellStyle name="Ç¥ÁØ_laroux" xfId="33"/>
    <cellStyle name="Calc Currency (0)" xfId="34"/>
    <cellStyle name="Calc Currency (0) 2" xfId="473"/>
    <cellStyle name="category" xfId="35"/>
    <cellStyle name="category 2" xfId="474"/>
    <cellStyle name="CODE" xfId="36"/>
    <cellStyle name="Comma" xfId="37"/>
    <cellStyle name="Comma [0]" xfId="38"/>
    <cellStyle name="Comma [0] 2" xfId="475"/>
    <cellStyle name="comma zerodec" xfId="39"/>
    <cellStyle name="comma zerodec 2" xfId="40"/>
    <cellStyle name="Comma_ SG&amp;A Bridge " xfId="41"/>
    <cellStyle name="Copied" xfId="42"/>
    <cellStyle name="Copied 2" xfId="476"/>
    <cellStyle name="Curren?_x0012_퐀_x0017_?" xfId="43"/>
    <cellStyle name="Curren?_x0012_퐀_x0017_? 2" xfId="477"/>
    <cellStyle name="Currency" xfId="44"/>
    <cellStyle name="Currency [0]" xfId="45"/>
    <cellStyle name="Currency [0] 2" xfId="478"/>
    <cellStyle name="Currency_ SG&amp;A Bridge " xfId="46"/>
    <cellStyle name="Currency1" xfId="47"/>
    <cellStyle name="Currency1 2" xfId="48"/>
    <cellStyle name="Date" xfId="49"/>
    <cellStyle name="Dezimal [0]_laroux" xfId="50"/>
    <cellStyle name="Dezimal_laroux" xfId="51"/>
    <cellStyle name="Dollar (zero dec)" xfId="52"/>
    <cellStyle name="Dollar (zero dec) 2" xfId="53"/>
    <cellStyle name="Entered" xfId="54"/>
    <cellStyle name="Entered 2" xfId="479"/>
    <cellStyle name="Euro" xfId="55"/>
    <cellStyle name="Fixed" xfId="56"/>
    <cellStyle name="Followed Hyperlink" xfId="57"/>
    <cellStyle name="Followed Hyperlink 2" xfId="480"/>
    <cellStyle name="Grey" xfId="58"/>
    <cellStyle name="HEADER" xfId="59"/>
    <cellStyle name="HEADER 2" xfId="481"/>
    <cellStyle name="Header1" xfId="60"/>
    <cellStyle name="Header1 2" xfId="482"/>
    <cellStyle name="Header2" xfId="61"/>
    <cellStyle name="Header2 2" xfId="483"/>
    <cellStyle name="Heading1" xfId="62"/>
    <cellStyle name="Heading2" xfId="63"/>
    <cellStyle name="Heading2 2" xfId="484"/>
    <cellStyle name="Heading3" xfId="64"/>
    <cellStyle name="Heading3 2" xfId="485"/>
    <cellStyle name="Heading4" xfId="65"/>
    <cellStyle name="Heading4 2" xfId="486"/>
    <cellStyle name="Hyperlink" xfId="66"/>
    <cellStyle name="Hyperlink 2" xfId="487"/>
    <cellStyle name="Input [yellow]" xfId="67"/>
    <cellStyle name="Millares [0]_laroux" xfId="68"/>
    <cellStyle name="Millares_laroux" xfId="69"/>
    <cellStyle name="Milliers [0]_Arabian Spec" xfId="70"/>
    <cellStyle name="Milliers_Arabian Spec" xfId="71"/>
    <cellStyle name="Model" xfId="72"/>
    <cellStyle name="Model 2" xfId="488"/>
    <cellStyle name="Mon?aire [0]_Arabian Spec" xfId="73"/>
    <cellStyle name="Mon?aire_Arabian Spec" xfId="74"/>
    <cellStyle name="Moneda [0]_laroux" xfId="75"/>
    <cellStyle name="Moneda_laroux" xfId="76"/>
    <cellStyle name="New" xfId="77"/>
    <cellStyle name="New 2" xfId="489"/>
    <cellStyle name="no dec" xfId="78"/>
    <cellStyle name="Normal - Style1" xfId="79"/>
    <cellStyle name="Normal - Style1 2" xfId="80"/>
    <cellStyle name="Normal - Style2" xfId="81"/>
    <cellStyle name="Normal - Style2 2" xfId="490"/>
    <cellStyle name="Normal - Style3" xfId="82"/>
    <cellStyle name="Normal - Style3 2" xfId="491"/>
    <cellStyle name="Normal - Style4" xfId="83"/>
    <cellStyle name="Normal - Style4 2" xfId="492"/>
    <cellStyle name="Normal - Style5" xfId="84"/>
    <cellStyle name="Normal - Style5 2" xfId="493"/>
    <cellStyle name="Normal - Style6" xfId="85"/>
    <cellStyle name="Normal - Style6 2" xfId="494"/>
    <cellStyle name="Normal - Style7" xfId="86"/>
    <cellStyle name="Normal - Style7 2" xfId="495"/>
    <cellStyle name="Normal - Style8" xfId="87"/>
    <cellStyle name="Normal - Style8 2" xfId="496"/>
    <cellStyle name="Normal_ SG&amp;A Bridge " xfId="88"/>
    <cellStyle name="Percent" xfId="89"/>
    <cellStyle name="Percent [2]" xfId="90"/>
    <cellStyle name="Percent_08 우삼미외3교_총사업비" xfId="91"/>
    <cellStyle name="Released" xfId="92"/>
    <cellStyle name="Released 2" xfId="497"/>
    <cellStyle name="Standard_laroux" xfId="93"/>
    <cellStyle name="subhead" xfId="94"/>
    <cellStyle name="subhead 2" xfId="498"/>
    <cellStyle name="Total" xfId="95"/>
    <cellStyle name="W?rung [0]_laroux" xfId="96"/>
    <cellStyle name="W?rung_laroux" xfId="97"/>
    <cellStyle name="고정소숫점" xfId="98"/>
    <cellStyle name="고정출력1" xfId="99"/>
    <cellStyle name="고정출력1 2" xfId="499"/>
    <cellStyle name="고정출력2" xfId="100"/>
    <cellStyle name="고정출력2 2" xfId="500"/>
    <cellStyle name="공백" xfId="101"/>
    <cellStyle name="공백 2" xfId="501"/>
    <cellStyle name="공백1" xfId="102"/>
    <cellStyle name="공백1 2" xfId="502"/>
    <cellStyle name="공백1수" xfId="103"/>
    <cellStyle name="공백1수 2" xfId="503"/>
    <cellStyle name="금액" xfId="104"/>
    <cellStyle name="날짜" xfId="105"/>
    <cellStyle name="날짜 2" xfId="504"/>
    <cellStyle name="내역서" xfId="106"/>
    <cellStyle name="년도" xfId="107"/>
    <cellStyle name="단위" xfId="108"/>
    <cellStyle name="단위 2" xfId="505"/>
    <cellStyle name="달러" xfId="109"/>
    <cellStyle name="달러 2" xfId="506"/>
    <cellStyle name="뒤에 오는 하이퍼링크_고교수용여건변경(11.4)" xfId="110"/>
    <cellStyle name="똿뗦먛귟 [0.00]_NT Server " xfId="111"/>
    <cellStyle name="똿뗦먛귟_NT Server " xfId="112"/>
    <cellStyle name="믅됞 [0.00]_NT Server " xfId="113"/>
    <cellStyle name="믅됞_NT Server " xfId="114"/>
    <cellStyle name="백분율" xfId="820" builtinId="5"/>
    <cellStyle name="백분율 2" xfId="115"/>
    <cellStyle name="백분율 2 2" xfId="116"/>
    <cellStyle name="백분율 3" xfId="117"/>
    <cellStyle name="백분율 4" xfId="118"/>
    <cellStyle name="백분율 5" xfId="119"/>
    <cellStyle name="분기" xfId="120"/>
    <cellStyle name="분기 2" xfId="507"/>
    <cellStyle name="분수" xfId="121"/>
    <cellStyle name="뷭?_빟랹둴봃섟 " xfId="122"/>
    <cellStyle name="常规_OPTION_9910" xfId="123"/>
    <cellStyle name="숫자(R)" xfId="124"/>
    <cellStyle name="쉼표 [0]" xfId="125" builtinId="6"/>
    <cellStyle name="쉼표 [0] 2" xfId="126"/>
    <cellStyle name="쉼표 [0] 2 2" xfId="127"/>
    <cellStyle name="쉼표 [0] 3" xfId="128"/>
    <cellStyle name="쉼표 [0] 3 2" xfId="129"/>
    <cellStyle name="쉼표 [0] 3 3" xfId="130"/>
    <cellStyle name="쉼표 [0] 4" xfId="131"/>
    <cellStyle name="쉼표 [0] 5" xfId="819"/>
    <cellStyle name="스타일 1" xfId="132"/>
    <cellStyle name="스타일 1 2" xfId="508"/>
    <cellStyle name="식" xfId="133"/>
    <cellStyle name="식 2" xfId="509"/>
    <cellStyle name="식_(제출용)재무모델_(가칭)영신개발관리(주)" xfId="134"/>
    <cellStyle name="식_(제출용)재무모델_(가칭)영신개발관리(주) 2" xfId="510"/>
    <cellStyle name="식_(제출용)재무모델_(가칭)영신개발관리(주)_08 우삼미외3교_총사업비" xfId="135"/>
    <cellStyle name="식_(제출용)재무모델_(가칭)영신개발관리(주)_08 우삼미외3교_총사업비 2" xfId="511"/>
    <cellStyle name="식_(제출용)재무모델_(가칭)영신개발관리(주)_산본2초 집행계획" xfId="136"/>
    <cellStyle name="식_(제출용)재무모델_(가칭)영신개발관리(주)_산본2초 집행계획 2" xfId="512"/>
    <cellStyle name="식_(제출용)재무모델_(가칭)영신개발관리(주)_우삼미외3교_총사업비" xfId="137"/>
    <cellStyle name="식_(제출용)재무모델_(가칭)영신개발관리(주)_우삼미외3교_총사업비 2" xfId="513"/>
    <cellStyle name="식_(제출용)재무모델_(가칭)영신개발관리(주)_율곡초외4교 공문 첨부양식(`08.08.25)" xfId="138"/>
    <cellStyle name="식_(제출용)재무모델_(가칭)영신개발관리(주)_율곡초외4교 공문 첨부양식(`08.08.25) 2" xfId="514"/>
    <cellStyle name="식_(제출용)재무모델_(가칭)영신개발관리(주)_풍산1초 외 3교 - 공문 첨부양식 - 8.02" xfId="139"/>
    <cellStyle name="식_(제출용)재무모델_(가칭)영신개발관리(주)_풍산1초 외 3교 - 공문 첨부양식 - 8.02 2" xfId="515"/>
    <cellStyle name="식_(제출용)재무모델_(가칭)영신개발관리(주)_풍산1초 외 3교 - 공문 첨부양식 - 9.02" xfId="140"/>
    <cellStyle name="식_(제출용)재무모델_(가칭)영신개발관리(주)_풍산1초 외 3교 - 공문 첨부양식 - 9.02 2" xfId="516"/>
    <cellStyle name="식_08 우삼미외3교_총사업비" xfId="141"/>
    <cellStyle name="식_08 우삼미외3교_총사업비 2" xfId="517"/>
    <cellStyle name="식_Financial model_(가칭)경남e-스쿨주식회사" xfId="142"/>
    <cellStyle name="식_Financial model_(가칭)경남e-스쿨주식회사 2" xfId="518"/>
    <cellStyle name="식_Financial model_(가칭)경남e-스쿨주식회사_08 우삼미외3교_총사업비" xfId="143"/>
    <cellStyle name="식_Financial model_(가칭)경남e-스쿨주식회사_08 우삼미외3교_총사업비 2" xfId="519"/>
    <cellStyle name="식_Financial model_(가칭)경남e-스쿨주식회사_산본2초 집행계획" xfId="144"/>
    <cellStyle name="식_Financial model_(가칭)경남e-스쿨주식회사_산본2초 집행계획 2" xfId="520"/>
    <cellStyle name="식_Financial model_(가칭)경남e-스쿨주식회사_우삼미외3교_총사업비" xfId="145"/>
    <cellStyle name="식_Financial model_(가칭)경남e-스쿨주식회사_우삼미외3교_총사업비 2" xfId="521"/>
    <cellStyle name="식_Financial model_(가칭)경남e-스쿨주식회사_율곡초외4교 공문 첨부양식(`08.08.25)" xfId="146"/>
    <cellStyle name="식_Financial model_(가칭)경남e-스쿨주식회사_율곡초외4교 공문 첨부양식(`08.08.25) 2" xfId="522"/>
    <cellStyle name="식_Financial model_(가칭)경남e-스쿨주식회사_풍산1초 외 3교 - 공문 첨부양식 - 8.02" xfId="147"/>
    <cellStyle name="식_Financial model_(가칭)경남e-스쿨주식회사_풍산1초 외 3교 - 공문 첨부양식 - 8.02 2" xfId="523"/>
    <cellStyle name="식_Financial model_(가칭)경남e-스쿨주식회사_풍산1초 외 3교 - 공문 첨부양식 - 9.02" xfId="148"/>
    <cellStyle name="식_Financial model_(가칭)경남e-스쿨주식회사_풍산1초 외 3교 - 공문 첨부양식 - 9.02 2" xfId="524"/>
    <cellStyle name="식_FinancialModel1108(2)" xfId="149"/>
    <cellStyle name="식_FinancialModel1108(2) 2" xfId="525"/>
    <cellStyle name="식_FinancialModel1108(2)_08 우삼미외3교_총사업비" xfId="150"/>
    <cellStyle name="식_FinancialModel1108(2)_08 우삼미외3교_총사업비 2" xfId="526"/>
    <cellStyle name="식_FinancialModel1108(2)_산본2초 집행계획" xfId="151"/>
    <cellStyle name="식_FinancialModel1108(2)_산본2초 집행계획 2" xfId="527"/>
    <cellStyle name="식_FinancialModel1108(2)_시설투자비 소요액 현황.08.07.31)" xfId="152"/>
    <cellStyle name="식_FinancialModel1108(2)_시설투자비 소요액 현황.08.07.31) 2" xfId="528"/>
    <cellStyle name="식_FinancialModel1108(2)_우삼미외3교_총사업비" xfId="153"/>
    <cellStyle name="식_FinancialModel1108(2)_우삼미외3교_총사업비 2" xfId="529"/>
    <cellStyle name="식_FinancialModel1108(2)_율곡초외4교 공문 첨부양식(`08.08.25)" xfId="154"/>
    <cellStyle name="식_FinancialModel1108(2)_율곡초외4교 공문 첨부양식(`08.08.25) 2" xfId="530"/>
    <cellStyle name="식_FinancialModel1108(2)_풍무동중 추정공사비" xfId="155"/>
    <cellStyle name="식_FinancialModel1108(2)_풍무동중 추정공사비 2" xfId="531"/>
    <cellStyle name="식_FinancialModel1108(2)_풍산1초 외 3교 - 공문 첨부양식 - 8.02" xfId="156"/>
    <cellStyle name="식_FinancialModel1108(2)_풍산1초 외 3교 - 공문 첨부양식 - 8.02 2" xfId="532"/>
    <cellStyle name="식_FinancialModel1108(2)_풍산1초 외 3교 - 공문 첨부양식 - 9.02" xfId="157"/>
    <cellStyle name="식_FinancialModel1108(2)_풍산1초 외 3교 - 공문 첨부양식 - 9.02 2" xfId="533"/>
    <cellStyle name="식_산본2초 집행계획" xfId="158"/>
    <cellStyle name="식_산본2초 집행계획 2" xfId="534"/>
    <cellStyle name="식_시설투자비 소요액 현황.08.07.31)" xfId="159"/>
    <cellStyle name="식_시설투자비 소요액 현황.08.07.31) 2" xfId="535"/>
    <cellStyle name="식_우삼미외3교_총사업비" xfId="160"/>
    <cellStyle name="식_우삼미외3교_총사업비 2" xfId="536"/>
    <cellStyle name="식_율곡초외4교 공문 첨부양식(`08.08.25)" xfId="161"/>
    <cellStyle name="식_율곡초외4교 공문 첨부양식(`08.08.25) 2" xfId="537"/>
    <cellStyle name="식_재무모델_부산대" xfId="162"/>
    <cellStyle name="식_재무모델_부산대 2" xfId="538"/>
    <cellStyle name="식_재무모델_부산대_08 우삼미외3교_총사업비" xfId="163"/>
    <cellStyle name="식_재무모델_부산대_08 우삼미외3교_총사업비 2" xfId="539"/>
    <cellStyle name="식_재무모델_부산대_산본2초 집행계획" xfId="164"/>
    <cellStyle name="식_재무모델_부산대_산본2초 집행계획 2" xfId="540"/>
    <cellStyle name="식_재무모델_부산대_우삼미외3교_총사업비" xfId="165"/>
    <cellStyle name="식_재무모델_부산대_우삼미외3교_총사업비 2" xfId="541"/>
    <cellStyle name="식_재무모델_부산대_율곡초외4교 공문 첨부양식(`08.08.25)" xfId="166"/>
    <cellStyle name="식_재무모델_부산대_율곡초외4교 공문 첨부양식(`08.08.25) 2" xfId="542"/>
    <cellStyle name="식_재무모델_부산대_풍산1초 외 3교 - 공문 첨부양식 - 8.02" xfId="167"/>
    <cellStyle name="식_재무모델_부산대_풍산1초 외 3교 - 공문 첨부양식 - 8.02 2" xfId="543"/>
    <cellStyle name="식_재무모델_부산대_풍산1초 외 3교 - 공문 첨부양식 - 9.02" xfId="168"/>
    <cellStyle name="식_재무모델_부산대_풍산1초 외 3교 - 공문 첨부양식 - 9.02 2" xfId="544"/>
    <cellStyle name="식_재무모델_인천신현고외" xfId="169"/>
    <cellStyle name="식_재무모델_인천신현고외 2" xfId="545"/>
    <cellStyle name="식_재무모델_인천신현고외_08 우삼미외3교_총사업비" xfId="170"/>
    <cellStyle name="식_재무모델_인천신현고외_08 우삼미외3교_총사업비 2" xfId="546"/>
    <cellStyle name="식_재무모델_인천신현고외_산본2초 집행계획" xfId="171"/>
    <cellStyle name="식_재무모델_인천신현고외_산본2초 집행계획 2" xfId="547"/>
    <cellStyle name="식_재무모델_인천신현고외_우삼미외3교_총사업비" xfId="172"/>
    <cellStyle name="식_재무모델_인천신현고외_우삼미외3교_총사업비 2" xfId="548"/>
    <cellStyle name="식_재무모델_인천신현고외_율곡초외4교 공문 첨부양식(`08.08.25)" xfId="173"/>
    <cellStyle name="식_재무모델_인천신현고외_율곡초외4교 공문 첨부양식(`08.08.25) 2" xfId="549"/>
    <cellStyle name="식_재무모델_인천신현고외_풍산1초 외 3교 - 공문 첨부양식 - 8.02" xfId="174"/>
    <cellStyle name="식_재무모델_인천신현고외_풍산1초 외 3교 - 공문 첨부양식 - 8.02 2" xfId="550"/>
    <cellStyle name="식_재무모델_인천신현고외_풍산1초 외 3교 - 공문 첨부양식 - 9.02" xfId="175"/>
    <cellStyle name="식_재무모델_인천신현고외_풍산1초 외 3교 - 공문 첨부양식 - 9.02 2" xfId="551"/>
    <cellStyle name="식_평택STP_01_09_27" xfId="176"/>
    <cellStyle name="식_평택STP_01_09_27 2" xfId="552"/>
    <cellStyle name="식_평택STP_01_09_27_08 우삼미외3교_총사업비" xfId="177"/>
    <cellStyle name="식_평택STP_01_09_27_08 우삼미외3교_총사업비 2" xfId="553"/>
    <cellStyle name="식_평택STP_01_09_27_FinancialModel1108" xfId="178"/>
    <cellStyle name="식_평택STP_01_09_27_FinancialModel1108 2" xfId="554"/>
    <cellStyle name="식_평택STP_01_09_27_FinancialModel1108_(제출용)재무모델_(가칭)영신개발관리(주)" xfId="179"/>
    <cellStyle name="식_평택STP_01_09_27_FinancialModel1108_(제출용)재무모델_(가칭)영신개발관리(주) 2" xfId="555"/>
    <cellStyle name="식_평택STP_01_09_27_FinancialModel1108_(제출용)재무모델_(가칭)영신개발관리(주)_08 우삼미외3교_총사업비" xfId="180"/>
    <cellStyle name="식_평택STP_01_09_27_FinancialModel1108_(제출용)재무모델_(가칭)영신개발관리(주)_08 우삼미외3교_총사업비 2" xfId="556"/>
    <cellStyle name="식_평택STP_01_09_27_FinancialModel1108_(제출용)재무모델_(가칭)영신개발관리(주)_산본2초 집행계획" xfId="181"/>
    <cellStyle name="식_평택STP_01_09_27_FinancialModel1108_(제출용)재무모델_(가칭)영신개발관리(주)_산본2초 집행계획 2" xfId="557"/>
    <cellStyle name="식_평택STP_01_09_27_FinancialModel1108_(제출용)재무모델_(가칭)영신개발관리(주)_우삼미외3교_총사업비" xfId="182"/>
    <cellStyle name="식_평택STP_01_09_27_FinancialModel1108_(제출용)재무모델_(가칭)영신개발관리(주)_우삼미외3교_총사업비 2" xfId="558"/>
    <cellStyle name="식_평택STP_01_09_27_FinancialModel1108_(제출용)재무모델_(가칭)영신개발관리(주)_율곡초외4교 공문 첨부양식(`08.08.25)" xfId="183"/>
    <cellStyle name="식_평택STP_01_09_27_FinancialModel1108_(제출용)재무모델_(가칭)영신개발관리(주)_율곡초외4교 공문 첨부양식(`08.08.25) 2" xfId="559"/>
    <cellStyle name="식_평택STP_01_09_27_FinancialModel1108_(제출용)재무모델_(가칭)영신개발관리(주)_풍산1초 외 3교 - 공문 첨부양식 - 8.02" xfId="184"/>
    <cellStyle name="식_평택STP_01_09_27_FinancialModel1108_(제출용)재무모델_(가칭)영신개발관리(주)_풍산1초 외 3교 - 공문 첨부양식 - 8.02 2" xfId="560"/>
    <cellStyle name="식_평택STP_01_09_27_FinancialModel1108_(제출용)재무모델_(가칭)영신개발관리(주)_풍산1초 외 3교 - 공문 첨부양식 - 9.02" xfId="185"/>
    <cellStyle name="식_평택STP_01_09_27_FinancialModel1108_(제출용)재무모델_(가칭)영신개발관리(주)_풍산1초 외 3교 - 공문 첨부양식 - 9.02 2" xfId="561"/>
    <cellStyle name="식_평택STP_01_09_27_FinancialModel1108_08 우삼미외3교_총사업비" xfId="186"/>
    <cellStyle name="식_평택STP_01_09_27_FinancialModel1108_08 우삼미외3교_총사업비 2" xfId="562"/>
    <cellStyle name="식_평택STP_01_09_27_FinancialModel1108_Financial model_(가칭)경남e-스쿨주식회사" xfId="187"/>
    <cellStyle name="식_평택STP_01_09_27_FinancialModel1108_Financial model_(가칭)경남e-스쿨주식회사 2" xfId="563"/>
    <cellStyle name="식_평택STP_01_09_27_FinancialModel1108_Financial model_(가칭)경남e-스쿨주식회사_08 우삼미외3교_총사업비" xfId="188"/>
    <cellStyle name="식_평택STP_01_09_27_FinancialModel1108_Financial model_(가칭)경남e-스쿨주식회사_08 우삼미외3교_총사업비 2" xfId="564"/>
    <cellStyle name="식_평택STP_01_09_27_FinancialModel1108_Financial model_(가칭)경남e-스쿨주식회사_산본2초 집행계획" xfId="189"/>
    <cellStyle name="식_평택STP_01_09_27_FinancialModel1108_Financial model_(가칭)경남e-스쿨주식회사_산본2초 집행계획 2" xfId="565"/>
    <cellStyle name="식_평택STP_01_09_27_FinancialModel1108_Financial model_(가칭)경남e-스쿨주식회사_우삼미외3교_총사업비" xfId="190"/>
    <cellStyle name="식_평택STP_01_09_27_FinancialModel1108_Financial model_(가칭)경남e-스쿨주식회사_우삼미외3교_총사업비 2" xfId="566"/>
    <cellStyle name="식_평택STP_01_09_27_FinancialModel1108_Financial model_(가칭)경남e-스쿨주식회사_율곡초외4교 공문 첨부양식(`08.08.25)" xfId="191"/>
    <cellStyle name="식_평택STP_01_09_27_FinancialModel1108_Financial model_(가칭)경남e-스쿨주식회사_율곡초외4교 공문 첨부양식(`08.08.25) 2" xfId="567"/>
    <cellStyle name="식_평택STP_01_09_27_FinancialModel1108_Financial model_(가칭)경남e-스쿨주식회사_풍산1초 외 3교 - 공문 첨부양식 - 8.02" xfId="192"/>
    <cellStyle name="식_평택STP_01_09_27_FinancialModel1108_Financial model_(가칭)경남e-스쿨주식회사_풍산1초 외 3교 - 공문 첨부양식 - 8.02 2" xfId="568"/>
    <cellStyle name="식_평택STP_01_09_27_FinancialModel1108_Financial model_(가칭)경남e-스쿨주식회사_풍산1초 외 3교 - 공문 첨부양식 - 9.02" xfId="193"/>
    <cellStyle name="식_평택STP_01_09_27_FinancialModel1108_Financial model_(가칭)경남e-스쿨주식회사_풍산1초 외 3교 - 공문 첨부양식 - 9.02 2" xfId="569"/>
    <cellStyle name="식_평택STP_01_09_27_FinancialModel1108_FinancialModel1108(2)" xfId="194"/>
    <cellStyle name="식_평택STP_01_09_27_FinancialModel1108_FinancialModel1108(2) 2" xfId="570"/>
    <cellStyle name="식_평택STP_01_09_27_FinancialModel1108_FinancialModel1108(2)_08 우삼미외3교_총사업비" xfId="195"/>
    <cellStyle name="식_평택STP_01_09_27_FinancialModel1108_FinancialModel1108(2)_08 우삼미외3교_총사업비 2" xfId="571"/>
    <cellStyle name="식_평택STP_01_09_27_FinancialModel1108_FinancialModel1108(2)_산본2초 집행계획" xfId="196"/>
    <cellStyle name="식_평택STP_01_09_27_FinancialModel1108_FinancialModel1108(2)_산본2초 집행계획 2" xfId="572"/>
    <cellStyle name="식_평택STP_01_09_27_FinancialModel1108_FinancialModel1108(2)_시설투자비 소요액 현황.08.07.31)" xfId="197"/>
    <cellStyle name="식_평택STP_01_09_27_FinancialModel1108_FinancialModel1108(2)_시설투자비 소요액 현황.08.07.31) 2" xfId="573"/>
    <cellStyle name="식_평택STP_01_09_27_FinancialModel1108_FinancialModel1108(2)_우삼미외3교_총사업비" xfId="198"/>
    <cellStyle name="식_평택STP_01_09_27_FinancialModel1108_FinancialModel1108(2)_우삼미외3교_총사업비 2" xfId="574"/>
    <cellStyle name="식_평택STP_01_09_27_FinancialModel1108_FinancialModel1108(2)_율곡초외4교 공문 첨부양식(`08.08.25)" xfId="199"/>
    <cellStyle name="식_평택STP_01_09_27_FinancialModel1108_FinancialModel1108(2)_율곡초외4교 공문 첨부양식(`08.08.25) 2" xfId="575"/>
    <cellStyle name="식_평택STP_01_09_27_FinancialModel1108_FinancialModel1108(2)_풍무동중 추정공사비" xfId="200"/>
    <cellStyle name="식_평택STP_01_09_27_FinancialModel1108_FinancialModel1108(2)_풍무동중 추정공사비 2" xfId="576"/>
    <cellStyle name="식_평택STP_01_09_27_FinancialModel1108_FinancialModel1108(2)_풍산1초 외 3교 - 공문 첨부양식 - 8.02" xfId="201"/>
    <cellStyle name="식_평택STP_01_09_27_FinancialModel1108_FinancialModel1108(2)_풍산1초 외 3교 - 공문 첨부양식 - 8.02 2" xfId="577"/>
    <cellStyle name="식_평택STP_01_09_27_FinancialModel1108_FinancialModel1108(2)_풍산1초 외 3교 - 공문 첨부양식 - 9.02" xfId="202"/>
    <cellStyle name="식_평택STP_01_09_27_FinancialModel1108_FinancialModel1108(2)_풍산1초 외 3교 - 공문 첨부양식 - 9.02 2" xfId="578"/>
    <cellStyle name="식_평택STP_01_09_27_FinancialModel1108_산본2초 집행계획" xfId="203"/>
    <cellStyle name="식_평택STP_01_09_27_FinancialModel1108_산본2초 집행계획 2" xfId="579"/>
    <cellStyle name="식_평택STP_01_09_27_FinancialModel1108_시설투자비 소요액 현황.08.07.31)" xfId="204"/>
    <cellStyle name="식_평택STP_01_09_27_FinancialModel1108_시설투자비 소요액 현황.08.07.31) 2" xfId="580"/>
    <cellStyle name="식_평택STP_01_09_27_FinancialModel1108_우삼미외3교_총사업비" xfId="205"/>
    <cellStyle name="식_평택STP_01_09_27_FinancialModel1108_우삼미외3교_총사업비 2" xfId="581"/>
    <cellStyle name="식_평택STP_01_09_27_FinancialModel1108_율곡초외4교 공문 첨부양식(`08.08.25)" xfId="206"/>
    <cellStyle name="식_평택STP_01_09_27_FinancialModel1108_율곡초외4교 공문 첨부양식(`08.08.25) 2" xfId="582"/>
    <cellStyle name="식_평택STP_01_09_27_FinancialModel1108_재무모델_부산대" xfId="207"/>
    <cellStyle name="식_평택STP_01_09_27_FinancialModel1108_재무모델_부산대 2" xfId="583"/>
    <cellStyle name="식_평택STP_01_09_27_FinancialModel1108_재무모델_부산대_08 우삼미외3교_총사업비" xfId="208"/>
    <cellStyle name="식_평택STP_01_09_27_FinancialModel1108_재무모델_부산대_08 우삼미외3교_총사업비 2" xfId="584"/>
    <cellStyle name="식_평택STP_01_09_27_FinancialModel1108_재무모델_부산대_산본2초 집행계획" xfId="209"/>
    <cellStyle name="식_평택STP_01_09_27_FinancialModel1108_재무모델_부산대_산본2초 집행계획 2" xfId="585"/>
    <cellStyle name="식_평택STP_01_09_27_FinancialModel1108_재무모델_부산대_우삼미외3교_총사업비" xfId="210"/>
    <cellStyle name="식_평택STP_01_09_27_FinancialModel1108_재무모델_부산대_우삼미외3교_총사업비 2" xfId="586"/>
    <cellStyle name="식_평택STP_01_09_27_FinancialModel1108_재무모델_부산대_율곡초외4교 공문 첨부양식(`08.08.25)" xfId="211"/>
    <cellStyle name="식_평택STP_01_09_27_FinancialModel1108_재무모델_부산대_율곡초외4교 공문 첨부양식(`08.08.25) 2" xfId="587"/>
    <cellStyle name="식_평택STP_01_09_27_FinancialModel1108_재무모델_부산대_풍산1초 외 3교 - 공문 첨부양식 - 8.02" xfId="212"/>
    <cellStyle name="식_평택STP_01_09_27_FinancialModel1108_재무모델_부산대_풍산1초 외 3교 - 공문 첨부양식 - 8.02 2" xfId="588"/>
    <cellStyle name="식_평택STP_01_09_27_FinancialModel1108_재무모델_부산대_풍산1초 외 3교 - 공문 첨부양식 - 9.02" xfId="213"/>
    <cellStyle name="식_평택STP_01_09_27_FinancialModel1108_재무모델_부산대_풍산1초 외 3교 - 공문 첨부양식 - 9.02 2" xfId="589"/>
    <cellStyle name="식_평택STP_01_09_27_FinancialModel1108_재무모델_인천신현고외" xfId="214"/>
    <cellStyle name="식_평택STP_01_09_27_FinancialModel1108_재무모델_인천신현고외 2" xfId="590"/>
    <cellStyle name="식_평택STP_01_09_27_FinancialModel1108_재무모델_인천신현고외_08 우삼미외3교_총사업비" xfId="215"/>
    <cellStyle name="식_평택STP_01_09_27_FinancialModel1108_재무모델_인천신현고외_08 우삼미외3교_총사업비 2" xfId="591"/>
    <cellStyle name="식_평택STP_01_09_27_FinancialModel1108_재무모델_인천신현고외_산본2초 집행계획" xfId="216"/>
    <cellStyle name="식_평택STP_01_09_27_FinancialModel1108_재무모델_인천신현고외_산본2초 집행계획 2" xfId="592"/>
    <cellStyle name="식_평택STP_01_09_27_FinancialModel1108_재무모델_인천신현고외_우삼미외3교_총사업비" xfId="217"/>
    <cellStyle name="식_평택STP_01_09_27_FinancialModel1108_재무모델_인천신현고외_우삼미외3교_총사업비 2" xfId="593"/>
    <cellStyle name="식_평택STP_01_09_27_FinancialModel1108_재무모델_인천신현고외_율곡초외4교 공문 첨부양식(`08.08.25)" xfId="218"/>
    <cellStyle name="식_평택STP_01_09_27_FinancialModel1108_재무모델_인천신현고외_율곡초외4교 공문 첨부양식(`08.08.25) 2" xfId="594"/>
    <cellStyle name="식_평택STP_01_09_27_FinancialModel1108_재무모델_인천신현고외_풍산1초 외 3교 - 공문 첨부양식 - 8.02" xfId="219"/>
    <cellStyle name="식_평택STP_01_09_27_FinancialModel1108_재무모델_인천신현고외_풍산1초 외 3교 - 공문 첨부양식 - 8.02 2" xfId="595"/>
    <cellStyle name="식_평택STP_01_09_27_FinancialModel1108_재무모델_인천신현고외_풍산1초 외 3교 - 공문 첨부양식 - 9.02" xfId="220"/>
    <cellStyle name="식_평택STP_01_09_27_FinancialModel1108_재무모델_인천신현고외_풍산1초 외 3교 - 공문 첨부양식 - 9.02 2" xfId="596"/>
    <cellStyle name="식_평택STP_01_09_27_FinancialModel1108_풍무동중 추정공사비" xfId="221"/>
    <cellStyle name="식_평택STP_01_09_27_FinancialModel1108_풍무동중 추정공사비 2" xfId="597"/>
    <cellStyle name="식_평택STP_01_09_27_FinancialModel1108_풍산1초 외 3교 - 공문 첨부양식 - 8.02" xfId="222"/>
    <cellStyle name="식_평택STP_01_09_27_FinancialModel1108_풍산1초 외 3교 - 공문 첨부양식 - 8.02 2" xfId="598"/>
    <cellStyle name="식_평택STP_01_09_27_FinancialModel1108_풍산1초 외 3교 - 공문 첨부양식 - 9.02" xfId="223"/>
    <cellStyle name="식_평택STP_01_09_27_FinancialModel1108_풍산1초 외 3교 - 공문 첨부양식 - 9.02 2" xfId="599"/>
    <cellStyle name="식_평택STP_01_09_27_Pt" xfId="224"/>
    <cellStyle name="식_평택STP_01_09_27_Pt 2" xfId="600"/>
    <cellStyle name="식_평택STP_01_09_27_Pt_(제출용)재무모델_(가칭)영신개발관리(주)" xfId="225"/>
    <cellStyle name="식_평택STP_01_09_27_Pt_(제출용)재무모델_(가칭)영신개발관리(주) 2" xfId="601"/>
    <cellStyle name="식_평택STP_01_09_27_Pt_(제출용)재무모델_(가칭)영신개발관리(주)_08 우삼미외3교_총사업비" xfId="226"/>
    <cellStyle name="식_평택STP_01_09_27_Pt_(제출용)재무모델_(가칭)영신개발관리(주)_08 우삼미외3교_총사업비 2" xfId="602"/>
    <cellStyle name="식_평택STP_01_09_27_Pt_(제출용)재무모델_(가칭)영신개발관리(주)_산본2초 집행계획" xfId="227"/>
    <cellStyle name="식_평택STP_01_09_27_Pt_(제출용)재무모델_(가칭)영신개발관리(주)_산본2초 집행계획 2" xfId="603"/>
    <cellStyle name="식_평택STP_01_09_27_Pt_(제출용)재무모델_(가칭)영신개발관리(주)_우삼미외3교_총사업비" xfId="228"/>
    <cellStyle name="식_평택STP_01_09_27_Pt_(제출용)재무모델_(가칭)영신개발관리(주)_우삼미외3교_총사업비 2" xfId="604"/>
    <cellStyle name="식_평택STP_01_09_27_Pt_(제출용)재무모델_(가칭)영신개발관리(주)_율곡초외4교 공문 첨부양식(`08.08.25)" xfId="229"/>
    <cellStyle name="식_평택STP_01_09_27_Pt_(제출용)재무모델_(가칭)영신개발관리(주)_율곡초외4교 공문 첨부양식(`08.08.25) 2" xfId="605"/>
    <cellStyle name="식_평택STP_01_09_27_Pt_(제출용)재무모델_(가칭)영신개발관리(주)_풍산1초 외 3교 - 공문 첨부양식 - 8.02" xfId="230"/>
    <cellStyle name="식_평택STP_01_09_27_Pt_(제출용)재무모델_(가칭)영신개발관리(주)_풍산1초 외 3교 - 공문 첨부양식 - 8.02 2" xfId="606"/>
    <cellStyle name="식_평택STP_01_09_27_Pt_(제출용)재무모델_(가칭)영신개발관리(주)_풍산1초 외 3교 - 공문 첨부양식 - 9.02" xfId="231"/>
    <cellStyle name="식_평택STP_01_09_27_Pt_(제출용)재무모델_(가칭)영신개발관리(주)_풍산1초 외 3교 - 공문 첨부양식 - 9.02 2" xfId="607"/>
    <cellStyle name="식_평택STP_01_09_27_Pt_08 우삼미외3교_총사업비" xfId="232"/>
    <cellStyle name="식_평택STP_01_09_27_Pt_08 우삼미외3교_총사업비 2" xfId="608"/>
    <cellStyle name="식_평택STP_01_09_27_Pt_Financial model_(가칭)경남e-스쿨주식회사" xfId="233"/>
    <cellStyle name="식_평택STP_01_09_27_Pt_Financial model_(가칭)경남e-스쿨주식회사 2" xfId="609"/>
    <cellStyle name="식_평택STP_01_09_27_Pt_Financial model_(가칭)경남e-스쿨주식회사_08 우삼미외3교_총사업비" xfId="234"/>
    <cellStyle name="식_평택STP_01_09_27_Pt_Financial model_(가칭)경남e-스쿨주식회사_08 우삼미외3교_총사업비 2" xfId="610"/>
    <cellStyle name="식_평택STP_01_09_27_Pt_Financial model_(가칭)경남e-스쿨주식회사_산본2초 집행계획" xfId="235"/>
    <cellStyle name="식_평택STP_01_09_27_Pt_Financial model_(가칭)경남e-스쿨주식회사_산본2초 집행계획 2" xfId="611"/>
    <cellStyle name="식_평택STP_01_09_27_Pt_Financial model_(가칭)경남e-스쿨주식회사_우삼미외3교_총사업비" xfId="236"/>
    <cellStyle name="식_평택STP_01_09_27_Pt_Financial model_(가칭)경남e-스쿨주식회사_우삼미외3교_총사업비 2" xfId="612"/>
    <cellStyle name="식_평택STP_01_09_27_Pt_Financial model_(가칭)경남e-스쿨주식회사_율곡초외4교 공문 첨부양식(`08.08.25)" xfId="237"/>
    <cellStyle name="식_평택STP_01_09_27_Pt_Financial model_(가칭)경남e-스쿨주식회사_율곡초외4교 공문 첨부양식(`08.08.25) 2" xfId="613"/>
    <cellStyle name="식_평택STP_01_09_27_Pt_Financial model_(가칭)경남e-스쿨주식회사_풍산1초 외 3교 - 공문 첨부양식 - 8.02" xfId="238"/>
    <cellStyle name="식_평택STP_01_09_27_Pt_Financial model_(가칭)경남e-스쿨주식회사_풍산1초 외 3교 - 공문 첨부양식 - 8.02 2" xfId="614"/>
    <cellStyle name="식_평택STP_01_09_27_Pt_Financial model_(가칭)경남e-스쿨주식회사_풍산1초 외 3교 - 공문 첨부양식 - 9.02" xfId="239"/>
    <cellStyle name="식_평택STP_01_09_27_Pt_Financial model_(가칭)경남e-스쿨주식회사_풍산1초 외 3교 - 공문 첨부양식 - 9.02 2" xfId="615"/>
    <cellStyle name="식_평택STP_01_09_27_Pt_FinancialModel1108(2)" xfId="240"/>
    <cellStyle name="식_평택STP_01_09_27_Pt_FinancialModel1108(2) 2" xfId="616"/>
    <cellStyle name="식_평택STP_01_09_27_Pt_FinancialModel1108(2)_08 우삼미외3교_총사업비" xfId="241"/>
    <cellStyle name="식_평택STP_01_09_27_Pt_FinancialModel1108(2)_08 우삼미외3교_총사업비 2" xfId="617"/>
    <cellStyle name="식_평택STP_01_09_27_Pt_FinancialModel1108(2)_산본2초 집행계획" xfId="242"/>
    <cellStyle name="식_평택STP_01_09_27_Pt_FinancialModel1108(2)_산본2초 집행계획 2" xfId="618"/>
    <cellStyle name="식_평택STP_01_09_27_Pt_FinancialModel1108(2)_시설투자비 소요액 현황.08.07.31)" xfId="243"/>
    <cellStyle name="식_평택STP_01_09_27_Pt_FinancialModel1108(2)_시설투자비 소요액 현황.08.07.31) 2" xfId="619"/>
    <cellStyle name="식_평택STP_01_09_27_Pt_FinancialModel1108(2)_우삼미외3교_총사업비" xfId="244"/>
    <cellStyle name="식_평택STP_01_09_27_Pt_FinancialModel1108(2)_우삼미외3교_총사업비 2" xfId="620"/>
    <cellStyle name="식_평택STP_01_09_27_Pt_FinancialModel1108(2)_율곡초외4교 공문 첨부양식(`08.08.25)" xfId="245"/>
    <cellStyle name="식_평택STP_01_09_27_Pt_FinancialModel1108(2)_율곡초외4교 공문 첨부양식(`08.08.25) 2" xfId="621"/>
    <cellStyle name="식_평택STP_01_09_27_Pt_FinancialModel1108(2)_풍무동중 추정공사비" xfId="246"/>
    <cellStyle name="식_평택STP_01_09_27_Pt_FinancialModel1108(2)_풍무동중 추정공사비 2" xfId="622"/>
    <cellStyle name="식_평택STP_01_09_27_Pt_FinancialModel1108(2)_풍산1초 외 3교 - 공문 첨부양식 - 8.02" xfId="247"/>
    <cellStyle name="식_평택STP_01_09_27_Pt_FinancialModel1108(2)_풍산1초 외 3교 - 공문 첨부양식 - 8.02 2" xfId="623"/>
    <cellStyle name="식_평택STP_01_09_27_Pt_FinancialModel1108(2)_풍산1초 외 3교 - 공문 첨부양식 - 9.02" xfId="248"/>
    <cellStyle name="식_평택STP_01_09_27_Pt_FinancialModel1108(2)_풍산1초 외 3교 - 공문 첨부양식 - 9.02 2" xfId="624"/>
    <cellStyle name="식_평택STP_01_09_27_Pt_산본2초 집행계획" xfId="249"/>
    <cellStyle name="식_평택STP_01_09_27_Pt_산본2초 집행계획 2" xfId="625"/>
    <cellStyle name="식_평택STP_01_09_27_Pt_시설투자비 소요액 현황.08.07.31)" xfId="250"/>
    <cellStyle name="식_평택STP_01_09_27_Pt_시설투자비 소요액 현황.08.07.31) 2" xfId="626"/>
    <cellStyle name="식_평택STP_01_09_27_Pt_우삼미외3교_총사업비" xfId="251"/>
    <cellStyle name="식_평택STP_01_09_27_Pt_우삼미외3교_총사업비 2" xfId="627"/>
    <cellStyle name="식_평택STP_01_09_27_Pt_율곡초외4교 공문 첨부양식(`08.08.25)" xfId="252"/>
    <cellStyle name="식_평택STP_01_09_27_Pt_율곡초외4교 공문 첨부양식(`08.08.25) 2" xfId="628"/>
    <cellStyle name="식_평택STP_01_09_27_Pt_재무모델_부산대" xfId="253"/>
    <cellStyle name="식_평택STP_01_09_27_Pt_재무모델_부산대 2" xfId="629"/>
    <cellStyle name="식_평택STP_01_09_27_Pt_재무모델_부산대_08 우삼미외3교_총사업비" xfId="254"/>
    <cellStyle name="식_평택STP_01_09_27_Pt_재무모델_부산대_08 우삼미외3교_총사업비 2" xfId="630"/>
    <cellStyle name="식_평택STP_01_09_27_Pt_재무모델_부산대_산본2초 집행계획" xfId="255"/>
    <cellStyle name="식_평택STP_01_09_27_Pt_재무모델_부산대_산본2초 집행계획 2" xfId="631"/>
    <cellStyle name="식_평택STP_01_09_27_Pt_재무모델_부산대_우삼미외3교_총사업비" xfId="256"/>
    <cellStyle name="식_평택STP_01_09_27_Pt_재무모델_부산대_우삼미외3교_총사업비 2" xfId="632"/>
    <cellStyle name="식_평택STP_01_09_27_Pt_재무모델_부산대_율곡초외4교 공문 첨부양식(`08.08.25)" xfId="257"/>
    <cellStyle name="식_평택STP_01_09_27_Pt_재무모델_부산대_율곡초외4교 공문 첨부양식(`08.08.25) 2" xfId="633"/>
    <cellStyle name="식_평택STP_01_09_27_Pt_재무모델_부산대_풍산1초 외 3교 - 공문 첨부양식 - 8.02" xfId="258"/>
    <cellStyle name="식_평택STP_01_09_27_Pt_재무모델_부산대_풍산1초 외 3교 - 공문 첨부양식 - 8.02 2" xfId="634"/>
    <cellStyle name="식_평택STP_01_09_27_Pt_재무모델_부산대_풍산1초 외 3교 - 공문 첨부양식 - 9.02" xfId="259"/>
    <cellStyle name="식_평택STP_01_09_27_Pt_재무모델_부산대_풍산1초 외 3교 - 공문 첨부양식 - 9.02 2" xfId="635"/>
    <cellStyle name="식_평택STP_01_09_27_Pt_재무모델_인천신현고외" xfId="260"/>
    <cellStyle name="식_평택STP_01_09_27_Pt_재무모델_인천신현고외 2" xfId="636"/>
    <cellStyle name="식_평택STP_01_09_27_Pt_재무모델_인천신현고외_08 우삼미외3교_총사업비" xfId="261"/>
    <cellStyle name="식_평택STP_01_09_27_Pt_재무모델_인천신현고외_08 우삼미외3교_총사업비 2" xfId="637"/>
    <cellStyle name="식_평택STP_01_09_27_Pt_재무모델_인천신현고외_산본2초 집행계획" xfId="262"/>
    <cellStyle name="식_평택STP_01_09_27_Pt_재무모델_인천신현고외_산본2초 집행계획 2" xfId="638"/>
    <cellStyle name="식_평택STP_01_09_27_Pt_재무모델_인천신현고외_우삼미외3교_총사업비" xfId="263"/>
    <cellStyle name="식_평택STP_01_09_27_Pt_재무모델_인천신현고외_우삼미외3교_총사업비 2" xfId="639"/>
    <cellStyle name="식_평택STP_01_09_27_Pt_재무모델_인천신현고외_율곡초외4교 공문 첨부양식(`08.08.25)" xfId="264"/>
    <cellStyle name="식_평택STP_01_09_27_Pt_재무모델_인천신현고외_율곡초외4교 공문 첨부양식(`08.08.25) 2" xfId="640"/>
    <cellStyle name="식_평택STP_01_09_27_Pt_재무모델_인천신현고외_풍산1초 외 3교 - 공문 첨부양식 - 8.02" xfId="265"/>
    <cellStyle name="식_평택STP_01_09_27_Pt_재무모델_인천신현고외_풍산1초 외 3교 - 공문 첨부양식 - 8.02 2" xfId="641"/>
    <cellStyle name="식_평택STP_01_09_27_Pt_재무모델_인천신현고외_풍산1초 외 3교 - 공문 첨부양식 - 9.02" xfId="266"/>
    <cellStyle name="식_평택STP_01_09_27_Pt_재무모델_인천신현고외_풍산1초 외 3교 - 공문 첨부양식 - 9.02 2" xfId="642"/>
    <cellStyle name="식_평택STP_01_09_27_Pt_풍무동중 추정공사비" xfId="267"/>
    <cellStyle name="식_평택STP_01_09_27_Pt_풍무동중 추정공사비 2" xfId="643"/>
    <cellStyle name="식_평택STP_01_09_27_Pt_풍산1초 외 3교 - 공문 첨부양식 - 8.02" xfId="268"/>
    <cellStyle name="식_평택STP_01_09_27_Pt_풍산1초 외 3교 - 공문 첨부양식 - 8.02 2" xfId="644"/>
    <cellStyle name="식_평택STP_01_09_27_Pt_풍산1초 외 3교 - 공문 첨부양식 - 9.02" xfId="269"/>
    <cellStyle name="식_평택STP_01_09_27_Pt_풍산1초 외 3교 - 공문 첨부양식 - 9.02 2" xfId="645"/>
    <cellStyle name="식_평택STP_01_09_27_산본2초 집행계획" xfId="270"/>
    <cellStyle name="식_평택STP_01_09_27_산본2초 집행계획 2" xfId="646"/>
    <cellStyle name="식_평택STP_01_09_27_시설투자비 소요액 현황.08.07.31)" xfId="271"/>
    <cellStyle name="식_평택STP_01_09_27_시설투자비 소요액 현황.08.07.31) 2" xfId="647"/>
    <cellStyle name="식_평택STP_01_09_27_우삼미외3교_총사업비" xfId="272"/>
    <cellStyle name="식_평택STP_01_09_27_우삼미외3교_총사업비 2" xfId="648"/>
    <cellStyle name="식_평택STP_01_09_27_율곡초외4교 공문 첨부양식(`08.08.25)" xfId="273"/>
    <cellStyle name="식_평택STP_01_09_27_율곡초외4교 공문 첨부양식(`08.08.25) 2" xfId="649"/>
    <cellStyle name="식_평택STP_01_09_27_풍무동중 추정공사비" xfId="274"/>
    <cellStyle name="식_평택STP_01_09_27_풍무동중 추정공사비 2" xfId="650"/>
    <cellStyle name="식_평택STP_01_09_27_풍산1초 외 3교 - 공문 첨부양식 - 8.02" xfId="275"/>
    <cellStyle name="식_평택STP_01_09_27_풍산1초 외 3교 - 공문 첨부양식 - 8.02 2" xfId="651"/>
    <cellStyle name="식_평택STP_01_09_27_풍산1초 외 3교 - 공문 첨부양식 - 9.02" xfId="276"/>
    <cellStyle name="식_평택STP_01_09_27_풍산1초 외 3교 - 공문 첨부양식 - 9.02 2" xfId="652"/>
    <cellStyle name="식_풍무동중 추정공사비" xfId="277"/>
    <cellStyle name="식_풍무동중 추정공사비 2" xfId="653"/>
    <cellStyle name="식_풍산1초 외 3교 - 공문 첨부양식 - 8.02" xfId="278"/>
    <cellStyle name="식_풍산1초 외 3교 - 공문 첨부양식 - 8.02 2" xfId="654"/>
    <cellStyle name="식_풍산1초 외 3교 - 공문 첨부양식 - 9.02" xfId="279"/>
    <cellStyle name="식_풍산1초 외 3교 - 공문 첨부양식 - 9.02 2" xfId="655"/>
    <cellStyle name="안건회계법인" xfId="280"/>
    <cellStyle name="안건회계법인 2" xfId="656"/>
    <cellStyle name="자리수" xfId="281"/>
    <cellStyle name="자리수 - 유형1" xfId="282"/>
    <cellStyle name="자리수 - 유형1 2" xfId="657"/>
    <cellStyle name="자리수_견적서_20030725_SW" xfId="283"/>
    <cellStyle name="자리수0" xfId="284"/>
    <cellStyle name="제목1" xfId="285"/>
    <cellStyle name="제목1 2" xfId="658"/>
    <cellStyle name="제목2" xfId="286"/>
    <cellStyle name="제목2 2" xfId="659"/>
    <cellStyle name="지정되지 않음" xfId="287"/>
    <cellStyle name="지정되지 않음 2" xfId="660"/>
    <cellStyle name="콤마 [0]_  종  합  " xfId="288"/>
    <cellStyle name="콤마_  종  합  " xfId="289"/>
    <cellStyle name="통화 [0] 2" xfId="290"/>
    <cellStyle name="퍼센트" xfId="291"/>
    <cellStyle name="평" xfId="292"/>
    <cellStyle name="평 2" xfId="662"/>
    <cellStyle name="평_(제출용)재무모델_(가칭)영신개발관리(주)" xfId="293"/>
    <cellStyle name="평_(제출용)재무모델_(가칭)영신개발관리(주) 2" xfId="663"/>
    <cellStyle name="평_(제출용)재무모델_(가칭)영신개발관리(주)_08 우삼미외3교_총사업비" xfId="294"/>
    <cellStyle name="평_(제출용)재무모델_(가칭)영신개발관리(주)_08 우삼미외3교_총사업비 2" xfId="664"/>
    <cellStyle name="평_(제출용)재무모델_(가칭)영신개발관리(주)_산본2초 집행계획" xfId="295"/>
    <cellStyle name="평_(제출용)재무모델_(가칭)영신개발관리(주)_산본2초 집행계획 2" xfId="665"/>
    <cellStyle name="평_(제출용)재무모델_(가칭)영신개발관리(주)_우삼미외3교_총사업비" xfId="296"/>
    <cellStyle name="평_(제출용)재무모델_(가칭)영신개발관리(주)_우삼미외3교_총사업비 2" xfId="666"/>
    <cellStyle name="평_(제출용)재무모델_(가칭)영신개발관리(주)_율곡초외4교 공문 첨부양식(`08.08.25)" xfId="297"/>
    <cellStyle name="평_(제출용)재무모델_(가칭)영신개발관리(주)_율곡초외4교 공문 첨부양식(`08.08.25) 2" xfId="667"/>
    <cellStyle name="평_(제출용)재무모델_(가칭)영신개발관리(주)_풍산1초 외 3교 - 공문 첨부양식 - 8.02" xfId="298"/>
    <cellStyle name="평_(제출용)재무모델_(가칭)영신개발관리(주)_풍산1초 외 3교 - 공문 첨부양식 - 8.02 2" xfId="668"/>
    <cellStyle name="평_(제출용)재무모델_(가칭)영신개발관리(주)_풍산1초 외 3교 - 공문 첨부양식 - 9.02" xfId="299"/>
    <cellStyle name="평_(제출용)재무모델_(가칭)영신개발관리(주)_풍산1초 외 3교 - 공문 첨부양식 - 9.02 2" xfId="669"/>
    <cellStyle name="평_08 우삼미외3교_총사업비" xfId="300"/>
    <cellStyle name="평_08 우삼미외3교_총사업비 2" xfId="670"/>
    <cellStyle name="평_Financial model_(가칭)경남e-스쿨주식회사" xfId="301"/>
    <cellStyle name="평_Financial model_(가칭)경남e-스쿨주식회사 2" xfId="671"/>
    <cellStyle name="평_Financial model_(가칭)경남e-스쿨주식회사_08 우삼미외3교_총사업비" xfId="302"/>
    <cellStyle name="평_Financial model_(가칭)경남e-스쿨주식회사_08 우삼미외3교_총사업비 2" xfId="672"/>
    <cellStyle name="평_Financial model_(가칭)경남e-스쿨주식회사_산본2초 집행계획" xfId="303"/>
    <cellStyle name="평_Financial model_(가칭)경남e-스쿨주식회사_산본2초 집행계획 2" xfId="673"/>
    <cellStyle name="평_Financial model_(가칭)경남e-스쿨주식회사_우삼미외3교_총사업비" xfId="304"/>
    <cellStyle name="평_Financial model_(가칭)경남e-스쿨주식회사_우삼미외3교_총사업비 2" xfId="674"/>
    <cellStyle name="평_Financial model_(가칭)경남e-스쿨주식회사_율곡초외4교 공문 첨부양식(`08.08.25)" xfId="305"/>
    <cellStyle name="평_Financial model_(가칭)경남e-스쿨주식회사_율곡초외4교 공문 첨부양식(`08.08.25) 2" xfId="675"/>
    <cellStyle name="평_Financial model_(가칭)경남e-스쿨주식회사_풍산1초 외 3교 - 공문 첨부양식 - 8.02" xfId="306"/>
    <cellStyle name="평_Financial model_(가칭)경남e-스쿨주식회사_풍산1초 외 3교 - 공문 첨부양식 - 8.02 2" xfId="676"/>
    <cellStyle name="평_Financial model_(가칭)경남e-스쿨주식회사_풍산1초 외 3교 - 공문 첨부양식 - 9.02" xfId="307"/>
    <cellStyle name="평_Financial model_(가칭)경남e-스쿨주식회사_풍산1초 외 3교 - 공문 첨부양식 - 9.02 2" xfId="677"/>
    <cellStyle name="평_FinancialModel1108(2)" xfId="308"/>
    <cellStyle name="평_FinancialModel1108(2) 2" xfId="678"/>
    <cellStyle name="평_FinancialModel1108(2)_08 우삼미외3교_총사업비" xfId="309"/>
    <cellStyle name="평_FinancialModel1108(2)_08 우삼미외3교_총사업비 2" xfId="679"/>
    <cellStyle name="평_FinancialModel1108(2)_산본2초 집행계획" xfId="310"/>
    <cellStyle name="평_FinancialModel1108(2)_산본2초 집행계획 2" xfId="680"/>
    <cellStyle name="평_FinancialModel1108(2)_시설투자비 소요액 현황.08.07.31)" xfId="311"/>
    <cellStyle name="평_FinancialModel1108(2)_시설투자비 소요액 현황.08.07.31) 2" xfId="681"/>
    <cellStyle name="평_FinancialModel1108(2)_우삼미외3교_총사업비" xfId="312"/>
    <cellStyle name="평_FinancialModel1108(2)_우삼미외3교_총사업비 2" xfId="682"/>
    <cellStyle name="평_FinancialModel1108(2)_율곡초외4교 공문 첨부양식(`08.08.25)" xfId="313"/>
    <cellStyle name="평_FinancialModel1108(2)_율곡초외4교 공문 첨부양식(`08.08.25) 2" xfId="683"/>
    <cellStyle name="평_FinancialModel1108(2)_풍무동중 추정공사비" xfId="314"/>
    <cellStyle name="평_FinancialModel1108(2)_풍무동중 추정공사비 2" xfId="684"/>
    <cellStyle name="평_FinancialModel1108(2)_풍산1초 외 3교 - 공문 첨부양식 - 8.02" xfId="315"/>
    <cellStyle name="평_FinancialModel1108(2)_풍산1초 외 3교 - 공문 첨부양식 - 8.02 2" xfId="685"/>
    <cellStyle name="평_FinancialModel1108(2)_풍산1초 외 3교 - 공문 첨부양식 - 9.02" xfId="316"/>
    <cellStyle name="평_FinancialModel1108(2)_풍산1초 외 3교 - 공문 첨부양식 - 9.02 2" xfId="686"/>
    <cellStyle name="평_산본2초 집행계획" xfId="317"/>
    <cellStyle name="평_산본2초 집행계획 2" xfId="687"/>
    <cellStyle name="평_시설투자비 소요액 현황.08.07.31)" xfId="318"/>
    <cellStyle name="평_시설투자비 소요액 현황.08.07.31) 2" xfId="688"/>
    <cellStyle name="평_우삼미외3교_총사업비" xfId="319"/>
    <cellStyle name="평_우삼미외3교_총사업비 2" xfId="689"/>
    <cellStyle name="평_율곡초외4교 공문 첨부양식(`08.08.25)" xfId="320"/>
    <cellStyle name="평_율곡초외4교 공문 첨부양식(`08.08.25) 2" xfId="690"/>
    <cellStyle name="평_재무모델_부산대" xfId="321"/>
    <cellStyle name="평_재무모델_부산대 2" xfId="691"/>
    <cellStyle name="평_재무모델_부산대_08 우삼미외3교_총사업비" xfId="322"/>
    <cellStyle name="평_재무모델_부산대_08 우삼미외3교_총사업비 2" xfId="692"/>
    <cellStyle name="평_재무모델_부산대_산본2초 집행계획" xfId="323"/>
    <cellStyle name="평_재무모델_부산대_산본2초 집행계획 2" xfId="693"/>
    <cellStyle name="평_재무모델_부산대_우삼미외3교_총사업비" xfId="324"/>
    <cellStyle name="평_재무모델_부산대_우삼미외3교_총사업비 2" xfId="694"/>
    <cellStyle name="평_재무모델_부산대_율곡초외4교 공문 첨부양식(`08.08.25)" xfId="325"/>
    <cellStyle name="평_재무모델_부산대_율곡초외4교 공문 첨부양식(`08.08.25) 2" xfId="695"/>
    <cellStyle name="평_재무모델_부산대_풍산1초 외 3교 - 공문 첨부양식 - 8.02" xfId="326"/>
    <cellStyle name="평_재무모델_부산대_풍산1초 외 3교 - 공문 첨부양식 - 8.02 2" xfId="696"/>
    <cellStyle name="평_재무모델_부산대_풍산1초 외 3교 - 공문 첨부양식 - 9.02" xfId="327"/>
    <cellStyle name="평_재무모델_부산대_풍산1초 외 3교 - 공문 첨부양식 - 9.02 2" xfId="697"/>
    <cellStyle name="평_재무모델_인천신현고외" xfId="328"/>
    <cellStyle name="평_재무모델_인천신현고외 2" xfId="698"/>
    <cellStyle name="평_재무모델_인천신현고외_08 우삼미외3교_총사업비" xfId="329"/>
    <cellStyle name="평_재무모델_인천신현고외_08 우삼미외3교_총사업비 2" xfId="699"/>
    <cellStyle name="평_재무모델_인천신현고외_산본2초 집행계획" xfId="330"/>
    <cellStyle name="평_재무모델_인천신현고외_산본2초 집행계획 2" xfId="700"/>
    <cellStyle name="평_재무모델_인천신현고외_우삼미외3교_총사업비" xfId="331"/>
    <cellStyle name="평_재무모델_인천신현고외_우삼미외3교_총사업비 2" xfId="701"/>
    <cellStyle name="평_재무모델_인천신현고외_율곡초외4교 공문 첨부양식(`08.08.25)" xfId="332"/>
    <cellStyle name="평_재무모델_인천신현고외_율곡초외4교 공문 첨부양식(`08.08.25) 2" xfId="702"/>
    <cellStyle name="평_재무모델_인천신현고외_풍산1초 외 3교 - 공문 첨부양식 - 8.02" xfId="333"/>
    <cellStyle name="평_재무모델_인천신현고외_풍산1초 외 3교 - 공문 첨부양식 - 8.02 2" xfId="703"/>
    <cellStyle name="평_재무모델_인천신현고외_풍산1초 외 3교 - 공문 첨부양식 - 9.02" xfId="334"/>
    <cellStyle name="평_재무모델_인천신현고외_풍산1초 외 3교 - 공문 첨부양식 - 9.02 2" xfId="704"/>
    <cellStyle name="평_평택STP_01_09_27" xfId="335"/>
    <cellStyle name="평_평택STP_01_09_27 2" xfId="705"/>
    <cellStyle name="평_평택STP_01_09_27_08 우삼미외3교_총사업비" xfId="336"/>
    <cellStyle name="평_평택STP_01_09_27_08 우삼미외3교_총사업비 2" xfId="706"/>
    <cellStyle name="평_평택STP_01_09_27_FinancialModel1108" xfId="337"/>
    <cellStyle name="평_평택STP_01_09_27_FinancialModel1108 2" xfId="707"/>
    <cellStyle name="평_평택STP_01_09_27_FinancialModel1108_(제출용)재무모델_(가칭)영신개발관리(주)" xfId="338"/>
    <cellStyle name="평_평택STP_01_09_27_FinancialModel1108_(제출용)재무모델_(가칭)영신개발관리(주) 2" xfId="708"/>
    <cellStyle name="평_평택STP_01_09_27_FinancialModel1108_(제출용)재무모델_(가칭)영신개발관리(주)_08 우삼미외3교_총사업비" xfId="339"/>
    <cellStyle name="평_평택STP_01_09_27_FinancialModel1108_(제출용)재무모델_(가칭)영신개발관리(주)_08 우삼미외3교_총사업비 2" xfId="709"/>
    <cellStyle name="평_평택STP_01_09_27_FinancialModel1108_(제출용)재무모델_(가칭)영신개발관리(주)_산본2초 집행계획" xfId="340"/>
    <cellStyle name="평_평택STP_01_09_27_FinancialModel1108_(제출용)재무모델_(가칭)영신개발관리(주)_산본2초 집행계획 2" xfId="710"/>
    <cellStyle name="평_평택STP_01_09_27_FinancialModel1108_(제출용)재무모델_(가칭)영신개발관리(주)_우삼미외3교_총사업비" xfId="341"/>
    <cellStyle name="평_평택STP_01_09_27_FinancialModel1108_(제출용)재무모델_(가칭)영신개발관리(주)_우삼미외3교_총사업비 2" xfId="711"/>
    <cellStyle name="평_평택STP_01_09_27_FinancialModel1108_(제출용)재무모델_(가칭)영신개발관리(주)_율곡초외4교 공문 첨부양식(`08.08.25)" xfId="342"/>
    <cellStyle name="평_평택STP_01_09_27_FinancialModel1108_(제출용)재무모델_(가칭)영신개발관리(주)_율곡초외4교 공문 첨부양식(`08.08.25) 2" xfId="712"/>
    <cellStyle name="평_평택STP_01_09_27_FinancialModel1108_(제출용)재무모델_(가칭)영신개발관리(주)_풍산1초 외 3교 - 공문 첨부양식 - 8.02" xfId="343"/>
    <cellStyle name="평_평택STP_01_09_27_FinancialModel1108_(제출용)재무모델_(가칭)영신개발관리(주)_풍산1초 외 3교 - 공문 첨부양식 - 8.02 2" xfId="713"/>
    <cellStyle name="평_평택STP_01_09_27_FinancialModel1108_(제출용)재무모델_(가칭)영신개발관리(주)_풍산1초 외 3교 - 공문 첨부양식 - 9.02" xfId="344"/>
    <cellStyle name="평_평택STP_01_09_27_FinancialModel1108_(제출용)재무모델_(가칭)영신개발관리(주)_풍산1초 외 3교 - 공문 첨부양식 - 9.02 2" xfId="714"/>
    <cellStyle name="평_평택STP_01_09_27_FinancialModel1108_08 우삼미외3교_총사업비" xfId="345"/>
    <cellStyle name="평_평택STP_01_09_27_FinancialModel1108_08 우삼미외3교_총사업비 2" xfId="715"/>
    <cellStyle name="평_평택STP_01_09_27_FinancialModel1108_Financial model_(가칭)경남e-스쿨주식회사" xfId="346"/>
    <cellStyle name="평_평택STP_01_09_27_FinancialModel1108_Financial model_(가칭)경남e-스쿨주식회사 2" xfId="716"/>
    <cellStyle name="평_평택STP_01_09_27_FinancialModel1108_Financial model_(가칭)경남e-스쿨주식회사_08 우삼미외3교_총사업비" xfId="347"/>
    <cellStyle name="평_평택STP_01_09_27_FinancialModel1108_Financial model_(가칭)경남e-스쿨주식회사_08 우삼미외3교_총사업비 2" xfId="717"/>
    <cellStyle name="평_평택STP_01_09_27_FinancialModel1108_Financial model_(가칭)경남e-스쿨주식회사_산본2초 집행계획" xfId="348"/>
    <cellStyle name="평_평택STP_01_09_27_FinancialModel1108_Financial model_(가칭)경남e-스쿨주식회사_산본2초 집행계획 2" xfId="718"/>
    <cellStyle name="평_평택STP_01_09_27_FinancialModel1108_Financial model_(가칭)경남e-스쿨주식회사_우삼미외3교_총사업비" xfId="349"/>
    <cellStyle name="평_평택STP_01_09_27_FinancialModel1108_Financial model_(가칭)경남e-스쿨주식회사_우삼미외3교_총사업비 2" xfId="719"/>
    <cellStyle name="평_평택STP_01_09_27_FinancialModel1108_Financial model_(가칭)경남e-스쿨주식회사_율곡초외4교 공문 첨부양식(`08.08.25)" xfId="350"/>
    <cellStyle name="평_평택STP_01_09_27_FinancialModel1108_Financial model_(가칭)경남e-스쿨주식회사_율곡초외4교 공문 첨부양식(`08.08.25) 2" xfId="720"/>
    <cellStyle name="평_평택STP_01_09_27_FinancialModel1108_Financial model_(가칭)경남e-스쿨주식회사_풍산1초 외 3교 - 공문 첨부양식 - 8.02" xfId="351"/>
    <cellStyle name="평_평택STP_01_09_27_FinancialModel1108_Financial model_(가칭)경남e-스쿨주식회사_풍산1초 외 3교 - 공문 첨부양식 - 8.02 2" xfId="721"/>
    <cellStyle name="평_평택STP_01_09_27_FinancialModel1108_Financial model_(가칭)경남e-스쿨주식회사_풍산1초 외 3교 - 공문 첨부양식 - 9.02" xfId="352"/>
    <cellStyle name="평_평택STP_01_09_27_FinancialModel1108_Financial model_(가칭)경남e-스쿨주식회사_풍산1초 외 3교 - 공문 첨부양식 - 9.02 2" xfId="722"/>
    <cellStyle name="평_평택STP_01_09_27_FinancialModel1108_FinancialModel1108(2)" xfId="353"/>
    <cellStyle name="평_평택STP_01_09_27_FinancialModel1108_FinancialModel1108(2) 2" xfId="723"/>
    <cellStyle name="평_평택STP_01_09_27_FinancialModel1108_FinancialModel1108(2)_08 우삼미외3교_총사업비" xfId="354"/>
    <cellStyle name="평_평택STP_01_09_27_FinancialModel1108_FinancialModel1108(2)_08 우삼미외3교_총사업비 2" xfId="724"/>
    <cellStyle name="평_평택STP_01_09_27_FinancialModel1108_FinancialModel1108(2)_산본2초 집행계획" xfId="355"/>
    <cellStyle name="평_평택STP_01_09_27_FinancialModel1108_FinancialModel1108(2)_산본2초 집행계획 2" xfId="725"/>
    <cellStyle name="평_평택STP_01_09_27_FinancialModel1108_FinancialModel1108(2)_시설투자비 소요액 현황.08.07.31)" xfId="356"/>
    <cellStyle name="평_평택STP_01_09_27_FinancialModel1108_FinancialModel1108(2)_시설투자비 소요액 현황.08.07.31) 2" xfId="726"/>
    <cellStyle name="평_평택STP_01_09_27_FinancialModel1108_FinancialModel1108(2)_우삼미외3교_총사업비" xfId="357"/>
    <cellStyle name="평_평택STP_01_09_27_FinancialModel1108_FinancialModel1108(2)_우삼미외3교_총사업비 2" xfId="727"/>
    <cellStyle name="평_평택STP_01_09_27_FinancialModel1108_FinancialModel1108(2)_율곡초외4교 공문 첨부양식(`08.08.25)" xfId="358"/>
    <cellStyle name="평_평택STP_01_09_27_FinancialModel1108_FinancialModel1108(2)_율곡초외4교 공문 첨부양식(`08.08.25) 2" xfId="728"/>
    <cellStyle name="평_평택STP_01_09_27_FinancialModel1108_FinancialModel1108(2)_풍무동중 추정공사비" xfId="359"/>
    <cellStyle name="평_평택STP_01_09_27_FinancialModel1108_FinancialModel1108(2)_풍무동중 추정공사비 2" xfId="729"/>
    <cellStyle name="평_평택STP_01_09_27_FinancialModel1108_FinancialModel1108(2)_풍산1초 외 3교 - 공문 첨부양식 - 8.02" xfId="360"/>
    <cellStyle name="평_평택STP_01_09_27_FinancialModel1108_FinancialModel1108(2)_풍산1초 외 3교 - 공문 첨부양식 - 8.02 2" xfId="730"/>
    <cellStyle name="평_평택STP_01_09_27_FinancialModel1108_FinancialModel1108(2)_풍산1초 외 3교 - 공문 첨부양식 - 9.02" xfId="361"/>
    <cellStyle name="평_평택STP_01_09_27_FinancialModel1108_FinancialModel1108(2)_풍산1초 외 3교 - 공문 첨부양식 - 9.02 2" xfId="731"/>
    <cellStyle name="평_평택STP_01_09_27_FinancialModel1108_산본2초 집행계획" xfId="362"/>
    <cellStyle name="평_평택STP_01_09_27_FinancialModel1108_산본2초 집행계획 2" xfId="732"/>
    <cellStyle name="평_평택STP_01_09_27_FinancialModel1108_시설투자비 소요액 현황.08.07.31)" xfId="363"/>
    <cellStyle name="평_평택STP_01_09_27_FinancialModel1108_시설투자비 소요액 현황.08.07.31) 2" xfId="733"/>
    <cellStyle name="평_평택STP_01_09_27_FinancialModel1108_우삼미외3교_총사업비" xfId="364"/>
    <cellStyle name="평_평택STP_01_09_27_FinancialModel1108_우삼미외3교_총사업비 2" xfId="734"/>
    <cellStyle name="평_평택STP_01_09_27_FinancialModel1108_율곡초외4교 공문 첨부양식(`08.08.25)" xfId="365"/>
    <cellStyle name="평_평택STP_01_09_27_FinancialModel1108_율곡초외4교 공문 첨부양식(`08.08.25) 2" xfId="735"/>
    <cellStyle name="평_평택STP_01_09_27_FinancialModel1108_재무모델_부산대" xfId="366"/>
    <cellStyle name="평_평택STP_01_09_27_FinancialModel1108_재무모델_부산대 2" xfId="736"/>
    <cellStyle name="평_평택STP_01_09_27_FinancialModel1108_재무모델_부산대_08 우삼미외3교_총사업비" xfId="367"/>
    <cellStyle name="평_평택STP_01_09_27_FinancialModel1108_재무모델_부산대_08 우삼미외3교_총사업비 2" xfId="737"/>
    <cellStyle name="평_평택STP_01_09_27_FinancialModel1108_재무모델_부산대_산본2초 집행계획" xfId="368"/>
    <cellStyle name="평_평택STP_01_09_27_FinancialModel1108_재무모델_부산대_산본2초 집행계획 2" xfId="738"/>
    <cellStyle name="평_평택STP_01_09_27_FinancialModel1108_재무모델_부산대_우삼미외3교_총사업비" xfId="369"/>
    <cellStyle name="평_평택STP_01_09_27_FinancialModel1108_재무모델_부산대_우삼미외3교_총사업비 2" xfId="739"/>
    <cellStyle name="평_평택STP_01_09_27_FinancialModel1108_재무모델_부산대_율곡초외4교 공문 첨부양식(`08.08.25)" xfId="370"/>
    <cellStyle name="평_평택STP_01_09_27_FinancialModel1108_재무모델_부산대_율곡초외4교 공문 첨부양식(`08.08.25) 2" xfId="740"/>
    <cellStyle name="평_평택STP_01_09_27_FinancialModel1108_재무모델_부산대_풍산1초 외 3교 - 공문 첨부양식 - 8.02" xfId="371"/>
    <cellStyle name="평_평택STP_01_09_27_FinancialModel1108_재무모델_부산대_풍산1초 외 3교 - 공문 첨부양식 - 8.02 2" xfId="741"/>
    <cellStyle name="평_평택STP_01_09_27_FinancialModel1108_재무모델_부산대_풍산1초 외 3교 - 공문 첨부양식 - 9.02" xfId="372"/>
    <cellStyle name="평_평택STP_01_09_27_FinancialModel1108_재무모델_부산대_풍산1초 외 3교 - 공문 첨부양식 - 9.02 2" xfId="742"/>
    <cellStyle name="평_평택STP_01_09_27_FinancialModel1108_재무모델_인천신현고외" xfId="373"/>
    <cellStyle name="평_평택STP_01_09_27_FinancialModel1108_재무모델_인천신현고외 2" xfId="743"/>
    <cellStyle name="평_평택STP_01_09_27_FinancialModel1108_재무모델_인천신현고외_08 우삼미외3교_총사업비" xfId="374"/>
    <cellStyle name="평_평택STP_01_09_27_FinancialModel1108_재무모델_인천신현고외_08 우삼미외3교_총사업비 2" xfId="744"/>
    <cellStyle name="평_평택STP_01_09_27_FinancialModel1108_재무모델_인천신현고외_산본2초 집행계획" xfId="375"/>
    <cellStyle name="평_평택STP_01_09_27_FinancialModel1108_재무모델_인천신현고외_산본2초 집행계획 2" xfId="745"/>
    <cellStyle name="평_평택STP_01_09_27_FinancialModel1108_재무모델_인천신현고외_우삼미외3교_총사업비" xfId="376"/>
    <cellStyle name="평_평택STP_01_09_27_FinancialModel1108_재무모델_인천신현고외_우삼미외3교_총사업비 2" xfId="746"/>
    <cellStyle name="평_평택STP_01_09_27_FinancialModel1108_재무모델_인천신현고외_율곡초외4교 공문 첨부양식(`08.08.25)" xfId="377"/>
    <cellStyle name="평_평택STP_01_09_27_FinancialModel1108_재무모델_인천신현고외_율곡초외4교 공문 첨부양식(`08.08.25) 2" xfId="747"/>
    <cellStyle name="평_평택STP_01_09_27_FinancialModel1108_재무모델_인천신현고외_풍산1초 외 3교 - 공문 첨부양식 - 8.02" xfId="378"/>
    <cellStyle name="평_평택STP_01_09_27_FinancialModel1108_재무모델_인천신현고외_풍산1초 외 3교 - 공문 첨부양식 - 8.02 2" xfId="748"/>
    <cellStyle name="평_평택STP_01_09_27_FinancialModel1108_재무모델_인천신현고외_풍산1초 외 3교 - 공문 첨부양식 - 9.02" xfId="379"/>
    <cellStyle name="평_평택STP_01_09_27_FinancialModel1108_재무모델_인천신현고외_풍산1초 외 3교 - 공문 첨부양식 - 9.02 2" xfId="749"/>
    <cellStyle name="평_평택STP_01_09_27_FinancialModel1108_풍무동중 추정공사비" xfId="380"/>
    <cellStyle name="평_평택STP_01_09_27_FinancialModel1108_풍무동중 추정공사비 2" xfId="750"/>
    <cellStyle name="평_평택STP_01_09_27_FinancialModel1108_풍산1초 외 3교 - 공문 첨부양식 - 8.02" xfId="381"/>
    <cellStyle name="평_평택STP_01_09_27_FinancialModel1108_풍산1초 외 3교 - 공문 첨부양식 - 8.02 2" xfId="751"/>
    <cellStyle name="평_평택STP_01_09_27_FinancialModel1108_풍산1초 외 3교 - 공문 첨부양식 - 9.02" xfId="382"/>
    <cellStyle name="평_평택STP_01_09_27_FinancialModel1108_풍산1초 외 3교 - 공문 첨부양식 - 9.02 2" xfId="752"/>
    <cellStyle name="평_평택STP_01_09_27_Pt" xfId="383"/>
    <cellStyle name="평_평택STP_01_09_27_Pt 2" xfId="753"/>
    <cellStyle name="평_평택STP_01_09_27_Pt_(제출용)재무모델_(가칭)영신개발관리(주)" xfId="384"/>
    <cellStyle name="평_평택STP_01_09_27_Pt_(제출용)재무모델_(가칭)영신개발관리(주) 2" xfId="754"/>
    <cellStyle name="평_평택STP_01_09_27_Pt_(제출용)재무모델_(가칭)영신개발관리(주)_08 우삼미외3교_총사업비" xfId="385"/>
    <cellStyle name="평_평택STP_01_09_27_Pt_(제출용)재무모델_(가칭)영신개발관리(주)_08 우삼미외3교_총사업비 2" xfId="755"/>
    <cellStyle name="평_평택STP_01_09_27_Pt_(제출용)재무모델_(가칭)영신개발관리(주)_산본2초 집행계획" xfId="386"/>
    <cellStyle name="평_평택STP_01_09_27_Pt_(제출용)재무모델_(가칭)영신개발관리(주)_산본2초 집행계획 2" xfId="756"/>
    <cellStyle name="평_평택STP_01_09_27_Pt_(제출용)재무모델_(가칭)영신개발관리(주)_우삼미외3교_총사업비" xfId="387"/>
    <cellStyle name="평_평택STP_01_09_27_Pt_(제출용)재무모델_(가칭)영신개발관리(주)_우삼미외3교_총사업비 2" xfId="757"/>
    <cellStyle name="평_평택STP_01_09_27_Pt_(제출용)재무모델_(가칭)영신개발관리(주)_율곡초외4교 공문 첨부양식(`08.08.25)" xfId="388"/>
    <cellStyle name="평_평택STP_01_09_27_Pt_(제출용)재무모델_(가칭)영신개발관리(주)_율곡초외4교 공문 첨부양식(`08.08.25) 2" xfId="758"/>
    <cellStyle name="평_평택STP_01_09_27_Pt_(제출용)재무모델_(가칭)영신개발관리(주)_풍산1초 외 3교 - 공문 첨부양식 - 8.02" xfId="389"/>
    <cellStyle name="평_평택STP_01_09_27_Pt_(제출용)재무모델_(가칭)영신개발관리(주)_풍산1초 외 3교 - 공문 첨부양식 - 8.02 2" xfId="759"/>
    <cellStyle name="평_평택STP_01_09_27_Pt_(제출용)재무모델_(가칭)영신개발관리(주)_풍산1초 외 3교 - 공문 첨부양식 - 9.02" xfId="390"/>
    <cellStyle name="평_평택STP_01_09_27_Pt_(제출용)재무모델_(가칭)영신개발관리(주)_풍산1초 외 3교 - 공문 첨부양식 - 9.02 2" xfId="760"/>
    <cellStyle name="평_평택STP_01_09_27_Pt_08 우삼미외3교_총사업비" xfId="391"/>
    <cellStyle name="평_평택STP_01_09_27_Pt_08 우삼미외3교_총사업비 2" xfId="761"/>
    <cellStyle name="평_평택STP_01_09_27_Pt_Financial model_(가칭)경남e-스쿨주식회사" xfId="392"/>
    <cellStyle name="평_평택STP_01_09_27_Pt_Financial model_(가칭)경남e-스쿨주식회사 2" xfId="762"/>
    <cellStyle name="평_평택STP_01_09_27_Pt_Financial model_(가칭)경남e-스쿨주식회사_08 우삼미외3교_총사업비" xfId="393"/>
    <cellStyle name="평_평택STP_01_09_27_Pt_Financial model_(가칭)경남e-스쿨주식회사_08 우삼미외3교_총사업비 2" xfId="763"/>
    <cellStyle name="평_평택STP_01_09_27_Pt_Financial model_(가칭)경남e-스쿨주식회사_산본2초 집행계획" xfId="394"/>
    <cellStyle name="평_평택STP_01_09_27_Pt_Financial model_(가칭)경남e-스쿨주식회사_산본2초 집행계획 2" xfId="764"/>
    <cellStyle name="평_평택STP_01_09_27_Pt_Financial model_(가칭)경남e-스쿨주식회사_우삼미외3교_총사업비" xfId="395"/>
    <cellStyle name="평_평택STP_01_09_27_Pt_Financial model_(가칭)경남e-스쿨주식회사_우삼미외3교_총사업비 2" xfId="765"/>
    <cellStyle name="평_평택STP_01_09_27_Pt_Financial model_(가칭)경남e-스쿨주식회사_율곡초외4교 공문 첨부양식(`08.08.25)" xfId="396"/>
    <cellStyle name="평_평택STP_01_09_27_Pt_Financial model_(가칭)경남e-스쿨주식회사_율곡초외4교 공문 첨부양식(`08.08.25) 2" xfId="766"/>
    <cellStyle name="평_평택STP_01_09_27_Pt_Financial model_(가칭)경남e-스쿨주식회사_풍산1초 외 3교 - 공문 첨부양식 - 8.02" xfId="397"/>
    <cellStyle name="평_평택STP_01_09_27_Pt_Financial model_(가칭)경남e-스쿨주식회사_풍산1초 외 3교 - 공문 첨부양식 - 8.02 2" xfId="767"/>
    <cellStyle name="평_평택STP_01_09_27_Pt_Financial model_(가칭)경남e-스쿨주식회사_풍산1초 외 3교 - 공문 첨부양식 - 9.02" xfId="398"/>
    <cellStyle name="평_평택STP_01_09_27_Pt_Financial model_(가칭)경남e-스쿨주식회사_풍산1초 외 3교 - 공문 첨부양식 - 9.02 2" xfId="768"/>
    <cellStyle name="평_평택STP_01_09_27_Pt_FinancialModel1108(2)" xfId="399"/>
    <cellStyle name="평_평택STP_01_09_27_Pt_FinancialModel1108(2) 2" xfId="769"/>
    <cellStyle name="평_평택STP_01_09_27_Pt_FinancialModel1108(2)_08 우삼미외3교_총사업비" xfId="400"/>
    <cellStyle name="평_평택STP_01_09_27_Pt_FinancialModel1108(2)_08 우삼미외3교_총사업비 2" xfId="770"/>
    <cellStyle name="평_평택STP_01_09_27_Pt_FinancialModel1108(2)_산본2초 집행계획" xfId="401"/>
    <cellStyle name="평_평택STP_01_09_27_Pt_FinancialModel1108(2)_산본2초 집행계획 2" xfId="771"/>
    <cellStyle name="평_평택STP_01_09_27_Pt_FinancialModel1108(2)_시설투자비 소요액 현황.08.07.31)" xfId="402"/>
    <cellStyle name="평_평택STP_01_09_27_Pt_FinancialModel1108(2)_시설투자비 소요액 현황.08.07.31) 2" xfId="772"/>
    <cellStyle name="평_평택STP_01_09_27_Pt_FinancialModel1108(2)_우삼미외3교_총사업비" xfId="403"/>
    <cellStyle name="평_평택STP_01_09_27_Pt_FinancialModel1108(2)_우삼미외3교_총사업비 2" xfId="773"/>
    <cellStyle name="평_평택STP_01_09_27_Pt_FinancialModel1108(2)_율곡초외4교 공문 첨부양식(`08.08.25)" xfId="404"/>
    <cellStyle name="평_평택STP_01_09_27_Pt_FinancialModel1108(2)_율곡초외4교 공문 첨부양식(`08.08.25) 2" xfId="774"/>
    <cellStyle name="평_평택STP_01_09_27_Pt_FinancialModel1108(2)_풍무동중 추정공사비" xfId="405"/>
    <cellStyle name="평_평택STP_01_09_27_Pt_FinancialModel1108(2)_풍무동중 추정공사비 2" xfId="775"/>
    <cellStyle name="평_평택STP_01_09_27_Pt_FinancialModel1108(2)_풍산1초 외 3교 - 공문 첨부양식 - 8.02" xfId="406"/>
    <cellStyle name="평_평택STP_01_09_27_Pt_FinancialModel1108(2)_풍산1초 외 3교 - 공문 첨부양식 - 8.02 2" xfId="776"/>
    <cellStyle name="평_평택STP_01_09_27_Pt_FinancialModel1108(2)_풍산1초 외 3교 - 공문 첨부양식 - 9.02" xfId="407"/>
    <cellStyle name="평_평택STP_01_09_27_Pt_FinancialModel1108(2)_풍산1초 외 3교 - 공문 첨부양식 - 9.02 2" xfId="777"/>
    <cellStyle name="평_평택STP_01_09_27_Pt_산본2초 집행계획" xfId="408"/>
    <cellStyle name="평_평택STP_01_09_27_Pt_산본2초 집행계획 2" xfId="778"/>
    <cellStyle name="평_평택STP_01_09_27_Pt_시설투자비 소요액 현황.08.07.31)" xfId="409"/>
    <cellStyle name="평_평택STP_01_09_27_Pt_시설투자비 소요액 현황.08.07.31) 2" xfId="779"/>
    <cellStyle name="평_평택STP_01_09_27_Pt_우삼미외3교_총사업비" xfId="410"/>
    <cellStyle name="평_평택STP_01_09_27_Pt_우삼미외3교_총사업비 2" xfId="780"/>
    <cellStyle name="평_평택STP_01_09_27_Pt_율곡초외4교 공문 첨부양식(`08.08.25)" xfId="411"/>
    <cellStyle name="평_평택STP_01_09_27_Pt_율곡초외4교 공문 첨부양식(`08.08.25) 2" xfId="781"/>
    <cellStyle name="평_평택STP_01_09_27_Pt_재무모델_부산대" xfId="412"/>
    <cellStyle name="평_평택STP_01_09_27_Pt_재무모델_부산대 2" xfId="782"/>
    <cellStyle name="평_평택STP_01_09_27_Pt_재무모델_부산대_08 우삼미외3교_총사업비" xfId="413"/>
    <cellStyle name="평_평택STP_01_09_27_Pt_재무모델_부산대_08 우삼미외3교_총사업비 2" xfId="783"/>
    <cellStyle name="평_평택STP_01_09_27_Pt_재무모델_부산대_산본2초 집행계획" xfId="414"/>
    <cellStyle name="평_평택STP_01_09_27_Pt_재무모델_부산대_산본2초 집행계획 2" xfId="784"/>
    <cellStyle name="평_평택STP_01_09_27_Pt_재무모델_부산대_우삼미외3교_총사업비" xfId="415"/>
    <cellStyle name="평_평택STP_01_09_27_Pt_재무모델_부산대_우삼미외3교_총사업비 2" xfId="785"/>
    <cellStyle name="평_평택STP_01_09_27_Pt_재무모델_부산대_율곡초외4교 공문 첨부양식(`08.08.25)" xfId="416"/>
    <cellStyle name="평_평택STP_01_09_27_Pt_재무모델_부산대_율곡초외4교 공문 첨부양식(`08.08.25) 2" xfId="786"/>
    <cellStyle name="평_평택STP_01_09_27_Pt_재무모델_부산대_풍산1초 외 3교 - 공문 첨부양식 - 8.02" xfId="417"/>
    <cellStyle name="평_평택STP_01_09_27_Pt_재무모델_부산대_풍산1초 외 3교 - 공문 첨부양식 - 8.02 2" xfId="787"/>
    <cellStyle name="평_평택STP_01_09_27_Pt_재무모델_부산대_풍산1초 외 3교 - 공문 첨부양식 - 9.02" xfId="418"/>
    <cellStyle name="평_평택STP_01_09_27_Pt_재무모델_부산대_풍산1초 외 3교 - 공문 첨부양식 - 9.02 2" xfId="788"/>
    <cellStyle name="평_평택STP_01_09_27_Pt_재무모델_인천신현고외" xfId="419"/>
    <cellStyle name="평_평택STP_01_09_27_Pt_재무모델_인천신현고외 2" xfId="789"/>
    <cellStyle name="평_평택STP_01_09_27_Pt_재무모델_인천신현고외_08 우삼미외3교_총사업비" xfId="420"/>
    <cellStyle name="평_평택STP_01_09_27_Pt_재무모델_인천신현고외_08 우삼미외3교_총사업비 2" xfId="790"/>
    <cellStyle name="평_평택STP_01_09_27_Pt_재무모델_인천신현고외_산본2초 집행계획" xfId="421"/>
    <cellStyle name="평_평택STP_01_09_27_Pt_재무모델_인천신현고외_산본2초 집행계획 2" xfId="791"/>
    <cellStyle name="평_평택STP_01_09_27_Pt_재무모델_인천신현고외_우삼미외3교_총사업비" xfId="422"/>
    <cellStyle name="평_평택STP_01_09_27_Pt_재무모델_인천신현고외_우삼미외3교_총사업비 2" xfId="792"/>
    <cellStyle name="평_평택STP_01_09_27_Pt_재무모델_인천신현고외_율곡초외4교 공문 첨부양식(`08.08.25)" xfId="423"/>
    <cellStyle name="평_평택STP_01_09_27_Pt_재무모델_인천신현고외_율곡초외4교 공문 첨부양식(`08.08.25) 2" xfId="793"/>
    <cellStyle name="평_평택STP_01_09_27_Pt_재무모델_인천신현고외_풍산1초 외 3교 - 공문 첨부양식 - 8.02" xfId="424"/>
    <cellStyle name="평_평택STP_01_09_27_Pt_재무모델_인천신현고외_풍산1초 외 3교 - 공문 첨부양식 - 8.02 2" xfId="794"/>
    <cellStyle name="평_평택STP_01_09_27_Pt_재무모델_인천신현고외_풍산1초 외 3교 - 공문 첨부양식 - 9.02" xfId="425"/>
    <cellStyle name="평_평택STP_01_09_27_Pt_재무모델_인천신현고외_풍산1초 외 3교 - 공문 첨부양식 - 9.02 2" xfId="795"/>
    <cellStyle name="평_평택STP_01_09_27_Pt_풍무동중 추정공사비" xfId="426"/>
    <cellStyle name="평_평택STP_01_09_27_Pt_풍무동중 추정공사비 2" xfId="796"/>
    <cellStyle name="평_평택STP_01_09_27_Pt_풍산1초 외 3교 - 공문 첨부양식 - 8.02" xfId="427"/>
    <cellStyle name="평_평택STP_01_09_27_Pt_풍산1초 외 3교 - 공문 첨부양식 - 8.02 2" xfId="797"/>
    <cellStyle name="평_평택STP_01_09_27_Pt_풍산1초 외 3교 - 공문 첨부양식 - 9.02" xfId="428"/>
    <cellStyle name="평_평택STP_01_09_27_Pt_풍산1초 외 3교 - 공문 첨부양식 - 9.02 2" xfId="798"/>
    <cellStyle name="평_평택STP_01_09_27_산본2초 집행계획" xfId="429"/>
    <cellStyle name="평_평택STP_01_09_27_산본2초 집행계획 2" xfId="799"/>
    <cellStyle name="평_평택STP_01_09_27_시설투자비 소요액 현황.08.07.31)" xfId="430"/>
    <cellStyle name="평_평택STP_01_09_27_시설투자비 소요액 현황.08.07.31) 2" xfId="800"/>
    <cellStyle name="평_평택STP_01_09_27_우삼미외3교_총사업비" xfId="431"/>
    <cellStyle name="평_평택STP_01_09_27_우삼미외3교_총사업비 2" xfId="801"/>
    <cellStyle name="평_평택STP_01_09_27_율곡초외4교 공문 첨부양식(`08.08.25)" xfId="432"/>
    <cellStyle name="평_평택STP_01_09_27_율곡초외4교 공문 첨부양식(`08.08.25) 2" xfId="802"/>
    <cellStyle name="평_평택STP_01_09_27_풍무동중 추정공사비" xfId="433"/>
    <cellStyle name="평_평택STP_01_09_27_풍무동중 추정공사비 2" xfId="803"/>
    <cellStyle name="평_평택STP_01_09_27_풍산1초 외 3교 - 공문 첨부양식 - 8.02" xfId="434"/>
    <cellStyle name="평_평택STP_01_09_27_풍산1초 외 3교 - 공문 첨부양식 - 8.02 2" xfId="804"/>
    <cellStyle name="평_평택STP_01_09_27_풍산1초 외 3교 - 공문 첨부양식 - 9.02" xfId="435"/>
    <cellStyle name="평_평택STP_01_09_27_풍산1초 외 3교 - 공문 첨부양식 - 9.02 2" xfId="805"/>
    <cellStyle name="평_풍무동중 추정공사비" xfId="436"/>
    <cellStyle name="평_풍무동중 추정공사비 2" xfId="806"/>
    <cellStyle name="평_풍산1초 외 3교 - 공문 첨부양식 - 8.02" xfId="437"/>
    <cellStyle name="평_풍산1초 외 3교 - 공문 첨부양식 - 8.02 2" xfId="807"/>
    <cellStyle name="평_풍산1초 외 3교 - 공문 첨부양식 - 9.02" xfId="438"/>
    <cellStyle name="평_풍산1초 외 3교 - 공문 첨부양식 - 9.02 2" xfId="808"/>
    <cellStyle name="표준" xfId="0" builtinId="0"/>
    <cellStyle name="표준 10" xfId="818"/>
    <cellStyle name="표준 2" xfId="439"/>
    <cellStyle name="표준 2 2" xfId="440"/>
    <cellStyle name="표준 2 2 2" xfId="810"/>
    <cellStyle name="표준 2 3" xfId="809"/>
    <cellStyle name="표준 3" xfId="441"/>
    <cellStyle name="표준 3 2" xfId="811"/>
    <cellStyle name="표준 4" xfId="442"/>
    <cellStyle name="표준 4 2" xfId="812"/>
    <cellStyle name="표준 5" xfId="443"/>
    <cellStyle name="표준 5 2" xfId="813"/>
    <cellStyle name="표준 6" xfId="444"/>
    <cellStyle name="표준 6 2" xfId="814"/>
    <cellStyle name="표준 7" xfId="445"/>
    <cellStyle name="표준 7 2" xfId="815"/>
    <cellStyle name="표준 8" xfId="452"/>
    <cellStyle name="표준 9" xfId="661"/>
    <cellStyle name="標準_Akia(F）-8" xfId="446"/>
    <cellStyle name="합산" xfId="447"/>
    <cellStyle name="합산 2" xfId="816"/>
    <cellStyle name="화폐기호" xfId="448"/>
    <cellStyle name="화폐기호 2" xfId="449"/>
    <cellStyle name="화폐기호 2 2" xfId="817"/>
    <cellStyle name="화폐기호0" xfId="450"/>
    <cellStyle name="화폐기호0 2" xfId="451"/>
  </cellStyles>
  <dxfs count="0"/>
  <tableStyles count="0" defaultTableStyle="TableStyleMedium9" defaultPivotStyle="PivotStyleLight16"/>
  <colors>
    <mruColors>
      <color rgb="FF0000FF"/>
      <color rgb="FF071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13515</xdr:rowOff>
    </xdr:from>
    <xdr:to>
      <xdr:col>7</xdr:col>
      <xdr:colOff>28575</xdr:colOff>
      <xdr:row>16</xdr:row>
      <xdr:rowOff>336350</xdr:rowOff>
    </xdr:to>
    <xdr:grpSp>
      <xdr:nvGrpSpPr>
        <xdr:cNvPr id="14" name="그룹 13"/>
        <xdr:cNvGrpSpPr/>
      </xdr:nvGrpSpPr>
      <xdr:grpSpPr>
        <a:xfrm>
          <a:off x="57150" y="308790"/>
          <a:ext cx="5648325" cy="5609210"/>
          <a:chOff x="276225" y="308790"/>
          <a:chExt cx="5648325" cy="5609210"/>
        </a:xfrm>
      </xdr:grpSpPr>
      <xdr:pic>
        <xdr:nvPicPr>
          <xdr:cNvPr id="12" name="그림 11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002" t="5871" r="8864" b="36458"/>
          <a:stretch/>
        </xdr:blipFill>
        <xdr:spPr>
          <a:xfrm>
            <a:off x="276225" y="308790"/>
            <a:ext cx="5648325" cy="5609210"/>
          </a:xfrm>
          <a:prstGeom prst="rect">
            <a:avLst/>
          </a:prstGeom>
        </xdr:spPr>
      </xdr:pic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B2121DB0-D38C-4A22-BA67-BFA237F68383}"/>
              </a:ext>
            </a:extLst>
          </xdr:cNvPr>
          <xdr:cNvSpPr/>
        </xdr:nvSpPr>
        <xdr:spPr>
          <a:xfrm>
            <a:off x="1465464" y="1336870"/>
            <a:ext cx="887211" cy="24428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B2121DB0-D38C-4A22-BA67-BFA237F68383}"/>
              </a:ext>
            </a:extLst>
          </xdr:cNvPr>
          <xdr:cNvSpPr/>
        </xdr:nvSpPr>
        <xdr:spPr>
          <a:xfrm>
            <a:off x="398664" y="5670745"/>
            <a:ext cx="3954261" cy="20618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</xdr:grpSp>
    <xdr:clientData/>
  </xdr:twoCellAnchor>
  <xdr:twoCellAnchor>
    <xdr:from>
      <xdr:col>8</xdr:col>
      <xdr:colOff>161925</xdr:colOff>
      <xdr:row>2</xdr:row>
      <xdr:rowOff>228600</xdr:rowOff>
    </xdr:from>
    <xdr:to>
      <xdr:col>11</xdr:col>
      <xdr:colOff>904875</xdr:colOff>
      <xdr:row>13</xdr:row>
      <xdr:rowOff>142875</xdr:rowOff>
    </xdr:to>
    <xdr:sp macro="" textlink="">
      <xdr:nvSpPr>
        <xdr:cNvPr id="15" name="TextBox 14"/>
        <xdr:cNvSpPr txBox="1"/>
      </xdr:nvSpPr>
      <xdr:spPr>
        <a:xfrm>
          <a:off x="6257925" y="876300"/>
          <a:ext cx="3371850" cy="379095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endParaRPr lang="ko-KR" altLang="en-US" sz="1100"/>
        </a:p>
      </xdr:txBody>
    </xdr:sp>
    <xdr:clientData/>
  </xdr:twoCellAnchor>
  <xdr:twoCellAnchor>
    <xdr:from>
      <xdr:col>7</xdr:col>
      <xdr:colOff>57150</xdr:colOff>
      <xdr:row>3</xdr:row>
      <xdr:rowOff>9524</xdr:rowOff>
    </xdr:from>
    <xdr:to>
      <xdr:col>11</xdr:col>
      <xdr:colOff>981075</xdr:colOff>
      <xdr:row>13</xdr:row>
      <xdr:rowOff>180975</xdr:rowOff>
    </xdr:to>
    <xdr:sp macro="" textlink="">
      <xdr:nvSpPr>
        <xdr:cNvPr id="16" name="TextBox 15"/>
        <xdr:cNvSpPr txBox="1"/>
      </xdr:nvSpPr>
      <xdr:spPr>
        <a:xfrm>
          <a:off x="5734050" y="1009649"/>
          <a:ext cx="3971925" cy="3695701"/>
        </a:xfrm>
        <a:prstGeom prst="rect">
          <a:avLst/>
        </a:prstGeom>
        <a:ln>
          <a:solidFill>
            <a:schemeClr val="tx1"/>
          </a:solidFill>
        </a:ln>
      </xdr:spPr>
      <xdr:txBody>
        <a:bodyPr vertOverflow="clip" horzOverflow="clip" wrap="square" rtlCol="0" anchor="t"/>
        <a:lstStyle/>
        <a:p>
          <a:r>
            <a:rPr lang="ko-KR" altLang="en-US" sz="1100" b="0" i="0">
              <a:effectLst/>
              <a:latin typeface="+mn-lt"/>
              <a:ea typeface="+mn-ea"/>
              <a:cs typeface="+mn-cs"/>
            </a:rPr>
            <a:t> </a:t>
          </a:r>
          <a:r>
            <a:rPr lang="ko-KR" altLang="en-US" sz="1100" b="1" i="0">
              <a:effectLst/>
              <a:latin typeface="+mn-lt"/>
              <a:ea typeface="+mn-ea"/>
              <a:cs typeface="+mn-cs"/>
            </a:rPr>
            <a:t>제</a:t>
          </a:r>
          <a:r>
            <a:rPr lang="en-US" altLang="ko-KR" sz="1100" b="1" i="0">
              <a:effectLst/>
              <a:latin typeface="+mn-lt"/>
              <a:ea typeface="+mn-ea"/>
              <a:cs typeface="+mn-cs"/>
            </a:rPr>
            <a:t>13</a:t>
          </a:r>
          <a:r>
            <a:rPr lang="ko-KR" altLang="en-US" sz="1100" b="1" i="0">
              <a:effectLst/>
              <a:latin typeface="+mn-lt"/>
              <a:ea typeface="+mn-ea"/>
              <a:cs typeface="+mn-cs"/>
            </a:rPr>
            <a:t>조</a:t>
          </a:r>
          <a:r>
            <a:rPr lang="en-US" altLang="ko-KR" sz="1100" b="1" i="0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i="0">
              <a:effectLst/>
              <a:latin typeface="+mn-lt"/>
              <a:ea typeface="+mn-ea"/>
              <a:cs typeface="+mn-cs"/>
            </a:rPr>
            <a:t>요율</a:t>
          </a:r>
          <a:r>
            <a:rPr lang="en-US" altLang="ko-KR" sz="1100" b="1" i="0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0" i="0">
              <a:effectLst/>
              <a:latin typeface="+mn-lt"/>
              <a:ea typeface="+mn-ea"/>
              <a:cs typeface="+mn-cs"/>
            </a:rPr>
            <a:t> ① 공사비요율에 의한 방식을 적용할 경우 건설부문의 </a:t>
          </a:r>
          <a:r>
            <a:rPr lang="ko-KR" altLang="en-US" sz="1100" b="0" i="0" u="none">
              <a:effectLst/>
              <a:latin typeface="+mn-lt"/>
              <a:ea typeface="+mn-ea"/>
              <a:cs typeface="+mn-cs"/>
            </a:rPr>
            <a:t>요율은</a:t>
          </a:r>
          <a:r>
            <a:rPr lang="ko-KR" altLang="en-US" sz="1100" b="0" i="0" u="none" baseline="0">
              <a:effectLst/>
              <a:latin typeface="+mn-lt"/>
              <a:ea typeface="+mn-ea"/>
              <a:cs typeface="+mn-cs"/>
            </a:rPr>
            <a:t> 별표</a:t>
          </a:r>
          <a:r>
            <a:rPr lang="en-US" altLang="ko-KR" sz="1100" b="0" i="0" u="none" baseline="0"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 b="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과 </a:t>
          </a:r>
          <a:r>
            <a:rPr lang="ko-KR" altLang="en-US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같고</a:t>
          </a:r>
          <a:r>
            <a:rPr lang="en-US" altLang="ko-KR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통신부문의 요율은</a:t>
          </a:r>
          <a:r>
            <a:rPr lang="ko-KR" altLang="en-US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별표</a:t>
          </a:r>
          <a:r>
            <a:rPr lang="en-US" altLang="ko-KR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와 같으며</a:t>
          </a:r>
          <a:r>
            <a:rPr lang="en-US" altLang="ko-KR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산업플랜트부문의 요율은</a:t>
          </a:r>
          <a:r>
            <a:rPr lang="ko-KR" altLang="en-US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별표</a:t>
          </a:r>
          <a:r>
            <a:rPr lang="en-US" altLang="ko-KR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ko-KR" altLang="en-US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과 같고</a:t>
          </a:r>
          <a:r>
            <a:rPr lang="en-US" altLang="ko-KR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기본설계ㆍ실시설계 및 공사감리 </a:t>
          </a:r>
          <a:r>
            <a:rPr lang="ko-KR" altLang="en-US" sz="1100" b="0" i="0">
              <a:effectLst/>
              <a:latin typeface="+mn-lt"/>
              <a:ea typeface="+mn-ea"/>
              <a:cs typeface="+mn-cs"/>
            </a:rPr>
            <a:t>업무단위별로 구분하여 적용한다</a:t>
          </a:r>
          <a:r>
            <a:rPr lang="en-US" altLang="ko-KR" sz="1100" b="0" i="0">
              <a:effectLst/>
              <a:latin typeface="+mn-lt"/>
              <a:ea typeface="+mn-ea"/>
              <a:cs typeface="+mn-cs"/>
            </a:rPr>
            <a:t>. </a:t>
          </a:r>
        </a:p>
        <a:p>
          <a:r>
            <a:rPr lang="en-US" altLang="ko-KR" sz="1100" b="0" i="0">
              <a:effectLst/>
              <a:latin typeface="+mn-lt"/>
              <a:ea typeface="+mn-ea"/>
              <a:cs typeface="+mn-cs"/>
            </a:rPr>
            <a:t>② </a:t>
          </a:r>
          <a:r>
            <a:rPr lang="ko-KR" altLang="en-US" sz="1100" b="0" i="0">
              <a:effectLst/>
              <a:latin typeface="+mn-lt"/>
              <a:ea typeface="+mn-ea"/>
              <a:cs typeface="+mn-cs"/>
            </a:rPr>
            <a:t>제</a:t>
          </a:r>
          <a:r>
            <a:rPr lang="en-US" altLang="ko-KR" sz="1100" b="0" i="0"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 b="0" i="0">
              <a:effectLst/>
              <a:latin typeface="+mn-lt"/>
              <a:ea typeface="+mn-ea"/>
              <a:cs typeface="+mn-cs"/>
            </a:rPr>
            <a:t>항에도 불구하고 업무단계별로 구분하여 발주하지 않는 기본설계와 실시설계 요율은 다음 각 호와 같다</a:t>
          </a:r>
          <a:r>
            <a:rPr lang="en-US" altLang="ko-KR" sz="1100" b="0" i="0">
              <a:effectLst/>
              <a:latin typeface="+mn-lt"/>
              <a:ea typeface="+mn-ea"/>
              <a:cs typeface="+mn-cs"/>
            </a:rPr>
            <a:t>. </a:t>
          </a:r>
        </a:p>
        <a:p>
          <a:endParaRPr lang="en-US" altLang="ko-KR" sz="1100" b="0" i="0">
            <a:effectLst/>
            <a:latin typeface="+mn-lt"/>
            <a:ea typeface="+mn-ea"/>
            <a:cs typeface="+mn-cs"/>
          </a:endParaRPr>
        </a:p>
        <a:p>
          <a:r>
            <a:rPr lang="en-US" altLang="ko-KR" sz="12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2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기본설계와 실시설계를 동시에 발주하는 경우에는 다음 각목에 따라 적용한다</a:t>
          </a:r>
          <a:r>
            <a:rPr lang="en-US" altLang="ko-KR" sz="12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altLang="ko-KR" sz="1200" b="1" i="0"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altLang="ko-KR" sz="1100" b="0" i="0">
            <a:effectLst/>
            <a:latin typeface="+mn-lt"/>
            <a:ea typeface="+mn-ea"/>
            <a:cs typeface="+mn-cs"/>
          </a:endParaRPr>
        </a:p>
        <a:p>
          <a:r>
            <a:rPr lang="ko-KR" altLang="en-US" sz="12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가</a:t>
          </a:r>
          <a:r>
            <a:rPr lang="en-US" altLang="ko-KR" sz="12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2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건설부문의 경우 해당 실시설계요율의 </a:t>
          </a:r>
          <a:r>
            <a:rPr lang="en-US" altLang="ko-KR" sz="12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1.45</a:t>
          </a:r>
          <a:r>
            <a:rPr lang="ko-KR" altLang="en-US" sz="1200" b="1" i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배</a:t>
          </a:r>
          <a:r>
            <a:rPr lang="ko-KR" altLang="en-US" sz="1200" b="1" i="0"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o-KR" altLang="en-US" sz="1100" b="0" i="0">
              <a:effectLst/>
              <a:latin typeface="+mn-lt"/>
              <a:ea typeface="+mn-ea"/>
              <a:cs typeface="+mn-cs"/>
            </a:rPr>
            <a:t>나</a:t>
          </a:r>
          <a:r>
            <a:rPr lang="en-US" altLang="ko-KR" sz="1100" b="0" i="0"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 b="0" i="0">
              <a:effectLst/>
              <a:latin typeface="+mn-lt"/>
              <a:ea typeface="+mn-ea"/>
              <a:cs typeface="+mn-cs"/>
            </a:rPr>
            <a:t>통신부문의 경우 해당 실시설계요율의 </a:t>
          </a:r>
          <a:r>
            <a:rPr lang="en-US" altLang="ko-KR" sz="1100" b="0" i="0">
              <a:effectLst/>
              <a:latin typeface="+mn-lt"/>
              <a:ea typeface="+mn-ea"/>
              <a:cs typeface="+mn-cs"/>
            </a:rPr>
            <a:t>1.27</a:t>
          </a:r>
          <a:r>
            <a:rPr lang="ko-KR" altLang="en-US" sz="1100" b="0" i="0">
              <a:effectLst/>
              <a:latin typeface="+mn-lt"/>
              <a:ea typeface="+mn-ea"/>
              <a:cs typeface="+mn-cs"/>
            </a:rPr>
            <a:t>배 </a:t>
          </a:r>
        </a:p>
        <a:p>
          <a:r>
            <a:rPr lang="ko-KR" altLang="en-US" sz="1100" b="0" i="0">
              <a:effectLst/>
              <a:latin typeface="+mn-lt"/>
              <a:ea typeface="+mn-ea"/>
              <a:cs typeface="+mn-cs"/>
            </a:rPr>
            <a:t>다</a:t>
          </a:r>
          <a:r>
            <a:rPr lang="en-US" altLang="ko-KR" sz="1100" b="0" i="0"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 b="0" i="0">
              <a:effectLst/>
              <a:latin typeface="+mn-lt"/>
              <a:ea typeface="+mn-ea"/>
              <a:cs typeface="+mn-cs"/>
            </a:rPr>
            <a:t>산업플랜트부문의 경우 해당 실시설계요율의 </a:t>
          </a:r>
          <a:r>
            <a:rPr lang="en-US" altLang="ko-KR" sz="1100" b="0" i="0">
              <a:effectLst/>
              <a:latin typeface="+mn-lt"/>
              <a:ea typeface="+mn-ea"/>
              <a:cs typeface="+mn-cs"/>
            </a:rPr>
            <a:t>1.31</a:t>
          </a:r>
          <a:r>
            <a:rPr lang="ko-KR" altLang="en-US" sz="1100" b="0" i="0">
              <a:effectLst/>
              <a:latin typeface="+mn-lt"/>
              <a:ea typeface="+mn-ea"/>
              <a:cs typeface="+mn-cs"/>
            </a:rPr>
            <a:t>배 </a:t>
          </a:r>
        </a:p>
        <a:p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68642</xdr:colOff>
      <xdr:row>1</xdr:row>
      <xdr:rowOff>140803</xdr:rowOff>
    </xdr:from>
    <xdr:to>
      <xdr:col>8</xdr:col>
      <xdr:colOff>695739</xdr:colOff>
      <xdr:row>54</xdr:row>
      <xdr:rowOff>83481</xdr:rowOff>
    </xdr:to>
    <xdr:grpSp>
      <xdr:nvGrpSpPr>
        <xdr:cNvPr id="2" name="그룹 1"/>
        <xdr:cNvGrpSpPr/>
      </xdr:nvGrpSpPr>
      <xdr:grpSpPr>
        <a:xfrm>
          <a:off x="68642" y="356151"/>
          <a:ext cx="6723097" cy="9161221"/>
          <a:chOff x="68642" y="488673"/>
          <a:chExt cx="6723097" cy="9161221"/>
        </a:xfrm>
      </xdr:grpSpPr>
      <xdr:pic>
        <xdr:nvPicPr>
          <xdr:cNvPr id="5" name="그림 4">
            <a:extLst>
              <a:ext uri="{FF2B5EF4-FFF2-40B4-BE49-F238E27FC236}">
                <a16:creationId xmlns:a16="http://schemas.microsoft.com/office/drawing/2014/main" id="{F942EA09-1116-4206-8359-98E38371D7D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06" b="1"/>
          <a:stretch/>
        </xdr:blipFill>
        <xdr:spPr>
          <a:xfrm>
            <a:off x="68642" y="488673"/>
            <a:ext cx="6723097" cy="9161221"/>
          </a:xfrm>
          <a:prstGeom prst="rect">
            <a:avLst/>
          </a:prstGeom>
        </xdr:spPr>
      </xdr:pic>
      <xdr:sp macro="" textlink="">
        <xdr:nvSpPr>
          <xdr:cNvPr id="3" name="직사각형 2">
            <a:extLst>
              <a:ext uri="{FF2B5EF4-FFF2-40B4-BE49-F238E27FC236}">
                <a16:creationId xmlns:a16="http://schemas.microsoft.com/office/drawing/2014/main" id="{0F5D4212-8AFE-4321-91B7-5731FA325FEE}"/>
              </a:ext>
            </a:extLst>
          </xdr:cNvPr>
          <xdr:cNvSpPr/>
        </xdr:nvSpPr>
        <xdr:spPr>
          <a:xfrm>
            <a:off x="182215" y="3072849"/>
            <a:ext cx="1225828" cy="331303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sp macro="" textlink="">
        <xdr:nvSpPr>
          <xdr:cNvPr id="4" name="직사각형 3">
            <a:extLst>
              <a:ext uri="{FF2B5EF4-FFF2-40B4-BE49-F238E27FC236}">
                <a16:creationId xmlns:a16="http://schemas.microsoft.com/office/drawing/2014/main" id="{0F5D4212-8AFE-4321-91B7-5731FA325FEE}"/>
              </a:ext>
            </a:extLst>
          </xdr:cNvPr>
          <xdr:cNvSpPr/>
        </xdr:nvSpPr>
        <xdr:spPr>
          <a:xfrm>
            <a:off x="2385388" y="3072849"/>
            <a:ext cx="496959" cy="331304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4925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zoomScale="115" zoomScaleNormal="85" zoomScaleSheetLayoutView="115" workbookViewId="0">
      <selection activeCell="C17" sqref="C17"/>
    </sheetView>
  </sheetViews>
  <sheetFormatPr defaultColWidth="8" defaultRowHeight="14.25"/>
  <cols>
    <col min="1" max="15" width="7.21875" style="56" customWidth="1"/>
    <col min="16" max="16384" width="8" style="56"/>
  </cols>
  <sheetData>
    <row r="1" spans="1:15" ht="24" customHeight="1">
      <c r="A1" s="50"/>
      <c r="B1" s="51"/>
      <c r="C1" s="52"/>
      <c r="D1" s="53"/>
      <c r="E1" s="54"/>
      <c r="F1" s="53"/>
      <c r="G1" s="53"/>
      <c r="H1" s="53"/>
      <c r="I1" s="54"/>
      <c r="J1" s="53"/>
      <c r="K1" s="53"/>
      <c r="L1" s="53"/>
      <c r="M1" s="53"/>
      <c r="N1" s="53"/>
      <c r="O1" s="55"/>
    </row>
    <row r="2" spans="1:15" ht="24" customHeight="1">
      <c r="A2" s="57"/>
      <c r="B2" s="78"/>
      <c r="C2" s="7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</row>
    <row r="3" spans="1:15" ht="24" customHeight="1">
      <c r="A3" s="57"/>
      <c r="B3" s="78"/>
      <c r="C3" s="7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ht="14.25" customHeight="1">
      <c r="A4" s="60"/>
      <c r="B4" s="78"/>
      <c r="C4" s="6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</row>
    <row r="5" spans="1:15" ht="24" customHeight="1">
      <c r="A5" s="60"/>
      <c r="B5" s="137" t="s">
        <v>58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59"/>
    </row>
    <row r="6" spans="1:15" ht="36.75" customHeight="1">
      <c r="A6" s="60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59"/>
    </row>
    <row r="7" spans="1:15" ht="36.75" customHeight="1">
      <c r="A7" s="6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59"/>
    </row>
    <row r="8" spans="1:15" ht="21" customHeight="1">
      <c r="A8" s="6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59"/>
    </row>
    <row r="9" spans="1:15" ht="23.25" customHeight="1">
      <c r="A9" s="139" t="s">
        <v>59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</row>
    <row r="10" spans="1:15" ht="38.25" customHeight="1" thickBot="1">
      <c r="A10" s="7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80"/>
    </row>
    <row r="11" spans="1:15" ht="27" customHeight="1" thickBot="1">
      <c r="A11" s="64"/>
      <c r="B11" s="65"/>
      <c r="C11" s="142" t="s">
        <v>41</v>
      </c>
      <c r="D11" s="143"/>
      <c r="E11" s="143"/>
      <c r="F11" s="144" t="s">
        <v>42</v>
      </c>
      <c r="G11" s="144"/>
      <c r="H11" s="144"/>
      <c r="I11" s="144"/>
      <c r="J11" s="143" t="s">
        <v>43</v>
      </c>
      <c r="K11" s="143"/>
      <c r="L11" s="143"/>
      <c r="M11" s="145"/>
      <c r="N11" s="65"/>
      <c r="O11" s="59"/>
    </row>
    <row r="12" spans="1:15" ht="27" customHeight="1" thickTop="1">
      <c r="A12" s="64"/>
      <c r="B12" s="65"/>
      <c r="C12" s="132" t="s">
        <v>60</v>
      </c>
      <c r="D12" s="133"/>
      <c r="E12" s="133"/>
      <c r="F12" s="134">
        <f>설계내역서!G7</f>
        <v>0</v>
      </c>
      <c r="G12" s="134"/>
      <c r="H12" s="134"/>
      <c r="I12" s="134"/>
      <c r="J12" s="135" t="s">
        <v>81</v>
      </c>
      <c r="K12" s="135"/>
      <c r="L12" s="135"/>
      <c r="M12" s="136"/>
      <c r="N12" s="63"/>
      <c r="O12" s="66"/>
    </row>
    <row r="13" spans="1:15" ht="27" customHeight="1">
      <c r="A13" s="64"/>
      <c r="B13" s="65"/>
      <c r="C13" s="120" t="s">
        <v>71</v>
      </c>
      <c r="D13" s="120"/>
      <c r="E13" s="121"/>
      <c r="F13" s="122">
        <f>설계내역서!G8</f>
        <v>0</v>
      </c>
      <c r="G13" s="122"/>
      <c r="H13" s="122"/>
      <c r="I13" s="122"/>
      <c r="J13" s="123"/>
      <c r="K13" s="123"/>
      <c r="L13" s="123"/>
      <c r="M13" s="124"/>
      <c r="N13" s="63"/>
      <c r="O13" s="66"/>
    </row>
    <row r="14" spans="1:15" ht="27" customHeight="1">
      <c r="A14" s="64"/>
      <c r="B14" s="65"/>
      <c r="C14" s="120" t="s">
        <v>83</v>
      </c>
      <c r="D14" s="120"/>
      <c r="E14" s="121"/>
      <c r="F14" s="122">
        <f>SUM(F12:I13)</f>
        <v>0</v>
      </c>
      <c r="G14" s="122"/>
      <c r="H14" s="122"/>
      <c r="I14" s="122"/>
      <c r="J14" s="124"/>
      <c r="K14" s="125"/>
      <c r="L14" s="125"/>
      <c r="M14" s="125"/>
      <c r="N14" s="63"/>
      <c r="O14" s="66"/>
    </row>
    <row r="15" spans="1:15" ht="27" customHeight="1">
      <c r="A15" s="64"/>
      <c r="B15" s="65"/>
      <c r="C15" s="121" t="s">
        <v>44</v>
      </c>
      <c r="D15" s="126"/>
      <c r="E15" s="126"/>
      <c r="F15" s="122">
        <f>F14*0.1</f>
        <v>0</v>
      </c>
      <c r="G15" s="122"/>
      <c r="H15" s="122"/>
      <c r="I15" s="122"/>
      <c r="J15" s="123"/>
      <c r="K15" s="123"/>
      <c r="L15" s="123"/>
      <c r="M15" s="124"/>
      <c r="N15" s="63"/>
      <c r="O15" s="66"/>
    </row>
    <row r="16" spans="1:15" ht="27" customHeight="1" thickBot="1">
      <c r="A16" s="64"/>
      <c r="B16" s="65"/>
      <c r="C16" s="127" t="s">
        <v>45</v>
      </c>
      <c r="D16" s="128"/>
      <c r="E16" s="128"/>
      <c r="F16" s="129"/>
      <c r="G16" s="129"/>
      <c r="H16" s="129"/>
      <c r="I16" s="129"/>
      <c r="J16" s="130" t="s">
        <v>82</v>
      </c>
      <c r="K16" s="131"/>
      <c r="L16" s="131"/>
      <c r="M16" s="131"/>
      <c r="N16" s="63"/>
      <c r="O16" s="66"/>
    </row>
    <row r="17" spans="1:15" ht="24" customHeight="1" thickBot="1">
      <c r="A17" s="105"/>
      <c r="B17" s="106"/>
      <c r="C17" s="107"/>
      <c r="D17" s="107"/>
      <c r="E17" s="108"/>
      <c r="F17" s="109"/>
      <c r="G17" s="109"/>
      <c r="H17" s="109"/>
      <c r="I17" s="109"/>
      <c r="J17" s="110"/>
      <c r="K17" s="110"/>
      <c r="L17" s="110"/>
      <c r="M17" s="110"/>
      <c r="N17" s="110"/>
      <c r="O17" s="111"/>
    </row>
  </sheetData>
  <mergeCells count="20">
    <mergeCell ref="C12:E12"/>
    <mergeCell ref="F12:I12"/>
    <mergeCell ref="J12:M12"/>
    <mergeCell ref="B5:N6"/>
    <mergeCell ref="A9:O9"/>
    <mergeCell ref="C11:E11"/>
    <mergeCell ref="F11:I11"/>
    <mergeCell ref="J11:M11"/>
    <mergeCell ref="C15:E15"/>
    <mergeCell ref="F15:I15"/>
    <mergeCell ref="J15:M15"/>
    <mergeCell ref="C16:E16"/>
    <mergeCell ref="F16:I16"/>
    <mergeCell ref="J16:M16"/>
    <mergeCell ref="C13:E13"/>
    <mergeCell ref="F13:I13"/>
    <mergeCell ref="J13:M13"/>
    <mergeCell ref="C14:E14"/>
    <mergeCell ref="F14:I14"/>
    <mergeCell ref="J14:M14"/>
  </mergeCells>
  <phoneticPr fontId="61" type="noConversion"/>
  <printOptions horizontalCentered="1"/>
  <pageMargins left="0.39370078740157483" right="0.39370078740157483" top="0.82677165354330717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view="pageBreakPreview" zoomScale="130" zoomScaleNormal="70" zoomScaleSheetLayoutView="130" workbookViewId="0">
      <selection activeCell="F10" sqref="F10"/>
    </sheetView>
  </sheetViews>
  <sheetFormatPr defaultRowHeight="27.95" customHeight="1"/>
  <cols>
    <col min="1" max="1" width="4.88671875" customWidth="1"/>
    <col min="2" max="3" width="14.5546875" customWidth="1"/>
    <col min="4" max="5" width="5.77734375" customWidth="1"/>
    <col min="6" max="7" width="11.77734375" customWidth="1"/>
    <col min="8" max="9" width="8.77734375" customWidth="1"/>
    <col min="10" max="11" width="6.77734375" customWidth="1"/>
    <col min="12" max="13" width="10.77734375" hidden="1" customWidth="1"/>
    <col min="14" max="14" width="14.5546875" customWidth="1"/>
    <col min="15" max="16" width="8.88671875" hidden="1" customWidth="1"/>
    <col min="17" max="17" width="17.77734375" hidden="1" customWidth="1"/>
  </cols>
  <sheetData>
    <row r="1" spans="1:17" ht="27.95" customHeight="1">
      <c r="A1" s="149" t="s">
        <v>48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7" ht="27.95" customHeight="1">
      <c r="A2" s="158" t="s">
        <v>61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7" ht="20.100000000000001" customHeight="1">
      <c r="A3" s="153" t="s">
        <v>29</v>
      </c>
      <c r="B3" s="150" t="s">
        <v>30</v>
      </c>
      <c r="C3" s="150" t="s">
        <v>31</v>
      </c>
      <c r="D3" s="156" t="s">
        <v>32</v>
      </c>
      <c r="E3" s="150" t="s">
        <v>46</v>
      </c>
      <c r="F3" s="150" t="s">
        <v>33</v>
      </c>
      <c r="G3" s="150"/>
      <c r="H3" s="150" t="s">
        <v>51</v>
      </c>
      <c r="I3" s="150"/>
      <c r="J3" s="150" t="s">
        <v>50</v>
      </c>
      <c r="K3" s="150"/>
      <c r="L3" s="150" t="s">
        <v>34</v>
      </c>
      <c r="M3" s="150"/>
      <c r="N3" s="151" t="s">
        <v>35</v>
      </c>
    </row>
    <row r="4" spans="1:17" ht="20.100000000000001" customHeight="1">
      <c r="A4" s="154"/>
      <c r="B4" s="155"/>
      <c r="C4" s="155"/>
      <c r="D4" s="157"/>
      <c r="E4" s="155"/>
      <c r="F4" s="86" t="s">
        <v>36</v>
      </c>
      <c r="G4" s="86" t="s">
        <v>37</v>
      </c>
      <c r="H4" s="86" t="s">
        <v>36</v>
      </c>
      <c r="I4" s="86" t="s">
        <v>37</v>
      </c>
      <c r="J4" s="86" t="s">
        <v>36</v>
      </c>
      <c r="K4" s="86" t="s">
        <v>37</v>
      </c>
      <c r="L4" s="86" t="s">
        <v>36</v>
      </c>
      <c r="M4" s="86" t="s">
        <v>37</v>
      </c>
      <c r="N4" s="152"/>
    </row>
    <row r="5" spans="1:17" ht="39.950000000000003" customHeight="1">
      <c r="A5" s="67" t="s">
        <v>40</v>
      </c>
      <c r="B5" s="90" t="s">
        <v>67</v>
      </c>
      <c r="C5" s="68" t="s">
        <v>66</v>
      </c>
      <c r="D5" s="69">
        <v>6.16</v>
      </c>
      <c r="E5" s="68" t="s">
        <v>49</v>
      </c>
      <c r="F5" s="76"/>
      <c r="G5" s="76">
        <f>F5*D5%</f>
        <v>0</v>
      </c>
      <c r="H5" s="77"/>
      <c r="I5" s="68"/>
      <c r="J5" s="68"/>
      <c r="K5" s="68"/>
      <c r="L5" s="68"/>
      <c r="M5" s="68"/>
      <c r="N5" s="112" t="s">
        <v>57</v>
      </c>
      <c r="P5" s="48" t="s">
        <v>63</v>
      </c>
      <c r="Q5" s="87">
        <f>733000000</f>
        <v>733000000</v>
      </c>
    </row>
    <row r="6" spans="1:17" ht="39.950000000000003" customHeight="1">
      <c r="A6" s="82" t="s">
        <v>52</v>
      </c>
      <c r="B6" s="83" t="s">
        <v>53</v>
      </c>
      <c r="C6" s="83" t="s">
        <v>68</v>
      </c>
      <c r="D6" s="85">
        <v>45</v>
      </c>
      <c r="E6" s="83" t="s">
        <v>54</v>
      </c>
      <c r="F6" s="84"/>
      <c r="G6" s="84">
        <f>F6*D6%</f>
        <v>0</v>
      </c>
      <c r="H6" s="77"/>
      <c r="I6" s="83"/>
      <c r="J6" s="83"/>
      <c r="K6" s="83"/>
      <c r="L6" s="83"/>
      <c r="M6" s="83"/>
      <c r="N6" s="113" t="s">
        <v>76</v>
      </c>
      <c r="P6" s="48" t="s">
        <v>64</v>
      </c>
      <c r="Q6" s="87">
        <f>Q5/11</f>
        <v>66636363.636363633</v>
      </c>
    </row>
    <row r="7" spans="1:17" ht="39.950000000000003" customHeight="1">
      <c r="A7" s="92" t="s">
        <v>84</v>
      </c>
      <c r="B7" s="93" t="s">
        <v>70</v>
      </c>
      <c r="C7" s="93" t="s">
        <v>56</v>
      </c>
      <c r="D7" s="94"/>
      <c r="E7" s="93"/>
      <c r="F7" s="95"/>
      <c r="G7" s="95">
        <f>SUM(G5:G6)</f>
        <v>0</v>
      </c>
      <c r="H7" s="96"/>
      <c r="I7" s="93"/>
      <c r="J7" s="93"/>
      <c r="K7" s="93"/>
      <c r="L7" s="93"/>
      <c r="M7" s="93"/>
      <c r="N7" s="97"/>
      <c r="P7" s="48" t="s">
        <v>65</v>
      </c>
      <c r="Q7" s="87">
        <f>Q5-Q6</f>
        <v>666363636.36363637</v>
      </c>
    </row>
    <row r="8" spans="1:17" ht="39.950000000000003" customHeight="1">
      <c r="A8" s="70" t="s">
        <v>87</v>
      </c>
      <c r="B8" s="71" t="s">
        <v>55</v>
      </c>
      <c r="C8" s="73" t="s">
        <v>74</v>
      </c>
      <c r="D8" s="104">
        <v>0.59599999999999997</v>
      </c>
      <c r="E8" s="71" t="s">
        <v>38</v>
      </c>
      <c r="F8" s="77">
        <f>G7</f>
        <v>0</v>
      </c>
      <c r="G8" s="77">
        <f>F8*D8%</f>
        <v>0</v>
      </c>
      <c r="H8" s="77"/>
      <c r="I8" s="71"/>
      <c r="J8" s="71"/>
      <c r="K8" s="71"/>
      <c r="L8" s="71"/>
      <c r="M8" s="71"/>
      <c r="N8" s="89" t="s">
        <v>75</v>
      </c>
    </row>
    <row r="9" spans="1:17" ht="39.950000000000003" customHeight="1">
      <c r="A9" s="70"/>
      <c r="B9" s="119" t="s">
        <v>88</v>
      </c>
      <c r="C9" s="73" t="s">
        <v>85</v>
      </c>
      <c r="D9" s="104"/>
      <c r="E9" s="71"/>
      <c r="F9" s="77"/>
      <c r="G9" s="77">
        <f>SUM(G7:G8)</f>
        <v>0</v>
      </c>
      <c r="H9" s="77"/>
      <c r="I9" s="71"/>
      <c r="J9" s="71"/>
      <c r="K9" s="71"/>
      <c r="L9" s="71"/>
      <c r="M9" s="71"/>
      <c r="N9" s="89"/>
    </row>
    <row r="10" spans="1:17" ht="39.950000000000003" customHeight="1">
      <c r="A10" s="70" t="s">
        <v>86</v>
      </c>
      <c r="B10" s="71" t="s">
        <v>39</v>
      </c>
      <c r="C10" s="73">
        <v>0.1</v>
      </c>
      <c r="D10" s="72">
        <v>1</v>
      </c>
      <c r="E10" s="71" t="s">
        <v>47</v>
      </c>
      <c r="F10" s="77"/>
      <c r="G10" s="77">
        <f>G9*10%</f>
        <v>0</v>
      </c>
      <c r="H10" s="77"/>
      <c r="I10" s="71"/>
      <c r="J10" s="71"/>
      <c r="K10" s="71"/>
      <c r="L10" s="71"/>
      <c r="M10" s="71"/>
      <c r="N10" s="74"/>
      <c r="Q10" s="87">
        <f>SUM(Q6:Q7)</f>
        <v>733000000</v>
      </c>
    </row>
    <row r="11" spans="1:17" ht="39.950000000000003" customHeight="1">
      <c r="A11" s="98"/>
      <c r="B11" s="99" t="s">
        <v>69</v>
      </c>
      <c r="C11" s="103" t="s">
        <v>72</v>
      </c>
      <c r="D11" s="100"/>
      <c r="E11" s="99"/>
      <c r="F11" s="101"/>
      <c r="G11" s="101">
        <f>SUM(G9:G10)</f>
        <v>0</v>
      </c>
      <c r="H11" s="101"/>
      <c r="I11" s="99"/>
      <c r="J11" s="99"/>
      <c r="K11" s="99"/>
      <c r="L11" s="99"/>
      <c r="M11" s="99"/>
      <c r="N11" s="102"/>
      <c r="Q11" s="87"/>
    </row>
    <row r="12" spans="1:17" ht="27.95" hidden="1" customHeight="1">
      <c r="D12" s="148"/>
      <c r="E12" s="148"/>
      <c r="F12" s="148"/>
    </row>
    <row r="13" spans="1:17" ht="27.95" hidden="1" customHeight="1">
      <c r="E13" s="147">
        <f>F5*D5</f>
        <v>0</v>
      </c>
      <c r="F13" s="147"/>
      <c r="G13" s="147"/>
    </row>
    <row r="14" spans="1:17" ht="27.95" hidden="1" customHeight="1">
      <c r="G14" s="91">
        <v>8.9319999999999997E-2</v>
      </c>
      <c r="I14" s="146">
        <f>F5*G14</f>
        <v>0</v>
      </c>
      <c r="J14" s="146"/>
      <c r="K14" s="146"/>
      <c r="L14" s="146"/>
      <c r="M14" s="146"/>
      <c r="N14" s="146"/>
    </row>
  </sheetData>
  <mergeCells count="15">
    <mergeCell ref="I14:N14"/>
    <mergeCell ref="E13:G13"/>
    <mergeCell ref="D12:F12"/>
    <mergeCell ref="A1:N1"/>
    <mergeCell ref="H3:I3"/>
    <mergeCell ref="J3:K3"/>
    <mergeCell ref="L3:M3"/>
    <mergeCell ref="N3:N4"/>
    <mergeCell ref="A3:A4"/>
    <mergeCell ref="B3:B4"/>
    <mergeCell ref="C3:C4"/>
    <mergeCell ref="D3:D4"/>
    <mergeCell ref="E3:E4"/>
    <mergeCell ref="F3:G3"/>
    <mergeCell ref="A2:N2"/>
  </mergeCells>
  <phoneticPr fontId="54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5"/>
  <sheetViews>
    <sheetView view="pageBreakPreview" zoomScaleNormal="55" zoomScaleSheetLayoutView="100" workbookViewId="0">
      <selection activeCell="N10" sqref="N10"/>
    </sheetView>
  </sheetViews>
  <sheetFormatPr defaultColWidth="15.77734375" defaultRowHeight="27.95" customHeight="1"/>
  <cols>
    <col min="1" max="1" width="4.21875" customWidth="1"/>
    <col min="2" max="4" width="10.77734375" customWidth="1"/>
    <col min="5" max="5" width="4.109375" customWidth="1"/>
    <col min="6" max="6" width="10.77734375" customWidth="1"/>
    <col min="7" max="7" width="14.77734375" customWidth="1"/>
    <col min="8" max="8" width="4.88671875" customWidth="1"/>
    <col min="9" max="9" width="11.5546875" customWidth="1"/>
    <col min="10" max="10" width="11" customWidth="1"/>
    <col min="11" max="11" width="2.77734375" customWidth="1"/>
    <col min="12" max="12" width="13.33203125" customWidth="1"/>
    <col min="13" max="13" width="18.88671875" bestFit="1" customWidth="1"/>
  </cols>
  <sheetData>
    <row r="1" spans="1:15" ht="23.25" customHeight="1">
      <c r="A1" s="159" t="s">
        <v>62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7" spans="1:15" ht="27.95" customHeight="1">
      <c r="J7" s="88"/>
    </row>
    <row r="14" spans="1:15" ht="27.95" customHeight="1">
      <c r="B14" s="75"/>
      <c r="O14" s="75"/>
    </row>
    <row r="15" spans="1:15" ht="27.95" customHeight="1">
      <c r="B15" s="75"/>
      <c r="G15" s="75"/>
      <c r="I15" s="114" t="s">
        <v>79</v>
      </c>
      <c r="J15" s="115">
        <f>J16+J17</f>
        <v>733000000</v>
      </c>
      <c r="K15" s="114" t="s">
        <v>80</v>
      </c>
      <c r="O15" s="75"/>
    </row>
    <row r="16" spans="1:15" ht="27.95" customHeight="1">
      <c r="G16" s="75"/>
      <c r="I16" s="116" t="s">
        <v>77</v>
      </c>
      <c r="J16" s="118">
        <f>733000000-J18</f>
        <v>666363636.36363637</v>
      </c>
      <c r="K16" s="117" t="s">
        <v>80</v>
      </c>
      <c r="M16" s="87"/>
      <c r="O16" s="75"/>
    </row>
    <row r="17" spans="7:11" ht="36" customHeight="1">
      <c r="G17" s="75"/>
      <c r="I17" s="116" t="s">
        <v>78</v>
      </c>
      <c r="J17" s="118">
        <f>J16*10%</f>
        <v>66636363.63636364</v>
      </c>
      <c r="K17" s="117" t="s">
        <v>80</v>
      </c>
    </row>
    <row r="18" spans="7:11" ht="27.95" hidden="1" customHeight="1">
      <c r="J18" s="160">
        <f>733000000/11</f>
        <v>66636363.636363633</v>
      </c>
      <c r="K18" s="160"/>
    </row>
    <row r="33" spans="1:1" ht="27.95" customHeight="1">
      <c r="A33" s="49"/>
    </row>
    <row r="34" spans="1:1" ht="27.95" customHeight="1">
      <c r="A34" s="49"/>
    </row>
    <row r="35" spans="1:1" ht="27.95" customHeight="1">
      <c r="A35" s="49"/>
    </row>
  </sheetData>
  <mergeCells count="2">
    <mergeCell ref="A1:L1"/>
    <mergeCell ref="J18:K18"/>
  </mergeCells>
  <phoneticPr fontId="54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view="pageBreakPreview" zoomScale="115" zoomScaleNormal="100" zoomScaleSheetLayoutView="115" workbookViewId="0">
      <selection activeCell="M20" sqref="M20"/>
    </sheetView>
  </sheetViews>
  <sheetFormatPr defaultRowHeight="13.5"/>
  <sheetData>
    <row r="1" spans="1:12" ht="17.25">
      <c r="A1" s="159" t="s">
        <v>73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</sheetData>
  <mergeCells count="1">
    <mergeCell ref="A1:L1"/>
  </mergeCells>
  <phoneticPr fontId="54" type="noConversion"/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23"/>
  <sheetViews>
    <sheetView topLeftCell="A7" zoomScaleNormal="100" zoomScaleSheetLayoutView="75" workbookViewId="0">
      <selection activeCell="M23" sqref="M23"/>
    </sheetView>
  </sheetViews>
  <sheetFormatPr defaultColWidth="8.88671875" defaultRowHeight="20.100000000000001" customHeight="1"/>
  <cols>
    <col min="1" max="1" width="12.44140625" style="4" customWidth="1"/>
    <col min="2" max="2" width="6.77734375" style="4" customWidth="1"/>
    <col min="3" max="3" width="11.44140625" style="4" customWidth="1"/>
    <col min="4" max="4" width="6.44140625" style="4" customWidth="1"/>
    <col min="5" max="5" width="6.77734375" style="4" customWidth="1"/>
    <col min="6" max="6" width="10.21875" style="4" bestFit="1" customWidth="1"/>
    <col min="7" max="7" width="5.77734375" style="4" bestFit="1" customWidth="1"/>
    <col min="8" max="8" width="4.44140625" style="4" customWidth="1"/>
    <col min="9" max="9" width="5.44140625" style="4" customWidth="1"/>
    <col min="10" max="10" width="4.109375" style="4" customWidth="1"/>
    <col min="11" max="11" width="4.6640625" style="4" customWidth="1"/>
    <col min="12" max="12" width="3.88671875" style="4" customWidth="1"/>
    <col min="13" max="13" width="13.109375" style="4" customWidth="1"/>
    <col min="14" max="14" width="11.88671875" style="4" customWidth="1"/>
    <col min="15" max="15" width="16.21875" style="4" bestFit="1" customWidth="1"/>
    <col min="16" max="16" width="11" style="4" customWidth="1"/>
    <col min="17" max="17" width="2.77734375" style="4" customWidth="1"/>
    <col min="18" max="18" width="3.33203125" style="4" customWidth="1"/>
    <col min="19" max="19" width="3.21875" style="4" customWidth="1"/>
    <col min="20" max="20" width="12" style="4" customWidth="1"/>
    <col min="21" max="21" width="2.77734375" style="4" bestFit="1" customWidth="1"/>
    <col min="22" max="22" width="15.33203125" style="4" customWidth="1"/>
    <col min="23" max="16384" width="8.88671875" style="4"/>
  </cols>
  <sheetData>
    <row r="1" spans="1:22" ht="46.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2" ht="24.95" customHeight="1">
      <c r="A2" s="4" t="s">
        <v>5</v>
      </c>
      <c r="B2" s="4" t="s">
        <v>28</v>
      </c>
      <c r="M2" s="5"/>
    </row>
    <row r="3" spans="1:22" ht="24.95" customHeight="1">
      <c r="A3" s="4" t="s">
        <v>8</v>
      </c>
      <c r="B3" s="4" t="s">
        <v>13</v>
      </c>
      <c r="M3" s="5"/>
    </row>
    <row r="4" spans="1:22" ht="24.95" customHeight="1">
      <c r="A4" s="4" t="s">
        <v>11</v>
      </c>
      <c r="M4" s="5"/>
      <c r="O4" s="6"/>
      <c r="P4" s="6"/>
      <c r="Q4" s="6"/>
      <c r="R4" s="6"/>
      <c r="S4" s="7"/>
      <c r="T4" s="8"/>
    </row>
    <row r="5" spans="1:22" ht="24.95" customHeight="1">
      <c r="A5" s="4" t="s">
        <v>7</v>
      </c>
      <c r="B5" s="9">
        <v>365</v>
      </c>
      <c r="C5" s="10">
        <f>B5/30</f>
        <v>12.166666666666666</v>
      </c>
      <c r="F5" s="11"/>
      <c r="M5" s="5"/>
      <c r="O5" s="12">
        <v>10000000000</v>
      </c>
    </row>
    <row r="6" spans="1:22" ht="24.95" customHeight="1">
      <c r="A6" s="4" t="s">
        <v>3</v>
      </c>
      <c r="B6" s="4" t="s">
        <v>6</v>
      </c>
      <c r="M6" s="5"/>
      <c r="O6" s="12">
        <v>15000000000</v>
      </c>
      <c r="U6" s="13"/>
      <c r="V6" s="13"/>
    </row>
    <row r="7" spans="1:22" ht="24.95" customHeight="1">
      <c r="A7" s="4" t="s">
        <v>4</v>
      </c>
      <c r="B7" s="169" t="e">
        <f>#REF!*1000</f>
        <v>#REF!</v>
      </c>
      <c r="C7" s="169"/>
      <c r="D7" s="169"/>
      <c r="E7" s="4" t="s">
        <v>9</v>
      </c>
      <c r="F7" s="4" t="s">
        <v>26</v>
      </c>
      <c r="M7" s="5"/>
      <c r="U7" s="13"/>
      <c r="V7" s="15"/>
    </row>
    <row r="8" spans="1:22" ht="24.95" customHeight="1">
      <c r="A8" s="4" t="s">
        <v>27</v>
      </c>
      <c r="B8" s="14"/>
      <c r="C8" s="14"/>
      <c r="D8" s="14"/>
      <c r="M8" s="5"/>
      <c r="U8" s="13"/>
      <c r="V8" s="15"/>
    </row>
    <row r="9" spans="1:22" ht="28.5" customHeight="1">
      <c r="B9" s="161" t="s">
        <v>1</v>
      </c>
      <c r="C9" s="161"/>
      <c r="D9" s="161"/>
      <c r="E9" s="161"/>
      <c r="F9" s="161"/>
      <c r="G9" s="161"/>
      <c r="M9" s="5"/>
    </row>
    <row r="10" spans="1:22" ht="15.75" customHeight="1">
      <c r="B10" s="40">
        <v>100</v>
      </c>
      <c r="C10" s="4" t="s">
        <v>15</v>
      </c>
      <c r="D10" s="42">
        <f>IF(B10=50,35,0)+IF(B10=70,45,0)+IF(B10=100,57,0)+IF(B10=150,76,0)+IF(B10=200,92,0)+IF(B10=300,122,0)</f>
        <v>57</v>
      </c>
      <c r="E10" s="4" t="s">
        <v>21</v>
      </c>
      <c r="F10" s="41">
        <v>150</v>
      </c>
      <c r="G10" s="4" t="s">
        <v>15</v>
      </c>
      <c r="H10" s="42">
        <f>IF(F10=50,35,0)+IF(F10=70,45,0)+IF(F10=100,57,0)+IF(F10=150,76,0)+IF(F10=200,92,0)+IF(F10=300,122,0)</f>
        <v>76</v>
      </c>
      <c r="I10" s="4" t="s">
        <v>21</v>
      </c>
      <c r="J10" s="4" t="s">
        <v>16</v>
      </c>
      <c r="K10" s="43">
        <f>H10-D10</f>
        <v>19</v>
      </c>
      <c r="L10" s="4" t="s">
        <v>21</v>
      </c>
      <c r="O10" s="1"/>
    </row>
    <row r="11" spans="1:22" ht="15.75" customHeight="1">
      <c r="B11" s="170" t="e">
        <f>B7-O5</f>
        <v>#REF!</v>
      </c>
      <c r="C11" s="170"/>
      <c r="D11" s="170"/>
      <c r="E11" s="162" t="s">
        <v>25</v>
      </c>
      <c r="F11" s="166">
        <f>K10</f>
        <v>19</v>
      </c>
      <c r="G11" s="162" t="s">
        <v>21</v>
      </c>
      <c r="H11" s="162" t="s">
        <v>20</v>
      </c>
      <c r="I11" s="166" t="e">
        <f>ROUNDDOWN(B11*F11/B12,1)</f>
        <v>#REF!</v>
      </c>
      <c r="J11" s="166"/>
      <c r="K11" s="162"/>
      <c r="L11" s="163"/>
      <c r="M11" s="16"/>
      <c r="N11" s="16"/>
      <c r="O11" s="12">
        <f>O5</f>
        <v>10000000000</v>
      </c>
    </row>
    <row r="12" spans="1:22" ht="15.75" customHeight="1">
      <c r="B12" s="168">
        <f>O6-O5</f>
        <v>5000000000</v>
      </c>
      <c r="C12" s="168"/>
      <c r="D12" s="168"/>
      <c r="E12" s="162"/>
      <c r="F12" s="166"/>
      <c r="G12" s="162"/>
      <c r="H12" s="162"/>
      <c r="I12" s="166"/>
      <c r="J12" s="166"/>
      <c r="K12" s="162"/>
      <c r="L12" s="163"/>
      <c r="M12" s="16"/>
      <c r="N12" s="16"/>
      <c r="O12" s="12">
        <f>O6</f>
        <v>15000000000</v>
      </c>
    </row>
    <row r="13" spans="1:22" ht="15.75" customHeight="1">
      <c r="O13" s="1"/>
    </row>
    <row r="14" spans="1:22" ht="15.75" customHeight="1">
      <c r="B14" s="17" t="s">
        <v>19</v>
      </c>
      <c r="C14" s="1"/>
      <c r="D14" s="44">
        <f>D10</f>
        <v>57</v>
      </c>
      <c r="E14" s="1" t="s">
        <v>21</v>
      </c>
      <c r="F14" s="18" t="s">
        <v>14</v>
      </c>
      <c r="G14" s="45" t="e">
        <f>I11</f>
        <v>#REF!</v>
      </c>
      <c r="H14" s="1" t="s">
        <v>21</v>
      </c>
      <c r="I14" s="1" t="s">
        <v>23</v>
      </c>
      <c r="J14" s="46" t="e">
        <f>D14+G14</f>
        <v>#REF!</v>
      </c>
      <c r="K14" s="1" t="s">
        <v>21</v>
      </c>
      <c r="L14" s="21"/>
      <c r="M14" s="22" t="e">
        <f>ROUNDDOWN(J14,0)</f>
        <v>#REF!</v>
      </c>
      <c r="N14" s="1"/>
      <c r="O14" s="1"/>
    </row>
    <row r="15" spans="1:22" ht="23.25" customHeight="1">
      <c r="B15" s="161" t="s">
        <v>12</v>
      </c>
      <c r="C15" s="161"/>
      <c r="D15" s="161"/>
      <c r="E15" s="161"/>
      <c r="F15" s="161"/>
      <c r="G15" s="161"/>
      <c r="H15" s="23"/>
      <c r="I15" s="1"/>
      <c r="J15" s="24"/>
      <c r="K15" s="1"/>
      <c r="L15" s="1"/>
      <c r="M15" s="21"/>
      <c r="N15" s="1"/>
      <c r="O15" s="1"/>
    </row>
    <row r="16" spans="1:22" ht="23.25" customHeight="1">
      <c r="B16" s="40">
        <f>B10</f>
        <v>100</v>
      </c>
      <c r="C16" s="4" t="s">
        <v>15</v>
      </c>
      <c r="D16" s="42">
        <f>IF(B16=50,17,0)+IF(B16=70,24,0)+IF(B16=100,28,0)+IF(B16=150,30,0)+IF(B16=200,37,0)+IF(B16=300,38,0)</f>
        <v>28</v>
      </c>
      <c r="E16" s="4" t="s">
        <v>18</v>
      </c>
      <c r="F16" s="41">
        <f>F10</f>
        <v>150</v>
      </c>
      <c r="G16" s="4" t="s">
        <v>15</v>
      </c>
      <c r="H16" s="42">
        <f>IF(F16=50,17,0)+IF(F16=70,24,0)+IF(F16=100,28,0)+IF(F16=150,30,0)+IF(F16=200,37,0)+IF(F16=300,38,0)</f>
        <v>30</v>
      </c>
      <c r="I16" s="4" t="s">
        <v>18</v>
      </c>
      <c r="J16" s="4" t="s">
        <v>22</v>
      </c>
      <c r="K16" s="43">
        <f>H16-D16</f>
        <v>2</v>
      </c>
      <c r="L16" s="4" t="s">
        <v>18</v>
      </c>
      <c r="N16" s="1"/>
      <c r="O16" s="1"/>
    </row>
    <row r="17" spans="2:15" ht="23.25" customHeight="1">
      <c r="B17" s="165" t="e">
        <f>B11</f>
        <v>#REF!</v>
      </c>
      <c r="C17" s="165"/>
      <c r="D17" s="165"/>
      <c r="E17" s="162" t="s">
        <v>25</v>
      </c>
      <c r="F17" s="166">
        <f>K16</f>
        <v>2</v>
      </c>
      <c r="G17" s="162" t="s">
        <v>18</v>
      </c>
      <c r="H17" s="162" t="s">
        <v>20</v>
      </c>
      <c r="I17" s="167" t="e">
        <f>ROUNDDOWN(B17*F17/B18,3)</f>
        <v>#REF!</v>
      </c>
      <c r="J17" s="167"/>
      <c r="K17" s="162"/>
      <c r="L17" s="163"/>
      <c r="M17" s="16"/>
      <c r="N17" s="1"/>
      <c r="O17" s="1"/>
    </row>
    <row r="18" spans="2:15" ht="23.25" customHeight="1">
      <c r="B18" s="164">
        <f>O12-O11</f>
        <v>5000000000</v>
      </c>
      <c r="C18" s="164"/>
      <c r="D18" s="164"/>
      <c r="E18" s="162"/>
      <c r="F18" s="166"/>
      <c r="G18" s="162"/>
      <c r="H18" s="162"/>
      <c r="I18" s="167"/>
      <c r="J18" s="167"/>
      <c r="K18" s="162"/>
      <c r="L18" s="163"/>
      <c r="M18" s="16"/>
      <c r="N18" s="1"/>
      <c r="O18" s="1"/>
    </row>
    <row r="19" spans="2:15" ht="23.25" customHeight="1">
      <c r="B19" s="17" t="s">
        <v>19</v>
      </c>
      <c r="C19" s="1"/>
      <c r="D19" s="1">
        <f>D16</f>
        <v>28</v>
      </c>
      <c r="E19" s="1" t="s">
        <v>18</v>
      </c>
      <c r="F19" s="18" t="s">
        <v>14</v>
      </c>
      <c r="G19" s="19" t="e">
        <f>I17</f>
        <v>#REF!</v>
      </c>
      <c r="H19" s="1" t="s">
        <v>18</v>
      </c>
      <c r="I19" s="1" t="s">
        <v>23</v>
      </c>
      <c r="J19" s="20" t="e">
        <f>D19+G19</f>
        <v>#REF!</v>
      </c>
      <c r="K19" s="1" t="s">
        <v>18</v>
      </c>
      <c r="L19" s="21"/>
      <c r="M19" s="47" t="e">
        <f>ROUNDDOWN(J19,0)</f>
        <v>#REF!</v>
      </c>
      <c r="N19" s="1"/>
    </row>
    <row r="20" spans="2:15" ht="27.2" customHeight="1">
      <c r="B20" s="25" t="s">
        <v>10</v>
      </c>
      <c r="C20" s="17"/>
      <c r="D20" s="1"/>
      <c r="E20" s="26"/>
      <c r="F20" s="1"/>
      <c r="G20" s="27"/>
      <c r="H20" s="21"/>
      <c r="I20" s="23"/>
      <c r="J20" s="1"/>
      <c r="K20" s="24"/>
      <c r="L20" s="1"/>
      <c r="M20" s="28"/>
      <c r="N20" s="29"/>
    </row>
    <row r="21" spans="2:15" ht="27.2" customHeight="1">
      <c r="B21" s="25"/>
      <c r="C21" s="17"/>
      <c r="D21" s="26"/>
      <c r="E21" s="26"/>
      <c r="F21" s="1"/>
      <c r="G21" s="27"/>
      <c r="H21" s="21"/>
      <c r="I21" s="23"/>
      <c r="J21" s="1"/>
      <c r="K21" s="24"/>
      <c r="L21" s="1"/>
      <c r="M21" s="22" t="e">
        <f>ROUNDDOWN((M14+(C5-M19)*M14/M19),0)</f>
        <v>#REF!</v>
      </c>
      <c r="N21" s="29"/>
    </row>
    <row r="22" spans="2:15" ht="27.2" customHeight="1">
      <c r="B22" s="25"/>
      <c r="C22" s="17"/>
      <c r="D22" s="26"/>
      <c r="E22" s="26"/>
      <c r="F22" s="1"/>
      <c r="G22" s="27"/>
      <c r="H22" s="21"/>
      <c r="I22" s="23"/>
      <c r="J22" s="1"/>
      <c r="K22" s="24"/>
      <c r="L22" s="1"/>
      <c r="M22" s="30"/>
      <c r="N22" s="29"/>
    </row>
    <row r="23" spans="2:15" ht="24" customHeight="1">
      <c r="B23" s="31" t="s">
        <v>19</v>
      </c>
      <c r="C23" s="32" t="s">
        <v>2</v>
      </c>
      <c r="D23" s="33"/>
      <c r="E23" s="32"/>
      <c r="F23" s="34"/>
      <c r="G23" s="35" t="e">
        <f>M14</f>
        <v>#REF!</v>
      </c>
      <c r="H23" s="32" t="s">
        <v>24</v>
      </c>
      <c r="I23" s="36" t="e">
        <f>M14*10%</f>
        <v>#REF!</v>
      </c>
      <c r="J23" s="37" t="s">
        <v>20</v>
      </c>
      <c r="K23" s="38" t="e">
        <f>G23-I23</f>
        <v>#REF!</v>
      </c>
      <c r="L23" s="39" t="s">
        <v>17</v>
      </c>
      <c r="M23" s="22" t="e">
        <f>ROUNDDOWN(K23,0)</f>
        <v>#REF!</v>
      </c>
      <c r="N23" s="1"/>
    </row>
  </sheetData>
  <mergeCells count="21">
    <mergeCell ref="B7:D7"/>
    <mergeCell ref="B9:G9"/>
    <mergeCell ref="B11:D11"/>
    <mergeCell ref="E11:E12"/>
    <mergeCell ref="F11:F12"/>
    <mergeCell ref="G11:G12"/>
    <mergeCell ref="H11:H12"/>
    <mergeCell ref="I11:J12"/>
    <mergeCell ref="K11:K12"/>
    <mergeCell ref="L11:L12"/>
    <mergeCell ref="B12:D12"/>
    <mergeCell ref="B15:G15"/>
    <mergeCell ref="K17:K18"/>
    <mergeCell ref="L17:L18"/>
    <mergeCell ref="B18:D18"/>
    <mergeCell ref="B17:D17"/>
    <mergeCell ref="E17:E18"/>
    <mergeCell ref="F17:F18"/>
    <mergeCell ref="G17:G18"/>
    <mergeCell ref="H17:H18"/>
    <mergeCell ref="I17:J18"/>
  </mergeCells>
  <phoneticPr fontId="54" type="noConversion"/>
  <pageMargins left="0.7086111307144165" right="0.7086111307144165" top="0.74750000238418579" bottom="0.74750000238418579" header="0.31486111879348755" footer="0.3148611187934875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설계서</vt:lpstr>
      <vt:lpstr>설계내역서</vt:lpstr>
      <vt:lpstr>설계요율 근거</vt:lpstr>
      <vt:lpstr>손배요율 (2)</vt:lpstr>
      <vt:lpstr>감리원산정</vt:lpstr>
      <vt:lpstr>설계내역서!Print_Area</vt:lpstr>
      <vt:lpstr>'설계요율 근거'!Print_Area</vt:lpstr>
      <vt:lpstr>'손배요율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70</cp:revision>
  <cp:lastPrinted>2023-11-13T01:33:04Z</cp:lastPrinted>
  <dcterms:created xsi:type="dcterms:W3CDTF">2006-08-29T04:20:04Z</dcterms:created>
  <dcterms:modified xsi:type="dcterms:W3CDTF">2023-12-12T10:30:58Z</dcterms:modified>
  <cp:version>0906.0100.01</cp:version>
</cp:coreProperties>
</file>