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42.계약(도시개발)\04.계약모음\05.문원청계마을공영주차장 지하안전영향평가(수의견적)\2.입찰공고\"/>
    </mc:Choice>
  </mc:AlternateContent>
  <bookViews>
    <workbookView xWindow="0" yWindow="0" windowWidth="28800" windowHeight="11730" tabRatio="979"/>
  </bookViews>
  <sheets>
    <sheet name="설계서갑지" sheetId="44" r:id="rId1"/>
    <sheet name="용역내역서" sheetId="51" r:id="rId2"/>
    <sheet name="용역비 산출내역" sheetId="45" r:id="rId3"/>
    <sheet name="노무비" sheetId="60" r:id="rId4"/>
    <sheet name="직접경비" sheetId="66" r:id="rId5"/>
    <sheet name="직접경비(인쇄비)" sheetId="64" r:id="rId6"/>
  </sheets>
  <definedNames>
    <definedName name="_xlnm.Print_Area" localSheetId="1">용역내역서!$A$1:$K$16</definedName>
    <definedName name="_xlnm.Print_Area" localSheetId="5">'직접경비(인쇄비)'!$B$1:$AV$14</definedName>
  </definedNames>
  <calcPr calcId="162913"/>
</workbook>
</file>

<file path=xl/calcChain.xml><?xml version="1.0" encoding="utf-8"?>
<calcChain xmlns="http://schemas.openxmlformats.org/spreadsheetml/2006/main">
  <c r="G10" i="64" l="1"/>
  <c r="U13" i="64"/>
  <c r="U12" i="64"/>
  <c r="U11" i="64"/>
  <c r="O11" i="64"/>
  <c r="O13" i="64" l="1"/>
  <c r="O12" i="64"/>
  <c r="J11" i="64"/>
  <c r="X11" i="64" l="1"/>
  <c r="AF12" i="64" s="1"/>
  <c r="X12" i="64"/>
  <c r="AK12" i="64" s="1"/>
  <c r="X13" i="64"/>
  <c r="AP12" i="64" s="1"/>
  <c r="H18" i="66"/>
  <c r="AH13" i="64" l="1"/>
  <c r="I5" i="66" s="1"/>
  <c r="H19" i="66"/>
  <c r="F5" i="51"/>
  <c r="H8" i="45"/>
  <c r="H7" i="45"/>
  <c r="H6" i="45"/>
  <c r="H5" i="45"/>
  <c r="L9" i="60"/>
  <c r="I8" i="60"/>
  <c r="L8" i="60" s="1"/>
  <c r="I7" i="60"/>
  <c r="L7" i="60" s="1"/>
  <c r="I6" i="60"/>
  <c r="L6" i="60" s="1"/>
  <c r="I5" i="60"/>
  <c r="J9" i="45" l="1"/>
  <c r="K9" i="45" s="1"/>
  <c r="J5" i="66"/>
  <c r="I4" i="60"/>
  <c r="I10" i="60" s="1"/>
  <c r="L10" i="60" s="1"/>
  <c r="L5" i="60"/>
  <c r="J4" i="66" l="1"/>
  <c r="K5" i="66"/>
  <c r="I11" i="60"/>
  <c r="L11" i="60" s="1"/>
  <c r="L4" i="60"/>
  <c r="K4" i="66" l="1"/>
  <c r="J18" i="66"/>
  <c r="L18" i="60"/>
  <c r="L19" i="60" s="1"/>
  <c r="I18" i="60"/>
  <c r="I19" i="60" s="1"/>
  <c r="J19" i="66" l="1"/>
  <c r="K19" i="66" s="1"/>
  <c r="K18" i="66"/>
  <c r="B4" i="44"/>
  <c r="L9" i="45" l="1"/>
  <c r="I5" i="45" l="1"/>
  <c r="L5" i="45" s="1"/>
  <c r="I6" i="45"/>
  <c r="L6" i="45" s="1"/>
  <c r="I7" i="45"/>
  <c r="L7" i="45" s="1"/>
  <c r="I8" i="45"/>
  <c r="L8" i="45" s="1"/>
  <c r="I4" i="45" l="1"/>
  <c r="K10" i="45" s="1"/>
  <c r="K11" i="45" l="1"/>
  <c r="K18" i="45"/>
  <c r="K19" i="45" s="1"/>
  <c r="J5" i="51" s="1"/>
  <c r="L4" i="45"/>
  <c r="I18" i="45" l="1"/>
  <c r="L11" i="45"/>
  <c r="L10" i="45"/>
  <c r="I19" i="45" l="1"/>
  <c r="L18" i="45"/>
  <c r="L19" i="45" l="1"/>
  <c r="H5" i="51"/>
  <c r="K5" i="51" s="1"/>
  <c r="J8" i="44" l="1"/>
  <c r="K6" i="51" l="1"/>
  <c r="J9" i="44" s="1"/>
  <c r="F9" i="44" s="1"/>
  <c r="F8" i="44"/>
  <c r="J7" i="51" l="1"/>
  <c r="K7" i="51" s="1"/>
  <c r="J10" i="44" s="1"/>
  <c r="F10" i="44" s="1"/>
  <c r="K15" i="51"/>
  <c r="J11" i="44" l="1"/>
  <c r="J7" i="44" s="1"/>
  <c r="F11" i="44"/>
  <c r="F7" i="44" s="1"/>
</calcChain>
</file>

<file path=xl/sharedStrings.xml><?xml version="1.0" encoding="utf-8"?>
<sst xmlns="http://schemas.openxmlformats.org/spreadsheetml/2006/main" count="176" uniqueCount="92">
  <si>
    <t>원</t>
    <phoneticPr fontId="2" type="noConversion"/>
  </si>
  <si>
    <t>설   계   서</t>
    <phoneticPr fontId="2" type="noConversion"/>
  </si>
  <si>
    <t>구    분</t>
    <phoneticPr fontId="2" type="noConversion"/>
  </si>
  <si>
    <t>금                                액</t>
    <phoneticPr fontId="2" type="noConversion"/>
  </si>
  <si>
    <t>비  고</t>
    <phoneticPr fontId="2" type="noConversion"/>
  </si>
  <si>
    <t>총 용 역 비</t>
    <phoneticPr fontId="2" type="noConversion"/>
  </si>
  <si>
    <t>일금</t>
    <phoneticPr fontId="2" type="noConversion"/>
  </si>
  <si>
    <t>용역비</t>
    <phoneticPr fontId="2" type="noConversion"/>
  </si>
  <si>
    <t>공급가액</t>
    <phoneticPr fontId="2" type="noConversion"/>
  </si>
  <si>
    <t>원</t>
    <phoneticPr fontId="2" type="noConversion"/>
  </si>
  <si>
    <t>부가가치세</t>
    <phoneticPr fontId="2" type="noConversion"/>
  </si>
  <si>
    <t>일금</t>
    <phoneticPr fontId="2" type="noConversion"/>
  </si>
  <si>
    <t>원</t>
    <phoneticPr fontId="2" type="noConversion"/>
  </si>
  <si>
    <t>손해배상보험료</t>
    <phoneticPr fontId="2" type="noConversion"/>
  </si>
  <si>
    <t>계</t>
    <phoneticPr fontId="2" type="noConversion"/>
  </si>
  <si>
    <t>단 가</t>
    <phoneticPr fontId="2" type="noConversion"/>
  </si>
  <si>
    <t>금 액</t>
    <phoneticPr fontId="2" type="noConversion"/>
  </si>
  <si>
    <t>특급기술자</t>
    <phoneticPr fontId="5" type="noConversion"/>
  </si>
  <si>
    <t>고급기술자</t>
    <phoneticPr fontId="5" type="noConversion"/>
  </si>
  <si>
    <t>중급기술자</t>
    <phoneticPr fontId="5" type="noConversion"/>
  </si>
  <si>
    <t>초급기술자</t>
    <phoneticPr fontId="5" type="noConversion"/>
  </si>
  <si>
    <t>수량</t>
    <phoneticPr fontId="2" type="noConversion"/>
  </si>
  <si>
    <t>단위</t>
    <phoneticPr fontId="2" type="noConversion"/>
  </si>
  <si>
    <t>일</t>
    <phoneticPr fontId="5" type="noConversion"/>
  </si>
  <si>
    <t>일</t>
    <phoneticPr fontId="5" type="noConversion"/>
  </si>
  <si>
    <t>식</t>
    <phoneticPr fontId="5" type="noConversion"/>
  </si>
  <si>
    <t>경  비</t>
    <phoneticPr fontId="2" type="noConversion"/>
  </si>
  <si>
    <t>합  계</t>
    <phoneticPr fontId="2" type="noConversion"/>
  </si>
  <si>
    <t>할증률</t>
    <phoneticPr fontId="5" type="noConversion"/>
  </si>
  <si>
    <t>식</t>
    <phoneticPr fontId="5" type="noConversion"/>
  </si>
  <si>
    <t>합    계</t>
    <phoneticPr fontId="5" type="noConversion"/>
  </si>
  <si>
    <t>적    용</t>
    <phoneticPr fontId="5" type="noConversion"/>
  </si>
  <si>
    <t>재 료 비</t>
    <phoneticPr fontId="2" type="noConversion"/>
  </si>
  <si>
    <t>노 무 비</t>
    <phoneticPr fontId="2" type="noConversion"/>
  </si>
  <si>
    <t>1. 소규모 지하안전영향평가</t>
    <phoneticPr fontId="2" type="noConversion"/>
  </si>
  <si>
    <t>총용역비</t>
    <phoneticPr fontId="5" type="noConversion"/>
  </si>
  <si>
    <t>%</t>
    <phoneticPr fontId="5" type="noConversion"/>
  </si>
  <si>
    <t>합 계 (원)</t>
    <phoneticPr fontId="2" type="noConversion"/>
  </si>
  <si>
    <t>1.  직접인건비</t>
    <phoneticPr fontId="2" type="noConversion"/>
  </si>
  <si>
    <t>2.  직접경비</t>
    <phoneticPr fontId="2" type="noConversion"/>
  </si>
  <si>
    <t>3.  제경비</t>
    <phoneticPr fontId="2" type="noConversion"/>
  </si>
  <si>
    <t>4.  기술료</t>
    <phoneticPr fontId="5" type="noConversion"/>
  </si>
  <si>
    <t>규  격</t>
    <phoneticPr fontId="2" type="noConversion"/>
  </si>
  <si>
    <t>구 분</t>
    <phoneticPr fontId="2" type="noConversion"/>
  </si>
  <si>
    <t>규 격</t>
    <phoneticPr fontId="2" type="noConversion"/>
  </si>
  <si>
    <t>구  분</t>
    <phoneticPr fontId="2" type="noConversion"/>
  </si>
  <si>
    <t>(백만원미만 절사)</t>
    <phoneticPr fontId="5" type="noConversion"/>
  </si>
  <si>
    <t>■ 설계내역서</t>
    <phoneticPr fontId="2" type="noConversion"/>
  </si>
  <si>
    <t>직접인건비*110%</t>
    <phoneticPr fontId="5" type="noConversion"/>
  </si>
  <si>
    <t>(직접인건비+제경비)*20%</t>
    <phoneticPr fontId="5" type="noConversion"/>
  </si>
  <si>
    <t>회</t>
    <phoneticPr fontId="5" type="noConversion"/>
  </si>
  <si>
    <t>○ 용역명 : 문원청계마을 공영주차장 조성사업 소규모 지하안전영향평가 용역</t>
    <phoneticPr fontId="5" type="noConversion"/>
  </si>
  <si>
    <r>
      <t xml:space="preserve">■ 용역비 산출내역 </t>
    </r>
    <r>
      <rPr>
        <b/>
        <sz val="12"/>
        <rFont val="맑은 고딕"/>
        <family val="3"/>
        <charset val="129"/>
      </rPr>
      <t>(지하안전관리 업무지침 [시행 2021.1.8.] [국토교통부고시 제2021-14호])</t>
    </r>
    <phoneticPr fontId="2" type="noConversion"/>
  </si>
  <si>
    <t>기술사</t>
    <phoneticPr fontId="5" type="noConversion"/>
  </si>
  <si>
    <t>고급숙련기술자</t>
    <phoneticPr fontId="5" type="noConversion"/>
  </si>
  <si>
    <t>중급숙련기술자</t>
    <phoneticPr fontId="5" type="noConversion"/>
  </si>
  <si>
    <t>초급숙련기술자</t>
    <phoneticPr fontId="5" type="noConversion"/>
  </si>
  <si>
    <t>■ 노무비 근거 자료 (2020 엔지니어링업체 임금실태조사 결과 공표, 한국엔지니어링협회 정책연구실-386호, 2020.12.14)</t>
    <phoneticPr fontId="2" type="noConversion"/>
  </si>
  <si>
    <t>노무비(건설분야)</t>
    <phoneticPr fontId="2" type="noConversion"/>
  </si>
  <si>
    <t>(천원미만 절사)</t>
    <phoneticPr fontId="5" type="noConversion"/>
  </si>
  <si>
    <t>식</t>
    <phoneticPr fontId="5" type="noConversion"/>
  </si>
  <si>
    <t>[산출기준]</t>
    <phoneticPr fontId="23" type="noConversion"/>
  </si>
  <si>
    <t>보 고 서  분 량  (1회당)</t>
    <phoneticPr fontId="23" type="noConversion"/>
  </si>
  <si>
    <t>인 쇄 비  단 가</t>
    <phoneticPr fontId="23" type="noConversion"/>
  </si>
  <si>
    <t>구  분</t>
    <phoneticPr fontId="23" type="noConversion"/>
  </si>
  <si>
    <t>쪽 수</t>
    <phoneticPr fontId="23" type="noConversion"/>
  </si>
  <si>
    <t>부 수</t>
    <phoneticPr fontId="23" type="noConversion"/>
  </si>
  <si>
    <t>CD제작</t>
    <phoneticPr fontId="23" type="noConversion"/>
  </si>
  <si>
    <t>규 격</t>
    <phoneticPr fontId="23" type="noConversion"/>
  </si>
  <si>
    <t>단 가 (원)</t>
    <phoneticPr fontId="23" type="noConversion"/>
  </si>
  <si>
    <t>비 고</t>
    <phoneticPr fontId="23" type="noConversion"/>
  </si>
  <si>
    <t>복사 / 출력</t>
    <phoneticPr fontId="23" type="noConversion"/>
  </si>
  <si>
    <t>A4</t>
    <phoneticPr fontId="23" type="noConversion"/>
  </si>
  <si>
    <t>칼라출력 포함</t>
    <phoneticPr fontId="23" type="noConversion"/>
  </si>
  <si>
    <t>제본(표지포함)</t>
    <phoneticPr fontId="23" type="noConversion"/>
  </si>
  <si>
    <t>700MB</t>
    <phoneticPr fontId="23" type="noConversion"/>
  </si>
  <si>
    <t>▷ 복사/출력</t>
    <phoneticPr fontId="23" type="noConversion"/>
  </si>
  <si>
    <t>:</t>
    <phoneticPr fontId="23" type="noConversion"/>
  </si>
  <si>
    <t>×</t>
  </si>
  <si>
    <t>=</t>
    <phoneticPr fontId="23" type="noConversion"/>
  </si>
  <si>
    <t>▷ 제본(표지포함)</t>
    <phoneticPr fontId="23" type="noConversion"/>
  </si>
  <si>
    <t>∴</t>
    <phoneticPr fontId="23" type="noConversion"/>
  </si>
  <si>
    <t>+</t>
    <phoneticPr fontId="23" type="noConversion"/>
  </si>
  <si>
    <t>▷ CD제작</t>
    <phoneticPr fontId="23" type="noConversion"/>
  </si>
  <si>
    <t xml:space="preserve">   =</t>
    <phoneticPr fontId="23" type="noConversion"/>
  </si>
  <si>
    <t>2) 최종보고서</t>
    <phoneticPr fontId="23" type="noConversion"/>
  </si>
  <si>
    <t>▶ 최종보고서 인쇄비 단가</t>
    <phoneticPr fontId="23" type="noConversion"/>
  </si>
  <si>
    <t>■ 직접경비</t>
    <phoneticPr fontId="2" type="noConversion"/>
  </si>
  <si>
    <t>최종보고서</t>
    <phoneticPr fontId="5" type="noConversion"/>
  </si>
  <si>
    <t>2. 손해배상공제보험료</t>
    <phoneticPr fontId="2" type="noConversion"/>
  </si>
  <si>
    <t>3. 부가가치세</t>
    <phoneticPr fontId="2" type="noConversion"/>
  </si>
  <si>
    <t>■ 최종보고서 등 인쇄비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</si>
</sst>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6" formatCode="&quot;₩&quot;#,##0;[Red]\-&quot;₩&quot;#,##0"/>
    <numFmt numFmtId="41" formatCode="_-* #,##0_-;\-* #,##0_-;_-* &quot;-&quot;_-;_-@_-"/>
    <numFmt numFmtId="43" formatCode="_-* #,##0.00_-;\-* #,##0.00_-;_-* &quot;-&quot;??_-;_-@_-"/>
    <numFmt numFmtId="176" formatCode="&quot;₩&quot;#,##0_);[Red]\(&quot;₩&quot;#,##0\)"/>
    <numFmt numFmtId="177" formatCode="#,##0_ "/>
    <numFmt numFmtId="178" formatCode="#,###;\-#,###"/>
    <numFmt numFmtId="179" formatCode="[DBNum4][$-412]General"/>
    <numFmt numFmtId="180" formatCode="#,###\ &quot; 원/쪽&quot;"/>
    <numFmt numFmtId="181" formatCode="#,###\ &quot;쪽/부&quot;"/>
    <numFmt numFmtId="182" formatCode="#,###\ &quot;부&quot;"/>
    <numFmt numFmtId="183" formatCode="#,###\ &quot; 원&quot;"/>
    <numFmt numFmtId="184" formatCode="#,###\ &quot; 원/부&quot;"/>
    <numFmt numFmtId="185" formatCode="#,###\ &quot; 원/회&quot;"/>
  </numFmts>
  <fonts count="34">
    <font>
      <sz val="10"/>
      <name val="굴림체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굴림체"/>
      <family val="3"/>
      <charset val="129"/>
    </font>
    <font>
      <sz val="8"/>
      <name val="맑은 고딕"/>
      <family val="3"/>
      <charset val="129"/>
    </font>
    <font>
      <sz val="12"/>
      <color indexed="8"/>
      <name val="맑은 고딕"/>
      <family val="3"/>
      <charset val="129"/>
    </font>
    <font>
      <b/>
      <sz val="12"/>
      <name val="맑은 고딕"/>
      <family val="3"/>
      <charset val="129"/>
    </font>
    <font>
      <b/>
      <sz val="14"/>
      <name val="맑은 고딕"/>
      <family val="3"/>
      <charset val="129"/>
    </font>
    <font>
      <sz val="9"/>
      <name val="맑은 고딕"/>
      <family val="3"/>
      <charset val="129"/>
    </font>
    <font>
      <sz val="12"/>
      <name val="맑은 고딕"/>
      <family val="3"/>
      <charset val="129"/>
    </font>
    <font>
      <b/>
      <sz val="9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1"/>
      <name val="맑은 고딕"/>
      <family val="3"/>
      <charset val="129"/>
    </font>
    <font>
      <b/>
      <sz val="28"/>
      <name val="맑은 고딕"/>
      <family val="3"/>
      <charset val="129"/>
    </font>
    <font>
      <b/>
      <sz val="14"/>
      <color rgb="FF0000FF"/>
      <name val="맑은 고딕"/>
      <family val="3"/>
      <charset val="129"/>
    </font>
    <font>
      <sz val="10"/>
      <color rgb="FFFF0000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0"/>
      <color rgb="FFFF0000"/>
      <name val="굴림"/>
      <family val="3"/>
      <charset val="129"/>
    </font>
    <font>
      <sz val="10"/>
      <color rgb="FF0000CC"/>
      <name val="굴림"/>
      <family val="3"/>
      <charset val="129"/>
    </font>
    <font>
      <sz val="10"/>
      <color rgb="FFCC00CC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9"/>
      <color rgb="FFCC00CC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3">
    <xf numFmtId="0" fontId="0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7" fillId="0" borderId="0"/>
    <xf numFmtId="41" fontId="16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7" fillId="0" borderId="0"/>
    <xf numFmtId="0" fontId="16" fillId="0" borderId="0"/>
  </cellStyleXfs>
  <cellXfs count="264">
    <xf numFmtId="0" fontId="0" fillId="0" borderId="0" xfId="0"/>
    <xf numFmtId="0" fontId="13" fillId="0" borderId="0" xfId="0" applyFont="1" applyBorder="1" applyAlignment="1">
      <alignment vertical="center"/>
    </xf>
    <xf numFmtId="177" fontId="10" fillId="0" borderId="0" xfId="0" applyNumberFormat="1" applyFont="1" applyAlignment="1">
      <alignment vertical="center"/>
    </xf>
    <xf numFmtId="177" fontId="6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right" vertical="center"/>
    </xf>
    <xf numFmtId="177" fontId="13" fillId="0" borderId="14" xfId="0" applyNumberFormat="1" applyFont="1" applyBorder="1" applyAlignment="1">
      <alignment horizontal="center" vertical="center"/>
    </xf>
    <xf numFmtId="177" fontId="13" fillId="0" borderId="20" xfId="0" applyNumberFormat="1" applyFont="1" applyBorder="1" applyAlignment="1">
      <alignment horizontal="center" vertical="center"/>
    </xf>
    <xf numFmtId="177" fontId="13" fillId="0" borderId="18" xfId="0" applyNumberFormat="1" applyFont="1" applyBorder="1" applyAlignment="1">
      <alignment horizontal="center" vertical="center"/>
    </xf>
    <xf numFmtId="0" fontId="13" fillId="0" borderId="14" xfId="0" applyNumberFormat="1" applyFont="1" applyBorder="1" applyAlignment="1">
      <alignment horizontal="center" vertical="center"/>
    </xf>
    <xf numFmtId="0" fontId="13" fillId="0" borderId="18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3" fillId="0" borderId="15" xfId="0" applyNumberFormat="1" applyFont="1" applyBorder="1" applyAlignment="1">
      <alignment horizontal="center" vertical="center"/>
    </xf>
    <xf numFmtId="0" fontId="13" fillId="0" borderId="19" xfId="0" applyNumberFormat="1" applyFont="1" applyBorder="1" applyAlignment="1">
      <alignment horizontal="center" vertical="center"/>
    </xf>
    <xf numFmtId="177" fontId="13" fillId="0" borderId="30" xfId="0" applyNumberFormat="1" applyFont="1" applyBorder="1" applyAlignment="1">
      <alignment horizontal="center" vertical="center"/>
    </xf>
    <xf numFmtId="0" fontId="13" fillId="0" borderId="31" xfId="0" applyNumberFormat="1" applyFont="1" applyBorder="1" applyAlignment="1">
      <alignment horizontal="center" vertical="center"/>
    </xf>
    <xf numFmtId="177" fontId="13" fillId="0" borderId="38" xfId="0" applyNumberFormat="1" applyFont="1" applyBorder="1" applyAlignment="1">
      <alignment horizontal="center" vertical="center"/>
    </xf>
    <xf numFmtId="0" fontId="13" fillId="0" borderId="39" xfId="0" applyNumberFormat="1" applyFont="1" applyBorder="1" applyAlignment="1">
      <alignment horizontal="center" vertical="center"/>
    </xf>
    <xf numFmtId="177" fontId="14" fillId="0" borderId="38" xfId="0" applyNumberFormat="1" applyFont="1" applyBorder="1" applyAlignment="1">
      <alignment horizontal="center" vertical="center"/>
    </xf>
    <xf numFmtId="0" fontId="14" fillId="0" borderId="38" xfId="0" applyNumberFormat="1" applyFont="1" applyBorder="1" applyAlignment="1">
      <alignment horizontal="center" vertical="center"/>
    </xf>
    <xf numFmtId="0" fontId="14" fillId="0" borderId="39" xfId="0" applyNumberFormat="1" applyFont="1" applyBorder="1" applyAlignment="1">
      <alignment horizontal="center" vertical="center"/>
    </xf>
    <xf numFmtId="0" fontId="14" fillId="0" borderId="15" xfId="0" applyNumberFormat="1" applyFont="1" applyBorder="1" applyAlignment="1">
      <alignment horizontal="center" vertical="center"/>
    </xf>
    <xf numFmtId="0" fontId="13" fillId="0" borderId="30" xfId="0" applyNumberFormat="1" applyFont="1" applyBorder="1" applyAlignment="1">
      <alignment horizontal="center" vertical="center"/>
    </xf>
    <xf numFmtId="177" fontId="13" fillId="0" borderId="32" xfId="0" applyNumberFormat="1" applyFont="1" applyBorder="1" applyAlignment="1">
      <alignment horizontal="center" vertical="center"/>
    </xf>
    <xf numFmtId="177" fontId="13" fillId="0" borderId="27" xfId="0" applyNumberFormat="1" applyFont="1" applyBorder="1" applyAlignment="1">
      <alignment horizontal="center" vertical="center"/>
    </xf>
    <xf numFmtId="177" fontId="13" fillId="0" borderId="41" xfId="0" applyNumberFormat="1" applyFont="1" applyBorder="1" applyAlignment="1">
      <alignment horizontal="center" vertical="center"/>
    </xf>
    <xf numFmtId="0" fontId="13" fillId="0" borderId="41" xfId="0" applyNumberFormat="1" applyFont="1" applyBorder="1" applyAlignment="1">
      <alignment horizontal="center" vertical="center"/>
    </xf>
    <xf numFmtId="177" fontId="13" fillId="0" borderId="16" xfId="0" applyNumberFormat="1" applyFont="1" applyBorder="1" applyAlignment="1">
      <alignment horizontal="center" vertical="center"/>
    </xf>
    <xf numFmtId="0" fontId="13" fillId="0" borderId="16" xfId="0" applyNumberFormat="1" applyFont="1" applyBorder="1" applyAlignment="1">
      <alignment horizontal="center" vertical="center"/>
    </xf>
    <xf numFmtId="0" fontId="13" fillId="0" borderId="28" xfId="0" applyNumberFormat="1" applyFont="1" applyBorder="1" applyAlignment="1">
      <alignment horizontal="center" vertical="center"/>
    </xf>
    <xf numFmtId="177" fontId="13" fillId="0" borderId="47" xfId="0" applyNumberFormat="1" applyFont="1" applyBorder="1" applyAlignment="1">
      <alignment horizontal="center" vertical="center"/>
    </xf>
    <xf numFmtId="0" fontId="13" fillId="0" borderId="47" xfId="0" applyNumberFormat="1" applyFont="1" applyBorder="1" applyAlignment="1">
      <alignment horizontal="center" vertical="center"/>
    </xf>
    <xf numFmtId="0" fontId="13" fillId="0" borderId="48" xfId="0" applyNumberFormat="1" applyFont="1" applyBorder="1" applyAlignment="1">
      <alignment horizontal="center" vertical="center"/>
    </xf>
    <xf numFmtId="177" fontId="12" fillId="0" borderId="0" xfId="0" applyNumberFormat="1" applyFont="1" applyAlignment="1">
      <alignment vertical="center"/>
    </xf>
    <xf numFmtId="41" fontId="14" fillId="0" borderId="38" xfId="0" applyNumberFormat="1" applyFont="1" applyBorder="1" applyAlignment="1">
      <alignment vertical="center"/>
    </xf>
    <xf numFmtId="41" fontId="14" fillId="0" borderId="39" xfId="0" applyNumberFormat="1" applyFont="1" applyBorder="1" applyAlignment="1">
      <alignment vertical="center"/>
    </xf>
    <xf numFmtId="41" fontId="13" fillId="0" borderId="16" xfId="0" applyNumberFormat="1" applyFont="1" applyBorder="1" applyAlignment="1">
      <alignment vertical="center"/>
    </xf>
    <xf numFmtId="41" fontId="13" fillId="0" borderId="28" xfId="0" applyNumberFormat="1" applyFont="1" applyBorder="1" applyAlignment="1">
      <alignment vertical="center"/>
    </xf>
    <xf numFmtId="41" fontId="13" fillId="0" borderId="47" xfId="0" applyNumberFormat="1" applyFont="1" applyBorder="1" applyAlignment="1">
      <alignment vertical="center"/>
    </xf>
    <xf numFmtId="41" fontId="13" fillId="0" borderId="48" xfId="0" applyNumberFormat="1" applyFont="1" applyBorder="1" applyAlignment="1">
      <alignment vertical="center"/>
    </xf>
    <xf numFmtId="41" fontId="13" fillId="0" borderId="30" xfId="0" applyNumberFormat="1" applyFont="1" applyBorder="1" applyAlignment="1">
      <alignment vertical="center"/>
    </xf>
    <xf numFmtId="41" fontId="13" fillId="0" borderId="31" xfId="0" applyNumberFormat="1" applyFont="1" applyBorder="1" applyAlignment="1">
      <alignment vertical="center"/>
    </xf>
    <xf numFmtId="41" fontId="14" fillId="0" borderId="14" xfId="0" applyNumberFormat="1" applyFont="1" applyBorder="1" applyAlignment="1">
      <alignment vertical="center"/>
    </xf>
    <xf numFmtId="41" fontId="14" fillId="0" borderId="15" xfId="0" applyNumberFormat="1" applyFont="1" applyBorder="1" applyAlignment="1">
      <alignment vertical="center"/>
    </xf>
    <xf numFmtId="41" fontId="13" fillId="0" borderId="27" xfId="0" applyNumberFormat="1" applyFont="1" applyBorder="1" applyAlignment="1">
      <alignment horizontal="right" vertical="center"/>
    </xf>
    <xf numFmtId="41" fontId="13" fillId="0" borderId="18" xfId="0" applyNumberFormat="1" applyFont="1" applyBorder="1" applyAlignment="1">
      <alignment vertical="center"/>
    </xf>
    <xf numFmtId="41" fontId="13" fillId="0" borderId="19" xfId="0" applyNumberFormat="1" applyFont="1" applyBorder="1" applyAlignment="1">
      <alignment vertical="center"/>
    </xf>
    <xf numFmtId="41" fontId="13" fillId="0" borderId="20" xfId="0" applyNumberFormat="1" applyFont="1" applyBorder="1" applyAlignment="1">
      <alignment horizontal="right" vertical="center"/>
    </xf>
    <xf numFmtId="41" fontId="13" fillId="0" borderId="14" xfId="0" applyNumberFormat="1" applyFont="1" applyBorder="1" applyAlignment="1">
      <alignment vertical="center"/>
    </xf>
    <xf numFmtId="41" fontId="13" fillId="0" borderId="15" xfId="0" applyNumberFormat="1" applyFont="1" applyBorder="1" applyAlignment="1">
      <alignment vertical="center"/>
    </xf>
    <xf numFmtId="41" fontId="14" fillId="0" borderId="56" xfId="0" applyNumberFormat="1" applyFont="1" applyBorder="1" applyAlignment="1">
      <alignment vertical="center"/>
    </xf>
    <xf numFmtId="41" fontId="13" fillId="0" borderId="57" xfId="0" applyNumberFormat="1" applyFont="1" applyBorder="1" applyAlignment="1">
      <alignment vertical="center"/>
    </xf>
    <xf numFmtId="41" fontId="14" fillId="0" borderId="58" xfId="0" applyNumberFormat="1" applyFont="1" applyBorder="1" applyAlignment="1">
      <alignment vertical="center"/>
    </xf>
    <xf numFmtId="41" fontId="14" fillId="0" borderId="59" xfId="0" applyNumberFormat="1" applyFont="1" applyBorder="1" applyAlignment="1">
      <alignment vertical="center"/>
    </xf>
    <xf numFmtId="41" fontId="13" fillId="0" borderId="58" xfId="0" applyNumberFormat="1" applyFont="1" applyBorder="1" applyAlignment="1">
      <alignment vertical="center"/>
    </xf>
    <xf numFmtId="41" fontId="13" fillId="0" borderId="38" xfId="0" applyNumberFormat="1" applyFont="1" applyBorder="1" applyAlignment="1">
      <alignment vertical="center"/>
    </xf>
    <xf numFmtId="0" fontId="13" fillId="0" borderId="25" xfId="0" applyNumberFormat="1" applyFont="1" applyBorder="1" applyAlignment="1">
      <alignment horizontal="center" vertical="center"/>
    </xf>
    <xf numFmtId="41" fontId="13" fillId="0" borderId="44" xfId="0" applyNumberFormat="1" applyFont="1" applyBorder="1" applyAlignment="1">
      <alignment horizontal="right" vertical="center"/>
    </xf>
    <xf numFmtId="41" fontId="13" fillId="0" borderId="41" xfId="0" applyNumberFormat="1" applyFont="1" applyBorder="1" applyAlignment="1">
      <alignment vertical="center"/>
    </xf>
    <xf numFmtId="41" fontId="14" fillId="0" borderId="60" xfId="0" applyNumberFormat="1" applyFont="1" applyBorder="1" applyAlignment="1">
      <alignment vertical="center"/>
    </xf>
    <xf numFmtId="177" fontId="14" fillId="0" borderId="36" xfId="0" applyNumberFormat="1" applyFont="1" applyBorder="1" applyAlignment="1">
      <alignment horizontal="center" vertical="center"/>
    </xf>
    <xf numFmtId="177" fontId="14" fillId="0" borderId="34" xfId="0" applyNumberFormat="1" applyFont="1" applyBorder="1" applyAlignment="1">
      <alignment horizontal="center" vertical="center"/>
    </xf>
    <xf numFmtId="177" fontId="13" fillId="0" borderId="61" xfId="0" applyNumberFormat="1" applyFont="1" applyBorder="1" applyAlignment="1">
      <alignment horizontal="center" vertical="center"/>
    </xf>
    <xf numFmtId="0" fontId="13" fillId="0" borderId="61" xfId="0" applyNumberFormat="1" applyFont="1" applyBorder="1" applyAlignment="1">
      <alignment horizontal="center" vertical="center"/>
    </xf>
    <xf numFmtId="0" fontId="13" fillId="0" borderId="62" xfId="0" applyNumberFormat="1" applyFont="1" applyBorder="1" applyAlignment="1">
      <alignment horizontal="center" vertical="center"/>
    </xf>
    <xf numFmtId="41" fontId="13" fillId="0" borderId="61" xfId="0" applyNumberFormat="1" applyFont="1" applyBorder="1" applyAlignment="1">
      <alignment vertical="center"/>
    </xf>
    <xf numFmtId="41" fontId="14" fillId="0" borderId="21" xfId="0" applyNumberFormat="1" applyFont="1" applyBorder="1" applyAlignment="1">
      <alignment vertical="center"/>
    </xf>
    <xf numFmtId="41" fontId="13" fillId="0" borderId="40" xfId="0" applyNumberFormat="1" applyFont="1" applyBorder="1" applyAlignment="1">
      <alignment horizontal="right" vertical="center"/>
    </xf>
    <xf numFmtId="41" fontId="13" fillId="0" borderId="56" xfId="0" applyNumberFormat="1" applyFont="1" applyBorder="1" applyAlignment="1">
      <alignment vertical="center"/>
    </xf>
    <xf numFmtId="177" fontId="13" fillId="0" borderId="64" xfId="0" applyNumberFormat="1" applyFont="1" applyBorder="1" applyAlignment="1">
      <alignment horizontal="center" vertical="center"/>
    </xf>
    <xf numFmtId="41" fontId="13" fillId="0" borderId="65" xfId="0" applyNumberFormat="1" applyFont="1" applyBorder="1" applyAlignment="1">
      <alignment horizontal="right" vertical="center"/>
    </xf>
    <xf numFmtId="41" fontId="13" fillId="0" borderId="64" xfId="0" applyNumberFormat="1" applyFont="1" applyBorder="1" applyAlignment="1">
      <alignment vertical="center"/>
    </xf>
    <xf numFmtId="41" fontId="14" fillId="0" borderId="12" xfId="0" applyNumberFormat="1" applyFont="1" applyBorder="1" applyAlignment="1">
      <alignment vertical="center"/>
    </xf>
    <xf numFmtId="177" fontId="14" fillId="0" borderId="33" xfId="0" applyNumberFormat="1" applyFont="1" applyBorder="1" applyAlignment="1">
      <alignment horizontal="center" vertical="center"/>
    </xf>
    <xf numFmtId="177" fontId="14" fillId="0" borderId="35" xfId="0" applyNumberFormat="1" applyFont="1" applyBorder="1" applyAlignment="1">
      <alignment horizontal="center" vertical="center"/>
    </xf>
    <xf numFmtId="41" fontId="14" fillId="0" borderId="37" xfId="0" applyNumberFormat="1" applyFont="1" applyBorder="1" applyAlignment="1">
      <alignment horizontal="right" vertical="center"/>
    </xf>
    <xf numFmtId="41" fontId="13" fillId="0" borderId="45" xfId="0" applyNumberFormat="1" applyFont="1" applyBorder="1" applyAlignment="1">
      <alignment horizontal="right" vertical="center"/>
    </xf>
    <xf numFmtId="41" fontId="13" fillId="0" borderId="46" xfId="0" applyNumberFormat="1" applyFont="1" applyBorder="1" applyAlignment="1">
      <alignment horizontal="right" vertical="center"/>
    </xf>
    <xf numFmtId="41" fontId="13" fillId="0" borderId="29" xfId="0" applyNumberFormat="1" applyFont="1" applyBorder="1" applyAlignment="1">
      <alignment horizontal="right" vertical="center"/>
    </xf>
    <xf numFmtId="41" fontId="14" fillId="0" borderId="13" xfId="0" applyNumberFormat="1" applyFont="1" applyBorder="1" applyAlignment="1">
      <alignment horizontal="right" vertical="center"/>
    </xf>
    <xf numFmtId="41" fontId="13" fillId="0" borderId="13" xfId="0" applyNumberFormat="1" applyFont="1" applyBorder="1" applyAlignment="1">
      <alignment horizontal="right" vertical="center"/>
    </xf>
    <xf numFmtId="41" fontId="13" fillId="0" borderId="17" xfId="0" applyNumberFormat="1" applyFont="1" applyBorder="1" applyAlignment="1">
      <alignment horizontal="right" vertical="center"/>
    </xf>
    <xf numFmtId="41" fontId="13" fillId="0" borderId="43" xfId="0" applyNumberFormat="1" applyFont="1" applyBorder="1" applyAlignment="1">
      <alignment horizontal="right" vertical="center"/>
    </xf>
    <xf numFmtId="41" fontId="13" fillId="0" borderId="25" xfId="0" applyNumberFormat="1" applyFont="1" applyBorder="1" applyAlignment="1">
      <alignment vertical="center"/>
    </xf>
    <xf numFmtId="41" fontId="13" fillId="0" borderId="67" xfId="0" applyNumberFormat="1" applyFont="1" applyBorder="1" applyAlignment="1">
      <alignment horizontal="right" vertical="center"/>
    </xf>
    <xf numFmtId="41" fontId="13" fillId="0" borderId="62" xfId="0" applyNumberFormat="1" applyFont="1" applyBorder="1" applyAlignment="1">
      <alignment vertical="center"/>
    </xf>
    <xf numFmtId="177" fontId="14" fillId="0" borderId="40" xfId="0" applyNumberFormat="1" applyFont="1" applyBorder="1" applyAlignment="1">
      <alignment horizontal="center" vertical="center"/>
    </xf>
    <xf numFmtId="177" fontId="13" fillId="0" borderId="26" xfId="0" applyNumberFormat="1" applyFont="1" applyBorder="1" applyAlignment="1">
      <alignment horizontal="center" vertical="center"/>
    </xf>
    <xf numFmtId="177" fontId="13" fillId="0" borderId="49" xfId="0" applyNumberFormat="1" applyFont="1" applyBorder="1" applyAlignment="1">
      <alignment horizontal="center" vertical="center"/>
    </xf>
    <xf numFmtId="177" fontId="13" fillId="0" borderId="44" xfId="0" applyNumberFormat="1" applyFont="1" applyBorder="1" applyAlignment="1">
      <alignment horizontal="center" vertical="center"/>
    </xf>
    <xf numFmtId="177" fontId="13" fillId="0" borderId="63" xfId="0" applyNumberFormat="1" applyFont="1" applyBorder="1" applyAlignment="1">
      <alignment horizontal="center" vertical="center" wrapText="1"/>
    </xf>
    <xf numFmtId="177" fontId="14" fillId="0" borderId="70" xfId="0" applyNumberFormat="1" applyFont="1" applyBorder="1" applyAlignment="1">
      <alignment horizontal="left" vertical="center" indent="1"/>
    </xf>
    <xf numFmtId="177" fontId="13" fillId="0" borderId="71" xfId="0" applyNumberFormat="1" applyFont="1" applyBorder="1" applyAlignment="1">
      <alignment horizontal="left" vertical="center" indent="2"/>
    </xf>
    <xf numFmtId="177" fontId="13" fillId="0" borderId="72" xfId="0" applyNumberFormat="1" applyFont="1" applyBorder="1" applyAlignment="1">
      <alignment horizontal="left" vertical="center" indent="2"/>
    </xf>
    <xf numFmtId="177" fontId="13" fillId="0" borderId="73" xfId="0" applyNumberFormat="1" applyFont="1" applyBorder="1" applyAlignment="1">
      <alignment horizontal="left" vertical="center" indent="2"/>
    </xf>
    <xf numFmtId="177" fontId="14" fillId="0" borderId="74" xfId="0" applyNumberFormat="1" applyFont="1" applyBorder="1" applyAlignment="1">
      <alignment horizontal="left" vertical="center" indent="1"/>
    </xf>
    <xf numFmtId="177" fontId="14" fillId="0" borderId="75" xfId="0" applyNumberFormat="1" applyFont="1" applyBorder="1" applyAlignment="1">
      <alignment horizontal="left" vertical="center" indent="1"/>
    </xf>
    <xf numFmtId="177" fontId="14" fillId="0" borderId="76" xfId="0" applyNumberFormat="1" applyFont="1" applyBorder="1" applyAlignment="1">
      <alignment horizontal="center" vertical="center"/>
    </xf>
    <xf numFmtId="177" fontId="14" fillId="0" borderId="77" xfId="0" applyNumberFormat="1" applyFont="1" applyBorder="1" applyAlignment="1">
      <alignment horizontal="center" vertical="center"/>
    </xf>
    <xf numFmtId="41" fontId="13" fillId="0" borderId="78" xfId="0" applyNumberFormat="1" applyFont="1" applyBorder="1" applyAlignment="1">
      <alignment vertical="center"/>
    </xf>
    <xf numFmtId="41" fontId="13" fillId="0" borderId="79" xfId="0" applyNumberFormat="1" applyFont="1" applyBorder="1" applyAlignment="1">
      <alignment vertical="center"/>
    </xf>
    <xf numFmtId="41" fontId="13" fillId="0" borderId="80" xfId="0" applyNumberFormat="1" applyFont="1" applyBorder="1" applyAlignment="1">
      <alignment vertical="center"/>
    </xf>
    <xf numFmtId="177" fontId="13" fillId="0" borderId="40" xfId="0" applyNumberFormat="1" applyFont="1" applyBorder="1" applyAlignment="1">
      <alignment horizontal="center" vertical="center"/>
    </xf>
    <xf numFmtId="177" fontId="13" fillId="0" borderId="65" xfId="0" applyNumberFormat="1" applyFont="1" applyBorder="1" applyAlignment="1">
      <alignment horizontal="center" vertical="center"/>
    </xf>
    <xf numFmtId="177" fontId="14" fillId="0" borderId="81" xfId="0" applyNumberFormat="1" applyFont="1" applyBorder="1" applyAlignment="1">
      <alignment horizontal="center" vertical="center"/>
    </xf>
    <xf numFmtId="0" fontId="13" fillId="0" borderId="82" xfId="0" applyNumberFormat="1" applyFont="1" applyBorder="1" applyAlignment="1">
      <alignment horizontal="center" vertical="center"/>
    </xf>
    <xf numFmtId="41" fontId="13" fillId="0" borderId="59" xfId="0" applyNumberFormat="1" applyFont="1" applyBorder="1" applyAlignment="1">
      <alignment vertical="center"/>
    </xf>
    <xf numFmtId="41" fontId="13" fillId="0" borderId="39" xfId="0" applyNumberFormat="1" applyFont="1" applyBorder="1" applyAlignment="1">
      <alignment vertical="center"/>
    </xf>
    <xf numFmtId="41" fontId="13" fillId="0" borderId="82" xfId="0" applyNumberFormat="1" applyFont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right" vertical="center"/>
    </xf>
    <xf numFmtId="0" fontId="18" fillId="2" borderId="3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178" fontId="18" fillId="2" borderId="0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178" fontId="18" fillId="2" borderId="9" xfId="0" applyNumberFormat="1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6" fontId="11" fillId="2" borderId="10" xfId="4" applyNumberFormat="1" applyFont="1" applyFill="1" applyBorder="1" applyAlignment="1">
      <alignment horizontal="center" vertical="center"/>
    </xf>
    <xf numFmtId="179" fontId="11" fillId="0" borderId="11" xfId="0" applyNumberFormat="1" applyFont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6" fontId="7" fillId="2" borderId="10" xfId="4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6" fontId="18" fillId="2" borderId="0" xfId="4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176" fontId="18" fillId="2" borderId="0" xfId="0" applyNumberFormat="1" applyFont="1" applyFill="1" applyBorder="1" applyAlignment="1">
      <alignment horizontal="right" vertical="center"/>
    </xf>
    <xf numFmtId="176" fontId="13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178" fontId="11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178" fontId="15" fillId="2" borderId="4" xfId="0" applyNumberFormat="1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178" fontId="18" fillId="2" borderId="4" xfId="0" applyNumberFormat="1" applyFont="1" applyFill="1" applyBorder="1" applyAlignment="1">
      <alignment vertical="center"/>
    </xf>
    <xf numFmtId="0" fontId="18" fillId="2" borderId="12" xfId="0" applyFont="1" applyFill="1" applyBorder="1" applyAlignment="1">
      <alignment vertical="center"/>
    </xf>
    <xf numFmtId="178" fontId="18" fillId="2" borderId="0" xfId="0" applyNumberFormat="1" applyFont="1" applyFill="1" applyAlignment="1">
      <alignment vertical="center"/>
    </xf>
    <xf numFmtId="177" fontId="21" fillId="0" borderId="20" xfId="0" applyNumberFormat="1" applyFont="1" applyBorder="1" applyAlignment="1">
      <alignment horizontal="center" vertical="center"/>
    </xf>
    <xf numFmtId="41" fontId="21" fillId="0" borderId="14" xfId="0" applyNumberFormat="1" applyFont="1" applyBorder="1" applyAlignment="1">
      <alignment vertical="center"/>
    </xf>
    <xf numFmtId="177" fontId="14" fillId="0" borderId="34" xfId="0" applyNumberFormat="1" applyFont="1" applyBorder="1" applyAlignment="1">
      <alignment horizontal="center" vertical="center"/>
    </xf>
    <xf numFmtId="41" fontId="13" fillId="0" borderId="84" xfId="0" applyNumberFormat="1" applyFont="1" applyBorder="1" applyAlignment="1">
      <alignment vertical="center"/>
    </xf>
    <xf numFmtId="41" fontId="14" fillId="0" borderId="83" xfId="0" applyNumberFormat="1" applyFont="1" applyBorder="1" applyAlignment="1">
      <alignment vertical="center"/>
    </xf>
    <xf numFmtId="41" fontId="13" fillId="0" borderId="15" xfId="4" applyFont="1" applyBorder="1" applyAlignment="1">
      <alignment vertical="center"/>
    </xf>
    <xf numFmtId="0" fontId="24" fillId="0" borderId="0" xfId="0" applyNumberFormat="1" applyFont="1" applyAlignment="1">
      <alignment vertical="center"/>
    </xf>
    <xf numFmtId="0" fontId="25" fillId="0" borderId="0" xfId="0" applyNumberFormat="1" applyFont="1" applyBorder="1" applyAlignment="1">
      <alignment vertical="center"/>
    </xf>
    <xf numFmtId="0" fontId="26" fillId="0" borderId="0" xfId="0" applyNumberFormat="1" applyFont="1" applyAlignment="1">
      <alignment vertical="center"/>
    </xf>
    <xf numFmtId="0" fontId="27" fillId="0" borderId="0" xfId="0" applyNumberFormat="1" applyFont="1" applyBorder="1" applyAlignment="1">
      <alignment horizontal="left" vertical="center"/>
    </xf>
    <xf numFmtId="0" fontId="26" fillId="0" borderId="0" xfId="0" applyNumberFormat="1" applyFont="1" applyAlignment="1">
      <alignment horizontal="left" vertical="center"/>
    </xf>
    <xf numFmtId="0" fontId="26" fillId="0" borderId="0" xfId="0" applyNumberFormat="1" applyFont="1" applyAlignment="1">
      <alignment horizontal="right" vertical="center"/>
    </xf>
    <xf numFmtId="0" fontId="26" fillId="0" borderId="0" xfId="0" applyNumberFormat="1" applyFont="1" applyBorder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0" fontId="26" fillId="0" borderId="0" xfId="0" quotePrefix="1" applyNumberFormat="1" applyFont="1" applyAlignment="1">
      <alignment horizontal="center" vertical="center"/>
    </xf>
    <xf numFmtId="0" fontId="26" fillId="0" borderId="0" xfId="0" applyNumberFormat="1" applyFont="1" applyBorder="1" applyAlignment="1">
      <alignment horizontal="right" vertical="center"/>
    </xf>
    <xf numFmtId="0" fontId="28" fillId="0" borderId="0" xfId="0" applyNumberFormat="1" applyFont="1" applyBorder="1" applyAlignment="1">
      <alignment vertical="center"/>
    </xf>
    <xf numFmtId="0" fontId="30" fillId="0" borderId="0" xfId="0" applyNumberFormat="1" applyFont="1" applyAlignment="1">
      <alignment vertical="center"/>
    </xf>
    <xf numFmtId="0" fontId="26" fillId="0" borderId="0" xfId="0" quotePrefix="1" applyNumberFormat="1" applyFont="1" applyAlignment="1">
      <alignment horizontal="right" vertical="center"/>
    </xf>
    <xf numFmtId="183" fontId="26" fillId="0" borderId="0" xfId="0" applyNumberFormat="1" applyFont="1" applyAlignment="1">
      <alignment vertical="center"/>
    </xf>
    <xf numFmtId="0" fontId="26" fillId="0" borderId="0" xfId="0" applyNumberFormat="1" applyFont="1" applyBorder="1" applyAlignment="1">
      <alignment vertical="center"/>
    </xf>
    <xf numFmtId="180" fontId="26" fillId="0" borderId="0" xfId="0" applyNumberFormat="1" applyFont="1" applyBorder="1" applyAlignment="1">
      <alignment vertical="center"/>
    </xf>
    <xf numFmtId="0" fontId="31" fillId="0" borderId="0" xfId="0" applyNumberFormat="1" applyFont="1" applyAlignment="1">
      <alignment vertical="center"/>
    </xf>
    <xf numFmtId="0" fontId="32" fillId="0" borderId="0" xfId="0" applyNumberFormat="1" applyFont="1" applyAlignment="1">
      <alignment vertical="center"/>
    </xf>
    <xf numFmtId="41" fontId="13" fillId="0" borderId="7" xfId="0" applyNumberFormat="1" applyFont="1" applyBorder="1" applyAlignment="1">
      <alignment vertical="center"/>
    </xf>
    <xf numFmtId="41" fontId="13" fillId="0" borderId="88" xfId="0" applyNumberFormat="1" applyFont="1" applyBorder="1" applyAlignment="1">
      <alignment vertical="center"/>
    </xf>
    <xf numFmtId="41" fontId="14" fillId="0" borderId="57" xfId="0" applyNumberFormat="1" applyFont="1" applyBorder="1" applyAlignment="1">
      <alignment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178" fontId="11" fillId="2" borderId="10" xfId="0" applyNumberFormat="1" applyFont="1" applyFill="1" applyBorder="1" applyAlignment="1">
      <alignment horizontal="center" vertical="center"/>
    </xf>
    <xf numFmtId="178" fontId="11" fillId="2" borderId="22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/>
    </xf>
    <xf numFmtId="179" fontId="11" fillId="2" borderId="22" xfId="0" applyNumberFormat="1" applyFont="1" applyFill="1" applyBorder="1" applyAlignment="1">
      <alignment horizontal="right" vertical="center"/>
    </xf>
    <xf numFmtId="176" fontId="22" fillId="2" borderId="10" xfId="0" applyNumberFormat="1" applyFont="1" applyFill="1" applyBorder="1" applyAlignment="1">
      <alignment horizontal="right" vertical="center"/>
    </xf>
    <xf numFmtId="176" fontId="22" fillId="2" borderId="11" xfId="0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/>
    </xf>
    <xf numFmtId="0" fontId="11" fillId="0" borderId="11" xfId="0" applyFont="1" applyBorder="1"/>
    <xf numFmtId="0" fontId="11" fillId="0" borderId="22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6" fontId="11" fillId="2" borderId="10" xfId="4" applyNumberFormat="1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177" fontId="9" fillId="0" borderId="0" xfId="0" applyNumberFormat="1" applyFont="1" applyBorder="1" applyAlignment="1">
      <alignment horizontal="left" vertical="center"/>
    </xf>
    <xf numFmtId="177" fontId="14" fillId="0" borderId="50" xfId="0" applyNumberFormat="1" applyFont="1" applyBorder="1" applyAlignment="1">
      <alignment horizontal="center" vertical="center"/>
    </xf>
    <xf numFmtId="177" fontId="14" fillId="0" borderId="53" xfId="0" applyNumberFormat="1" applyFont="1" applyBorder="1" applyAlignment="1">
      <alignment horizontal="center" vertical="center"/>
    </xf>
    <xf numFmtId="177" fontId="14" fillId="0" borderId="54" xfId="0" applyNumberFormat="1" applyFont="1" applyBorder="1" applyAlignment="1">
      <alignment horizontal="center" vertical="center"/>
    </xf>
    <xf numFmtId="177" fontId="14" fillId="0" borderId="55" xfId="0" applyNumberFormat="1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left" vertical="top" indent="1"/>
    </xf>
    <xf numFmtId="177" fontId="14" fillId="0" borderId="68" xfId="0" applyNumberFormat="1" applyFont="1" applyBorder="1" applyAlignment="1">
      <alignment horizontal="center" vertical="center"/>
    </xf>
    <xf numFmtId="177" fontId="14" fillId="0" borderId="69" xfId="0" applyNumberFormat="1" applyFont="1" applyBorder="1" applyAlignment="1">
      <alignment horizontal="center" vertical="center"/>
    </xf>
    <xf numFmtId="177" fontId="14" fillId="0" borderId="52" xfId="0" applyNumberFormat="1" applyFont="1" applyBorder="1" applyAlignment="1">
      <alignment horizontal="center" vertical="center"/>
    </xf>
    <xf numFmtId="177" fontId="14" fillId="0" borderId="36" xfId="0" applyNumberFormat="1" applyFont="1" applyBorder="1" applyAlignment="1">
      <alignment horizontal="center" vertical="center"/>
    </xf>
    <xf numFmtId="177" fontId="14" fillId="0" borderId="34" xfId="0" applyNumberFormat="1" applyFont="1" applyBorder="1" applyAlignment="1">
      <alignment horizontal="center" vertical="center"/>
    </xf>
    <xf numFmtId="0" fontId="14" fillId="0" borderId="53" xfId="0" applyNumberFormat="1" applyFont="1" applyBorder="1" applyAlignment="1">
      <alignment horizontal="center" vertical="center"/>
    </xf>
    <xf numFmtId="0" fontId="14" fillId="0" borderId="35" xfId="0" applyNumberFormat="1" applyFont="1" applyBorder="1" applyAlignment="1">
      <alignment horizontal="center" vertical="center"/>
    </xf>
    <xf numFmtId="0" fontId="14" fillId="0" borderId="51" xfId="0" applyNumberFormat="1" applyFont="1" applyBorder="1" applyAlignment="1">
      <alignment horizontal="center" vertical="center"/>
    </xf>
    <xf numFmtId="0" fontId="14" fillId="0" borderId="42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left" vertical="center"/>
    </xf>
    <xf numFmtId="0" fontId="14" fillId="0" borderId="50" xfId="0" applyNumberFormat="1" applyFont="1" applyBorder="1" applyAlignment="1">
      <alignment horizontal="center" vertical="center"/>
    </xf>
    <xf numFmtId="0" fontId="14" fillId="0" borderId="34" xfId="0" applyNumberFormat="1" applyFont="1" applyBorder="1" applyAlignment="1">
      <alignment horizontal="center" vertical="center"/>
    </xf>
    <xf numFmtId="177" fontId="14" fillId="0" borderId="66" xfId="0" applyNumberFormat="1" applyFont="1" applyBorder="1" applyAlignment="1">
      <alignment horizontal="center" vertical="center"/>
    </xf>
    <xf numFmtId="0" fontId="28" fillId="0" borderId="10" xfId="0" applyNumberFormat="1" applyFont="1" applyBorder="1" applyAlignment="1">
      <alignment horizontal="center" vertical="center"/>
    </xf>
    <xf numFmtId="0" fontId="28" fillId="0" borderId="22" xfId="0" applyNumberFormat="1" applyFont="1" applyBorder="1" applyAlignment="1">
      <alignment horizontal="center" vertical="center"/>
    </xf>
    <xf numFmtId="0" fontId="28" fillId="0" borderId="11" xfId="0" applyNumberFormat="1" applyFont="1" applyBorder="1" applyAlignment="1">
      <alignment horizontal="center" vertical="center"/>
    </xf>
    <xf numFmtId="0" fontId="28" fillId="0" borderId="85" xfId="0" applyNumberFormat="1" applyFont="1" applyBorder="1" applyAlignment="1">
      <alignment horizontal="center" vertical="center"/>
    </xf>
    <xf numFmtId="0" fontId="28" fillId="0" borderId="86" xfId="0" applyNumberFormat="1" applyFont="1" applyBorder="1" applyAlignment="1">
      <alignment horizontal="center" vertical="center"/>
    </xf>
    <xf numFmtId="0" fontId="28" fillId="0" borderId="87" xfId="0" applyNumberFormat="1" applyFont="1" applyBorder="1" applyAlignment="1">
      <alignment horizontal="center" vertical="center"/>
    </xf>
    <xf numFmtId="0" fontId="28" fillId="0" borderId="43" xfId="0" applyNumberFormat="1" applyFont="1" applyBorder="1" applyAlignment="1">
      <alignment horizontal="center" vertical="center"/>
    </xf>
    <xf numFmtId="0" fontId="28" fillId="0" borderId="41" xfId="0" applyNumberFormat="1" applyFont="1" applyBorder="1" applyAlignment="1">
      <alignment horizontal="center" vertical="center"/>
    </xf>
    <xf numFmtId="0" fontId="28" fillId="0" borderId="25" xfId="0" applyNumberFormat="1" applyFont="1" applyBorder="1" applyAlignment="1">
      <alignment horizontal="center" vertical="center"/>
    </xf>
    <xf numFmtId="3" fontId="29" fillId="4" borderId="30" xfId="0" applyNumberFormat="1" applyFont="1" applyFill="1" applyBorder="1" applyAlignment="1">
      <alignment horizontal="center" vertical="center"/>
    </xf>
    <xf numFmtId="0" fontId="28" fillId="0" borderId="30" xfId="0" applyNumberFormat="1" applyFont="1" applyBorder="1" applyAlignment="1">
      <alignment horizontal="center" vertical="center"/>
    </xf>
    <xf numFmtId="0" fontId="28" fillId="0" borderId="31" xfId="0" applyNumberFormat="1" applyFont="1" applyBorder="1" applyAlignment="1">
      <alignment horizontal="center" vertical="center"/>
    </xf>
    <xf numFmtId="0" fontId="28" fillId="0" borderId="13" xfId="0" applyNumberFormat="1" applyFont="1" applyFill="1" applyBorder="1" applyAlignment="1">
      <alignment horizontal="center" vertical="center"/>
    </xf>
    <xf numFmtId="0" fontId="28" fillId="0" borderId="14" xfId="0" applyNumberFormat="1" applyFont="1" applyFill="1" applyBorder="1" applyAlignment="1">
      <alignment horizontal="center" vertical="center"/>
    </xf>
    <xf numFmtId="0" fontId="29" fillId="0" borderId="14" xfId="0" applyNumberFormat="1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/>
    </xf>
    <xf numFmtId="0" fontId="28" fillId="0" borderId="13" xfId="0" applyNumberFormat="1" applyFont="1" applyBorder="1" applyAlignment="1">
      <alignment horizontal="center" vertical="center"/>
    </xf>
    <xf numFmtId="0" fontId="28" fillId="0" borderId="14" xfId="0" applyNumberFormat="1" applyFont="1" applyBorder="1" applyAlignment="1">
      <alignment horizontal="center" vertical="center"/>
    </xf>
    <xf numFmtId="3" fontId="29" fillId="4" borderId="14" xfId="0" applyNumberFormat="1" applyFont="1" applyFill="1" applyBorder="1" applyAlignment="1">
      <alignment horizontal="center" vertical="center"/>
    </xf>
    <xf numFmtId="0" fontId="28" fillId="0" borderId="15" xfId="0" applyNumberFormat="1" applyFont="1" applyBorder="1" applyAlignment="1">
      <alignment horizontal="center" vertical="center"/>
    </xf>
    <xf numFmtId="0" fontId="29" fillId="0" borderId="29" xfId="0" applyNumberFormat="1" applyFont="1" applyFill="1" applyBorder="1" applyAlignment="1">
      <alignment horizontal="center" vertical="center"/>
    </xf>
    <xf numFmtId="0" fontId="29" fillId="0" borderId="30" xfId="0" applyNumberFormat="1" applyFont="1" applyFill="1" applyBorder="1" applyAlignment="1">
      <alignment horizontal="center" vertical="center"/>
    </xf>
    <xf numFmtId="0" fontId="29" fillId="4" borderId="30" xfId="0" applyNumberFormat="1" applyFont="1" applyFill="1" applyBorder="1" applyAlignment="1">
      <alignment horizontal="center" vertical="center"/>
    </xf>
    <xf numFmtId="0" fontId="29" fillId="4" borderId="31" xfId="0" applyNumberFormat="1" applyFont="1" applyFill="1" applyBorder="1" applyAlignment="1">
      <alignment horizontal="center" vertical="center"/>
    </xf>
    <xf numFmtId="0" fontId="28" fillId="0" borderId="29" xfId="0" applyNumberFormat="1" applyFont="1" applyBorder="1" applyAlignment="1">
      <alignment horizontal="center" vertical="center"/>
    </xf>
    <xf numFmtId="183" fontId="31" fillId="0" borderId="0" xfId="0" applyNumberFormat="1" applyFont="1" applyAlignment="1">
      <alignment horizontal="right" vertical="center"/>
    </xf>
    <xf numFmtId="3" fontId="29" fillId="4" borderId="18" xfId="0" applyNumberFormat="1" applyFont="1" applyFill="1" applyBorder="1" applyAlignment="1">
      <alignment horizontal="center" vertical="center"/>
    </xf>
    <xf numFmtId="0" fontId="28" fillId="0" borderId="18" xfId="0" applyNumberFormat="1" applyFont="1" applyBorder="1" applyAlignment="1">
      <alignment horizontal="center" vertical="center"/>
    </xf>
    <xf numFmtId="0" fontId="28" fillId="0" borderId="19" xfId="0" applyNumberFormat="1" applyFont="1" applyBorder="1" applyAlignment="1">
      <alignment horizontal="center" vertical="center"/>
    </xf>
    <xf numFmtId="0" fontId="28" fillId="0" borderId="17" xfId="0" applyNumberFormat="1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 vertical="center"/>
    </xf>
    <xf numFmtId="0" fontId="29" fillId="0" borderId="18" xfId="0" applyNumberFormat="1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0" fontId="28" fillId="0" borderId="17" xfId="0" applyNumberFormat="1" applyFont="1" applyBorder="1" applyAlignment="1">
      <alignment horizontal="center" vertical="center"/>
    </xf>
    <xf numFmtId="0" fontId="26" fillId="0" borderId="0" xfId="0" applyNumberFormat="1" applyFont="1" applyAlignment="1">
      <alignment horizontal="left" vertical="center"/>
    </xf>
    <xf numFmtId="180" fontId="30" fillId="0" borderId="0" xfId="0" applyNumberFormat="1" applyFont="1" applyBorder="1" applyAlignment="1">
      <alignment horizontal="center" vertical="center"/>
    </xf>
    <xf numFmtId="181" fontId="30" fillId="0" borderId="0" xfId="0" applyNumberFormat="1" applyFont="1" applyAlignment="1">
      <alignment horizontal="right" vertical="center"/>
    </xf>
    <xf numFmtId="0" fontId="26" fillId="0" borderId="0" xfId="0" applyNumberFormat="1" applyFont="1" applyBorder="1" applyAlignment="1">
      <alignment horizontal="center" vertical="center"/>
    </xf>
    <xf numFmtId="182" fontId="30" fillId="0" borderId="0" xfId="0" applyNumberFormat="1" applyFont="1" applyAlignment="1">
      <alignment horizontal="center" vertical="center"/>
    </xf>
    <xf numFmtId="183" fontId="30" fillId="0" borderId="0" xfId="0" applyNumberFormat="1" applyFont="1" applyAlignment="1">
      <alignment horizontal="center" vertical="center"/>
    </xf>
    <xf numFmtId="184" fontId="30" fillId="0" borderId="0" xfId="0" applyNumberFormat="1" applyFont="1" applyAlignment="1">
      <alignment horizontal="right" vertical="center"/>
    </xf>
    <xf numFmtId="0" fontId="26" fillId="0" borderId="0" xfId="0" quotePrefix="1" applyNumberFormat="1" applyFont="1" applyAlignment="1">
      <alignment horizontal="left" vertical="center"/>
    </xf>
    <xf numFmtId="185" fontId="33" fillId="3" borderId="0" xfId="0" applyNumberFormat="1" applyFont="1" applyFill="1" applyAlignment="1">
      <alignment horizontal="center" vertical="center"/>
    </xf>
  </cellXfs>
  <cellStyles count="13">
    <cellStyle name="백분율 2" xfId="1"/>
    <cellStyle name="백분율 2 2" xfId="2"/>
    <cellStyle name="백분율 3" xfId="3"/>
    <cellStyle name="쉼표 [0]" xfId="4" builtinId="6"/>
    <cellStyle name="쉼표 [0] 2" xfId="5"/>
    <cellStyle name="쉼표 [0] 2 2" xfId="6"/>
    <cellStyle name="쉼표 [0] 2 3" xfId="7"/>
    <cellStyle name="쉼표 [0] 5" xfId="8"/>
    <cellStyle name="콤마 [0]_도시공원" xfId="9"/>
    <cellStyle name="콤마_도시공원" xfId="10"/>
    <cellStyle name="표준" xfId="0" builtinId="0"/>
    <cellStyle name="표준 2 2" xfId="11"/>
    <cellStyle name="표준 4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6"/>
  <sheetViews>
    <sheetView tabSelected="1" view="pageBreakPreview" zoomScaleNormal="100" zoomScaleSheetLayoutView="100" workbookViewId="0">
      <selection activeCell="P11" sqref="P11"/>
    </sheetView>
  </sheetViews>
  <sheetFormatPr defaultColWidth="9.140625" defaultRowHeight="16.5"/>
  <cols>
    <col min="1" max="1" width="16.28515625" style="109" customWidth="1"/>
    <col min="2" max="2" width="12.7109375" style="109" customWidth="1"/>
    <col min="3" max="3" width="4.140625" style="109" customWidth="1"/>
    <col min="4" max="4" width="16" style="146" customWidth="1"/>
    <col min="5" max="5" width="10.28515625" style="109" customWidth="1"/>
    <col min="6" max="6" width="6.28515625" style="109" customWidth="1"/>
    <col min="7" max="7" width="15.42578125" style="109" customWidth="1"/>
    <col min="8" max="8" width="11.28515625" style="146" customWidth="1"/>
    <col min="9" max="9" width="7.85546875" style="109" customWidth="1"/>
    <col min="10" max="10" width="16" style="109" customWidth="1"/>
    <col min="11" max="11" width="14.5703125" style="109" customWidth="1"/>
    <col min="12" max="12" width="15" style="109" customWidth="1"/>
    <col min="13" max="13" width="7.5703125" style="109" customWidth="1"/>
    <col min="14" max="14" width="6.140625" style="109" customWidth="1"/>
    <col min="15" max="16384" width="9.140625" style="109"/>
  </cols>
  <sheetData>
    <row r="1" spans="1:14" ht="36" customHeight="1">
      <c r="A1" s="110"/>
      <c r="B1" s="111"/>
      <c r="C1" s="111"/>
      <c r="D1" s="111"/>
      <c r="E1" s="111"/>
      <c r="F1" s="111"/>
      <c r="G1" s="111"/>
      <c r="H1" s="111"/>
      <c r="I1" s="112"/>
      <c r="J1" s="113"/>
      <c r="K1" s="112"/>
      <c r="L1" s="114"/>
      <c r="M1" s="114"/>
      <c r="N1" s="115"/>
    </row>
    <row r="2" spans="1:14" ht="30.75" customHeight="1">
      <c r="A2" s="174" t="s">
        <v>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6"/>
    </row>
    <row r="3" spans="1:14" ht="31.5" customHeight="1">
      <c r="A3" s="116"/>
      <c r="B3" s="117"/>
      <c r="C3" s="117"/>
      <c r="D3" s="118"/>
      <c r="E3" s="117"/>
      <c r="F3" s="117"/>
      <c r="G3" s="117"/>
      <c r="H3" s="118"/>
      <c r="I3" s="117"/>
      <c r="J3" s="117"/>
      <c r="K3" s="117"/>
      <c r="L3" s="117"/>
      <c r="M3" s="117"/>
      <c r="N3" s="115"/>
    </row>
    <row r="4" spans="1:14" s="122" customFormat="1" ht="26.1" customHeight="1">
      <c r="A4" s="119"/>
      <c r="B4" s="189" t="str">
        <f>용역내역서!A2</f>
        <v>○ 용역명 : 문원청계마을 공영주차장 조성사업 소규모 지하안전영향평가 용역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20"/>
      <c r="N4" s="121"/>
    </row>
    <row r="5" spans="1:14" ht="18" customHeight="1">
      <c r="A5" s="116"/>
      <c r="B5" s="177"/>
      <c r="C5" s="177"/>
      <c r="D5" s="123"/>
      <c r="E5" s="124"/>
      <c r="F5" s="124"/>
      <c r="G5" s="124"/>
      <c r="H5" s="123"/>
      <c r="I5" s="124"/>
      <c r="J5" s="124"/>
      <c r="K5" s="117"/>
      <c r="L5" s="117"/>
      <c r="M5" s="117"/>
      <c r="N5" s="115"/>
    </row>
    <row r="6" spans="1:14" ht="32.1" customHeight="1">
      <c r="A6" s="116"/>
      <c r="B6" s="178" t="s">
        <v>2</v>
      </c>
      <c r="C6" s="179"/>
      <c r="D6" s="180"/>
      <c r="E6" s="181" t="s">
        <v>3</v>
      </c>
      <c r="F6" s="182"/>
      <c r="G6" s="182"/>
      <c r="H6" s="182"/>
      <c r="I6" s="182"/>
      <c r="J6" s="179"/>
      <c r="K6" s="180"/>
      <c r="L6" s="125" t="s">
        <v>4</v>
      </c>
      <c r="M6" s="117"/>
      <c r="N6" s="115"/>
    </row>
    <row r="7" spans="1:14" ht="32.1" customHeight="1">
      <c r="A7" s="116"/>
      <c r="B7" s="183" t="s">
        <v>5</v>
      </c>
      <c r="C7" s="184"/>
      <c r="D7" s="185"/>
      <c r="E7" s="126" t="s">
        <v>6</v>
      </c>
      <c r="F7" s="186">
        <f>F11</f>
        <v>0</v>
      </c>
      <c r="G7" s="186"/>
      <c r="H7" s="186"/>
      <c r="I7" s="127" t="s">
        <v>0</v>
      </c>
      <c r="J7" s="187">
        <f>J11</f>
        <v>0</v>
      </c>
      <c r="K7" s="188"/>
      <c r="L7" s="128"/>
      <c r="M7" s="117"/>
      <c r="N7" s="115"/>
    </row>
    <row r="8" spans="1:14" ht="31.5" customHeight="1">
      <c r="A8" s="116"/>
      <c r="B8" s="199" t="s">
        <v>7</v>
      </c>
      <c r="C8" s="178" t="s">
        <v>8</v>
      </c>
      <c r="D8" s="191"/>
      <c r="E8" s="126" t="s">
        <v>6</v>
      </c>
      <c r="F8" s="186">
        <f>J8</f>
        <v>0</v>
      </c>
      <c r="G8" s="186"/>
      <c r="H8" s="186"/>
      <c r="I8" s="127" t="s">
        <v>9</v>
      </c>
      <c r="J8" s="187">
        <f>용역내역서!K5</f>
        <v>0</v>
      </c>
      <c r="K8" s="188"/>
      <c r="L8" s="128"/>
      <c r="M8" s="117"/>
      <c r="N8" s="115"/>
    </row>
    <row r="9" spans="1:14" ht="31.5" customHeight="1">
      <c r="A9" s="116"/>
      <c r="B9" s="200"/>
      <c r="C9" s="178" t="s">
        <v>13</v>
      </c>
      <c r="D9" s="191"/>
      <c r="E9" s="126" t="s">
        <v>11</v>
      </c>
      <c r="F9" s="186">
        <f>J9</f>
        <v>0</v>
      </c>
      <c r="G9" s="186"/>
      <c r="H9" s="186"/>
      <c r="I9" s="127" t="s">
        <v>12</v>
      </c>
      <c r="J9" s="187">
        <f>용역내역서!K6</f>
        <v>0</v>
      </c>
      <c r="K9" s="188"/>
      <c r="L9" s="128"/>
      <c r="M9" s="117"/>
      <c r="N9" s="115"/>
    </row>
    <row r="10" spans="1:14" ht="31.5" customHeight="1">
      <c r="A10" s="116"/>
      <c r="B10" s="200"/>
      <c r="C10" s="178" t="s">
        <v>10</v>
      </c>
      <c r="D10" s="191"/>
      <c r="E10" s="126" t="s">
        <v>11</v>
      </c>
      <c r="F10" s="186">
        <f>J10</f>
        <v>0</v>
      </c>
      <c r="G10" s="186"/>
      <c r="H10" s="186"/>
      <c r="I10" s="127" t="s">
        <v>12</v>
      </c>
      <c r="J10" s="187">
        <f>용역내역서!K7</f>
        <v>0</v>
      </c>
      <c r="K10" s="188"/>
      <c r="L10" s="128"/>
      <c r="M10" s="117"/>
      <c r="N10" s="115"/>
    </row>
    <row r="11" spans="1:14" ht="31.5" customHeight="1">
      <c r="A11" s="116"/>
      <c r="B11" s="201"/>
      <c r="C11" s="190" t="s">
        <v>14</v>
      </c>
      <c r="D11" s="191"/>
      <c r="E11" s="129" t="s">
        <v>11</v>
      </c>
      <c r="F11" s="186">
        <f>J11</f>
        <v>0</v>
      </c>
      <c r="G11" s="186"/>
      <c r="H11" s="186"/>
      <c r="I11" s="127" t="s">
        <v>12</v>
      </c>
      <c r="J11" s="187">
        <f>J8+J9+J10</f>
        <v>0</v>
      </c>
      <c r="K11" s="188"/>
      <c r="L11" s="128"/>
      <c r="M11" s="117"/>
      <c r="N11" s="115"/>
    </row>
    <row r="12" spans="1:14" ht="31.5" customHeight="1">
      <c r="A12" s="116"/>
      <c r="B12" s="178"/>
      <c r="C12" s="192"/>
      <c r="D12" s="193"/>
      <c r="E12" s="194"/>
      <c r="F12" s="195"/>
      <c r="G12" s="195"/>
      <c r="H12" s="195"/>
      <c r="I12" s="196"/>
      <c r="J12" s="197"/>
      <c r="K12" s="198"/>
      <c r="L12" s="128"/>
      <c r="M12" s="117"/>
      <c r="N12" s="115"/>
    </row>
    <row r="13" spans="1:14" ht="32.25" customHeight="1">
      <c r="A13" s="116"/>
      <c r="B13" s="130"/>
      <c r="C13" s="1"/>
      <c r="D13" s="1"/>
      <c r="E13" s="131"/>
      <c r="F13" s="132"/>
      <c r="G13" s="132"/>
      <c r="H13" s="132"/>
      <c r="I13" s="132"/>
      <c r="J13" s="133"/>
      <c r="K13" s="134"/>
      <c r="L13" s="117"/>
      <c r="M13" s="117"/>
      <c r="N13" s="115"/>
    </row>
    <row r="14" spans="1:14" ht="24" customHeight="1">
      <c r="A14" s="116"/>
      <c r="B14" s="117"/>
      <c r="C14" s="117"/>
      <c r="D14" s="118"/>
      <c r="E14" s="117"/>
      <c r="F14" s="117"/>
      <c r="G14" s="135"/>
      <c r="H14" s="136"/>
      <c r="I14" s="137"/>
      <c r="J14" s="135"/>
      <c r="K14" s="137"/>
      <c r="L14" s="117"/>
      <c r="M14" s="117"/>
      <c r="N14" s="115"/>
    </row>
    <row r="15" spans="1:14" s="122" customFormat="1" ht="30.75" customHeight="1" thickBot="1">
      <c r="A15" s="138"/>
      <c r="B15" s="139"/>
      <c r="C15" s="139"/>
      <c r="D15" s="140"/>
      <c r="E15" s="139"/>
      <c r="F15" s="139"/>
      <c r="G15" s="139"/>
      <c r="H15" s="140"/>
      <c r="I15" s="139"/>
      <c r="J15" s="139"/>
      <c r="K15" s="139"/>
      <c r="L15" s="139"/>
      <c r="M15" s="139"/>
      <c r="N15" s="141"/>
    </row>
    <row r="16" spans="1:14" ht="25.5" hidden="1" customHeight="1">
      <c r="A16" s="142"/>
      <c r="B16" s="143"/>
      <c r="C16" s="143"/>
      <c r="D16" s="144"/>
      <c r="E16" s="143"/>
      <c r="F16" s="143"/>
      <c r="G16" s="143"/>
      <c r="H16" s="144"/>
      <c r="I16" s="143"/>
      <c r="J16" s="143"/>
      <c r="K16" s="143"/>
      <c r="L16" s="143"/>
      <c r="M16" s="145"/>
    </row>
  </sheetData>
  <mergeCells count="24">
    <mergeCell ref="C11:D11"/>
    <mergeCell ref="F11:H11"/>
    <mergeCell ref="J11:K11"/>
    <mergeCell ref="B12:D12"/>
    <mergeCell ref="E12:I12"/>
    <mergeCell ref="J12:K12"/>
    <mergeCell ref="B8:B11"/>
    <mergeCell ref="C8:D8"/>
    <mergeCell ref="F8:H8"/>
    <mergeCell ref="J8:K8"/>
    <mergeCell ref="C10:D10"/>
    <mergeCell ref="F10:H10"/>
    <mergeCell ref="J10:K10"/>
    <mergeCell ref="C9:D9"/>
    <mergeCell ref="F9:H9"/>
    <mergeCell ref="J9:K9"/>
    <mergeCell ref="A2:N2"/>
    <mergeCell ref="B5:C5"/>
    <mergeCell ref="B6:D6"/>
    <mergeCell ref="E6:K6"/>
    <mergeCell ref="B7:D7"/>
    <mergeCell ref="F7:H7"/>
    <mergeCell ref="J7:K7"/>
    <mergeCell ref="B4:L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6"/>
  <sheetViews>
    <sheetView view="pageBreakPreview" zoomScaleNormal="100" zoomScaleSheetLayoutView="100" workbookViewId="0">
      <selection activeCell="J8" sqref="J8"/>
    </sheetView>
  </sheetViews>
  <sheetFormatPr defaultColWidth="9.140625" defaultRowHeight="22.9" customHeight="1"/>
  <cols>
    <col min="1" max="1" width="35.28515625" style="2" customWidth="1"/>
    <col min="2" max="2" width="15.7109375" style="3" customWidth="1"/>
    <col min="3" max="3" width="7.140625" style="4" customWidth="1"/>
    <col min="4" max="4" width="7.140625" style="11" customWidth="1"/>
    <col min="5" max="5" width="10" style="5" customWidth="1"/>
    <col min="6" max="6" width="12.85546875" style="2" customWidth="1"/>
    <col min="7" max="7" width="10" style="2" customWidth="1"/>
    <col min="8" max="8" width="12.85546875" style="2" customWidth="1"/>
    <col min="9" max="9" width="10" style="2" customWidth="1"/>
    <col min="10" max="10" width="12.85546875" style="2" customWidth="1"/>
    <col min="11" max="11" width="14.85546875" style="2" customWidth="1"/>
    <col min="12" max="16384" width="9.140625" style="2"/>
  </cols>
  <sheetData>
    <row r="1" spans="1:11" ht="52.5" customHeight="1">
      <c r="A1" s="202" t="s">
        <v>47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30" customHeight="1" thickBot="1">
      <c r="A2" s="207" t="s">
        <v>51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1" s="33" customFormat="1" ht="19.5" customHeight="1">
      <c r="A3" s="208" t="s">
        <v>43</v>
      </c>
      <c r="B3" s="210" t="s">
        <v>44</v>
      </c>
      <c r="C3" s="203" t="s">
        <v>22</v>
      </c>
      <c r="D3" s="213" t="s">
        <v>21</v>
      </c>
      <c r="E3" s="210" t="s">
        <v>32</v>
      </c>
      <c r="F3" s="203"/>
      <c r="G3" s="203" t="s">
        <v>33</v>
      </c>
      <c r="H3" s="203"/>
      <c r="I3" s="203" t="s">
        <v>26</v>
      </c>
      <c r="J3" s="204"/>
      <c r="K3" s="205" t="s">
        <v>27</v>
      </c>
    </row>
    <row r="4" spans="1:11" s="33" customFormat="1" ht="19.5" customHeight="1" thickBot="1">
      <c r="A4" s="209"/>
      <c r="B4" s="211"/>
      <c r="C4" s="212"/>
      <c r="D4" s="214"/>
      <c r="E4" s="60" t="s">
        <v>15</v>
      </c>
      <c r="F4" s="61" t="s">
        <v>16</v>
      </c>
      <c r="G4" s="61" t="s">
        <v>15</v>
      </c>
      <c r="H4" s="61" t="s">
        <v>16</v>
      </c>
      <c r="I4" s="61" t="s">
        <v>15</v>
      </c>
      <c r="J4" s="74" t="s">
        <v>16</v>
      </c>
      <c r="K4" s="206"/>
    </row>
    <row r="5" spans="1:11" ht="30" customHeight="1" thickTop="1">
      <c r="A5" s="91" t="s">
        <v>34</v>
      </c>
      <c r="B5" s="102"/>
      <c r="C5" s="16" t="s">
        <v>25</v>
      </c>
      <c r="D5" s="17">
        <v>1</v>
      </c>
      <c r="E5" s="67"/>
      <c r="F5" s="55">
        <f>'용역비 산출내역'!G19</f>
        <v>0</v>
      </c>
      <c r="G5" s="55"/>
      <c r="H5" s="55">
        <f>'용역비 산출내역'!I19</f>
        <v>0</v>
      </c>
      <c r="I5" s="55"/>
      <c r="J5" s="107">
        <f>'용역비 산출내역'!K19</f>
        <v>0</v>
      </c>
      <c r="K5" s="68">
        <f>F5+H5+J5</f>
        <v>0</v>
      </c>
    </row>
    <row r="6" spans="1:11" ht="30" customHeight="1">
      <c r="A6" s="95" t="s">
        <v>89</v>
      </c>
      <c r="B6" s="7"/>
      <c r="C6" s="6" t="s">
        <v>60</v>
      </c>
      <c r="D6" s="12">
        <v>1</v>
      </c>
      <c r="E6" s="47"/>
      <c r="F6" s="48"/>
      <c r="G6" s="48"/>
      <c r="H6" s="48"/>
      <c r="I6" s="48"/>
      <c r="J6" s="49"/>
      <c r="K6" s="54">
        <f>F6+H6+J6</f>
        <v>0</v>
      </c>
    </row>
    <row r="7" spans="1:11" ht="30" customHeight="1">
      <c r="A7" s="95" t="s">
        <v>90</v>
      </c>
      <c r="B7" s="7"/>
      <c r="C7" s="6" t="s">
        <v>36</v>
      </c>
      <c r="D7" s="12">
        <v>10</v>
      </c>
      <c r="E7" s="47"/>
      <c r="F7" s="48"/>
      <c r="G7" s="48"/>
      <c r="H7" s="48"/>
      <c r="I7" s="48"/>
      <c r="J7" s="49">
        <f>(K5+K6)*10%</f>
        <v>0</v>
      </c>
      <c r="K7" s="54">
        <f>F7+H7+J7</f>
        <v>0</v>
      </c>
    </row>
    <row r="8" spans="1:11" ht="30" customHeight="1">
      <c r="A8" s="95"/>
      <c r="B8" s="7"/>
      <c r="C8" s="6"/>
      <c r="D8" s="12"/>
      <c r="E8" s="47"/>
      <c r="F8" s="48"/>
      <c r="G8" s="48"/>
      <c r="H8" s="48"/>
      <c r="I8" s="48"/>
      <c r="J8" s="49"/>
      <c r="K8" s="54"/>
    </row>
    <row r="9" spans="1:11" ht="30" customHeight="1">
      <c r="A9" s="95"/>
      <c r="B9" s="7"/>
      <c r="C9" s="6"/>
      <c r="D9" s="12"/>
      <c r="E9" s="47"/>
      <c r="F9" s="48"/>
      <c r="G9" s="48"/>
      <c r="H9" s="48"/>
      <c r="I9" s="48"/>
      <c r="J9" s="49"/>
      <c r="K9" s="54"/>
    </row>
    <row r="10" spans="1:11" ht="30" customHeight="1">
      <c r="A10" s="95"/>
      <c r="B10" s="7"/>
      <c r="C10" s="6"/>
      <c r="D10" s="12"/>
      <c r="E10" s="47"/>
      <c r="F10" s="48"/>
      <c r="G10" s="48"/>
      <c r="H10" s="48"/>
      <c r="I10" s="48"/>
      <c r="J10" s="49"/>
      <c r="K10" s="54"/>
    </row>
    <row r="11" spans="1:11" ht="30" customHeight="1">
      <c r="A11" s="95"/>
      <c r="B11" s="7"/>
      <c r="C11" s="6"/>
      <c r="D11" s="12"/>
      <c r="E11" s="47"/>
      <c r="F11" s="48"/>
      <c r="G11" s="48"/>
      <c r="H11" s="48"/>
      <c r="I11" s="48"/>
      <c r="J11" s="49"/>
      <c r="K11" s="54"/>
    </row>
    <row r="12" spans="1:11" ht="30" customHeight="1">
      <c r="A12" s="95"/>
      <c r="B12" s="7"/>
      <c r="C12" s="6"/>
      <c r="D12" s="12"/>
      <c r="E12" s="47"/>
      <c r="F12" s="48"/>
      <c r="G12" s="48"/>
      <c r="H12" s="48"/>
      <c r="I12" s="48"/>
      <c r="J12" s="49"/>
      <c r="K12" s="54"/>
    </row>
    <row r="13" spans="1:11" ht="30" customHeight="1">
      <c r="A13" s="95"/>
      <c r="B13" s="7"/>
      <c r="C13" s="6"/>
      <c r="D13" s="12"/>
      <c r="E13" s="47"/>
      <c r="F13" s="48"/>
      <c r="G13" s="48"/>
      <c r="H13" s="48"/>
      <c r="I13" s="48"/>
      <c r="J13" s="49"/>
      <c r="K13" s="54"/>
    </row>
    <row r="14" spans="1:11" ht="30" customHeight="1">
      <c r="A14" s="96"/>
      <c r="B14" s="24"/>
      <c r="C14" s="8"/>
      <c r="D14" s="13"/>
      <c r="E14" s="44"/>
      <c r="F14" s="45"/>
      <c r="G14" s="45"/>
      <c r="H14" s="45"/>
      <c r="I14" s="45"/>
      <c r="J14" s="46"/>
      <c r="K14" s="106"/>
    </row>
    <row r="15" spans="1:11" ht="30" customHeight="1">
      <c r="A15" s="97" t="s">
        <v>30</v>
      </c>
      <c r="B15" s="89"/>
      <c r="C15" s="25"/>
      <c r="D15" s="56"/>
      <c r="E15" s="57"/>
      <c r="F15" s="58"/>
      <c r="G15" s="58"/>
      <c r="H15" s="58"/>
      <c r="I15" s="58"/>
      <c r="J15" s="83"/>
      <c r="K15" s="59">
        <f>SUM(K5:K14)</f>
        <v>0</v>
      </c>
    </row>
    <row r="16" spans="1:11" ht="30" customHeight="1" thickBot="1">
      <c r="A16" s="104" t="s">
        <v>35</v>
      </c>
      <c r="B16" s="103"/>
      <c r="C16" s="69"/>
      <c r="D16" s="105"/>
      <c r="E16" s="70"/>
      <c r="F16" s="71"/>
      <c r="G16" s="71"/>
      <c r="H16" s="71"/>
      <c r="I16" s="71"/>
      <c r="J16" s="108"/>
      <c r="K16" s="72"/>
    </row>
  </sheetData>
  <mergeCells count="10">
    <mergeCell ref="A1:K1"/>
    <mergeCell ref="G3:H3"/>
    <mergeCell ref="I3:J3"/>
    <mergeCell ref="K3:K4"/>
    <mergeCell ref="A2:K2"/>
    <mergeCell ref="A3:A4"/>
    <mergeCell ref="B3:B4"/>
    <mergeCell ref="C3:C4"/>
    <mergeCell ref="D3:D4"/>
    <mergeCell ref="E3:F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9"/>
  <sheetViews>
    <sheetView view="pageBreakPreview" zoomScaleNormal="100" zoomScaleSheetLayoutView="100" workbookViewId="0">
      <selection activeCell="J9" sqref="J9"/>
    </sheetView>
  </sheetViews>
  <sheetFormatPr defaultColWidth="9.140625" defaultRowHeight="22.9" customHeight="1"/>
  <cols>
    <col min="1" max="1" width="23.42578125" style="2" customWidth="1"/>
    <col min="2" max="2" width="25.42578125" style="3" customWidth="1"/>
    <col min="3" max="3" width="7.140625" style="4" customWidth="1"/>
    <col min="4" max="5" width="7.140625" style="11" customWidth="1"/>
    <col min="6" max="6" width="10" style="5" customWidth="1"/>
    <col min="7" max="7" width="12.85546875" style="2" customWidth="1"/>
    <col min="8" max="8" width="10" style="2" customWidth="1"/>
    <col min="9" max="9" width="12.85546875" style="2" customWidth="1"/>
    <col min="10" max="10" width="10" style="2" customWidth="1"/>
    <col min="11" max="11" width="12.85546875" style="2" customWidth="1"/>
    <col min="12" max="12" width="14.85546875" style="2" customWidth="1"/>
    <col min="13" max="16384" width="9.140625" style="2"/>
  </cols>
  <sheetData>
    <row r="1" spans="1:12" ht="60" customHeight="1" thickBot="1">
      <c r="A1" s="217" t="s">
        <v>52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2" s="33" customFormat="1" ht="19.5" customHeight="1">
      <c r="A2" s="208" t="s">
        <v>45</v>
      </c>
      <c r="B2" s="210" t="s">
        <v>42</v>
      </c>
      <c r="C2" s="203" t="s">
        <v>22</v>
      </c>
      <c r="D2" s="218" t="s">
        <v>21</v>
      </c>
      <c r="E2" s="215" t="s">
        <v>28</v>
      </c>
      <c r="F2" s="220" t="s">
        <v>32</v>
      </c>
      <c r="G2" s="203"/>
      <c r="H2" s="203" t="s">
        <v>33</v>
      </c>
      <c r="I2" s="203"/>
      <c r="J2" s="203" t="s">
        <v>26</v>
      </c>
      <c r="K2" s="204"/>
      <c r="L2" s="205" t="s">
        <v>37</v>
      </c>
    </row>
    <row r="3" spans="1:12" s="33" customFormat="1" ht="19.5" customHeight="1" thickBot="1">
      <c r="A3" s="209"/>
      <c r="B3" s="211"/>
      <c r="C3" s="212"/>
      <c r="D3" s="219"/>
      <c r="E3" s="216"/>
      <c r="F3" s="73" t="s">
        <v>15</v>
      </c>
      <c r="G3" s="61" t="s">
        <v>16</v>
      </c>
      <c r="H3" s="61" t="s">
        <v>15</v>
      </c>
      <c r="I3" s="61" t="s">
        <v>16</v>
      </c>
      <c r="J3" s="61" t="s">
        <v>15</v>
      </c>
      <c r="K3" s="74" t="s">
        <v>16</v>
      </c>
      <c r="L3" s="206"/>
    </row>
    <row r="4" spans="1:12" ht="24.95" customHeight="1" thickTop="1">
      <c r="A4" s="91" t="s">
        <v>38</v>
      </c>
      <c r="B4" s="86"/>
      <c r="C4" s="18"/>
      <c r="D4" s="19"/>
      <c r="E4" s="20"/>
      <c r="F4" s="75"/>
      <c r="G4" s="34"/>
      <c r="H4" s="34"/>
      <c r="I4" s="55">
        <f>SUM(I5:I8)</f>
        <v>0</v>
      </c>
      <c r="J4" s="34"/>
      <c r="K4" s="35"/>
      <c r="L4" s="50">
        <f>SUM(G4,I4,K4)</f>
        <v>0</v>
      </c>
    </row>
    <row r="5" spans="1:12" ht="24.95" customHeight="1">
      <c r="A5" s="92" t="s">
        <v>17</v>
      </c>
      <c r="B5" s="87"/>
      <c r="C5" s="27" t="s">
        <v>23</v>
      </c>
      <c r="D5" s="28">
        <v>16</v>
      </c>
      <c r="E5" s="29">
        <v>1</v>
      </c>
      <c r="F5" s="76"/>
      <c r="G5" s="36"/>
      <c r="H5" s="36">
        <f>노무비!H6</f>
        <v>0</v>
      </c>
      <c r="I5" s="36">
        <f>D5*E5*H5</f>
        <v>0</v>
      </c>
      <c r="J5" s="36"/>
      <c r="K5" s="37"/>
      <c r="L5" s="99">
        <f>SUM(G5,I5,K5)</f>
        <v>0</v>
      </c>
    </row>
    <row r="6" spans="1:12" ht="24.95" customHeight="1">
      <c r="A6" s="93" t="s">
        <v>18</v>
      </c>
      <c r="B6" s="88"/>
      <c r="C6" s="30" t="s">
        <v>24</v>
      </c>
      <c r="D6" s="31">
        <v>7.5</v>
      </c>
      <c r="E6" s="32">
        <v>1</v>
      </c>
      <c r="F6" s="77"/>
      <c r="G6" s="38"/>
      <c r="H6" s="38">
        <f>노무비!H7</f>
        <v>0</v>
      </c>
      <c r="I6" s="38">
        <f t="shared" ref="I6:I8" si="0">D6*E6*H6</f>
        <v>0</v>
      </c>
      <c r="J6" s="38"/>
      <c r="K6" s="39"/>
      <c r="L6" s="100">
        <f t="shared" ref="L6:L8" si="1">SUM(G6,I6,K6)</f>
        <v>0</v>
      </c>
    </row>
    <row r="7" spans="1:12" ht="24.95" customHeight="1">
      <c r="A7" s="93" t="s">
        <v>19</v>
      </c>
      <c r="B7" s="88"/>
      <c r="C7" s="30" t="s">
        <v>23</v>
      </c>
      <c r="D7" s="31">
        <v>29</v>
      </c>
      <c r="E7" s="32">
        <v>1</v>
      </c>
      <c r="F7" s="77"/>
      <c r="G7" s="38"/>
      <c r="H7" s="38">
        <f>노무비!H8</f>
        <v>0</v>
      </c>
      <c r="I7" s="38">
        <f t="shared" si="0"/>
        <v>0</v>
      </c>
      <c r="J7" s="38"/>
      <c r="K7" s="39"/>
      <c r="L7" s="100">
        <f t="shared" si="1"/>
        <v>0</v>
      </c>
    </row>
    <row r="8" spans="1:12" ht="24.95" customHeight="1">
      <c r="A8" s="94" t="s">
        <v>20</v>
      </c>
      <c r="B8" s="23"/>
      <c r="C8" s="14" t="s">
        <v>23</v>
      </c>
      <c r="D8" s="22">
        <v>8</v>
      </c>
      <c r="E8" s="15">
        <v>1</v>
      </c>
      <c r="F8" s="78"/>
      <c r="G8" s="40"/>
      <c r="H8" s="40">
        <f>노무비!H9</f>
        <v>0</v>
      </c>
      <c r="I8" s="40">
        <f t="shared" si="0"/>
        <v>0</v>
      </c>
      <c r="J8" s="40"/>
      <c r="K8" s="41"/>
      <c r="L8" s="101">
        <f t="shared" si="1"/>
        <v>0</v>
      </c>
    </row>
    <row r="9" spans="1:12" ht="24.95" customHeight="1">
      <c r="A9" s="95" t="s">
        <v>39</v>
      </c>
      <c r="B9" s="7"/>
      <c r="C9" s="6" t="s">
        <v>29</v>
      </c>
      <c r="D9" s="9">
        <v>1</v>
      </c>
      <c r="E9" s="21"/>
      <c r="F9" s="79"/>
      <c r="G9" s="42"/>
      <c r="H9" s="42"/>
      <c r="I9" s="48"/>
      <c r="J9" s="48">
        <f>직접경비!I5</f>
        <v>0</v>
      </c>
      <c r="K9" s="152">
        <f>J9*D9</f>
        <v>0</v>
      </c>
      <c r="L9" s="173">
        <f>SUM(G9,I9,K9)</f>
        <v>0</v>
      </c>
    </row>
    <row r="10" spans="1:12" ht="24.95" customHeight="1">
      <c r="A10" s="95" t="s">
        <v>40</v>
      </c>
      <c r="B10" s="7" t="s">
        <v>48</v>
      </c>
      <c r="C10" s="6" t="s">
        <v>25</v>
      </c>
      <c r="D10" s="9">
        <v>1</v>
      </c>
      <c r="E10" s="21"/>
      <c r="F10" s="79"/>
      <c r="G10" s="42"/>
      <c r="H10" s="42"/>
      <c r="I10" s="148"/>
      <c r="J10" s="42"/>
      <c r="K10" s="152">
        <f>I4*110%</f>
        <v>0</v>
      </c>
      <c r="L10" s="52">
        <f>SUM(G10,I10,K10)</f>
        <v>0</v>
      </c>
    </row>
    <row r="11" spans="1:12" ht="24.95" customHeight="1">
      <c r="A11" s="95" t="s">
        <v>41</v>
      </c>
      <c r="B11" s="7" t="s">
        <v>49</v>
      </c>
      <c r="C11" s="6" t="s">
        <v>25</v>
      </c>
      <c r="D11" s="9">
        <v>1</v>
      </c>
      <c r="E11" s="12"/>
      <c r="F11" s="80"/>
      <c r="G11" s="48"/>
      <c r="H11" s="48"/>
      <c r="I11" s="148"/>
      <c r="J11" s="48"/>
      <c r="K11" s="49">
        <f>(K10+I4)*20%</f>
        <v>0</v>
      </c>
      <c r="L11" s="52">
        <f>SUM(G11,I11,K11)</f>
        <v>0</v>
      </c>
    </row>
    <row r="12" spans="1:12" ht="24.95" customHeight="1">
      <c r="A12" s="95"/>
      <c r="B12" s="7"/>
      <c r="C12" s="6"/>
      <c r="D12" s="9"/>
      <c r="E12" s="12"/>
      <c r="F12" s="80"/>
      <c r="G12" s="48"/>
      <c r="H12" s="48"/>
      <c r="I12" s="48"/>
      <c r="J12" s="48"/>
      <c r="K12" s="49"/>
      <c r="L12" s="52"/>
    </row>
    <row r="13" spans="1:12" ht="24.95" customHeight="1">
      <c r="A13" s="95"/>
      <c r="B13" s="7"/>
      <c r="C13" s="6"/>
      <c r="D13" s="9"/>
      <c r="E13" s="12"/>
      <c r="F13" s="80"/>
      <c r="G13" s="48"/>
      <c r="H13" s="48"/>
      <c r="I13" s="48"/>
      <c r="J13" s="48"/>
      <c r="K13" s="49"/>
      <c r="L13" s="52"/>
    </row>
    <row r="14" spans="1:12" ht="24.95" customHeight="1">
      <c r="A14" s="95"/>
      <c r="B14" s="7"/>
      <c r="C14" s="6"/>
      <c r="D14" s="9"/>
      <c r="E14" s="12"/>
      <c r="F14" s="80"/>
      <c r="G14" s="48"/>
      <c r="H14" s="48"/>
      <c r="I14" s="48"/>
      <c r="J14" s="48"/>
      <c r="K14" s="49"/>
      <c r="L14" s="52"/>
    </row>
    <row r="15" spans="1:12" ht="24.95" customHeight="1">
      <c r="A15" s="95"/>
      <c r="B15" s="7"/>
      <c r="C15" s="6"/>
      <c r="D15" s="9"/>
      <c r="E15" s="12"/>
      <c r="F15" s="80"/>
      <c r="G15" s="48"/>
      <c r="H15" s="48"/>
      <c r="I15" s="48"/>
      <c r="J15" s="48"/>
      <c r="K15" s="49"/>
      <c r="L15" s="52"/>
    </row>
    <row r="16" spans="1:12" ht="24.95" customHeight="1">
      <c r="A16" s="95"/>
      <c r="B16" s="7"/>
      <c r="C16" s="6"/>
      <c r="D16" s="9"/>
      <c r="E16" s="12"/>
      <c r="F16" s="80"/>
      <c r="G16" s="48"/>
      <c r="H16" s="48"/>
      <c r="I16" s="48"/>
      <c r="J16" s="48"/>
      <c r="K16" s="49"/>
      <c r="L16" s="52"/>
    </row>
    <row r="17" spans="1:12" ht="24.95" customHeight="1">
      <c r="A17" s="96"/>
      <c r="B17" s="24"/>
      <c r="C17" s="8"/>
      <c r="D17" s="10"/>
      <c r="E17" s="13"/>
      <c r="F17" s="81"/>
      <c r="G17" s="45"/>
      <c r="H17" s="45"/>
      <c r="I17" s="45"/>
      <c r="J17" s="45"/>
      <c r="K17" s="46"/>
      <c r="L17" s="53"/>
    </row>
    <row r="18" spans="1:12" ht="24.95" customHeight="1">
      <c r="A18" s="97" t="s">
        <v>30</v>
      </c>
      <c r="B18" s="89"/>
      <c r="C18" s="25"/>
      <c r="D18" s="26"/>
      <c r="E18" s="56"/>
      <c r="F18" s="82"/>
      <c r="G18" s="58"/>
      <c r="H18" s="58"/>
      <c r="I18" s="58">
        <f>SUM(I4,I9,I10,I11,I12)</f>
        <v>0</v>
      </c>
      <c r="J18" s="58"/>
      <c r="K18" s="83">
        <f>SUM(K4,K9,K10,K11,K12)</f>
        <v>0</v>
      </c>
      <c r="L18" s="59">
        <f>G18+I18+K18</f>
        <v>0</v>
      </c>
    </row>
    <row r="19" spans="1:12" ht="24.95" customHeight="1" thickBot="1">
      <c r="A19" s="98" t="s">
        <v>31</v>
      </c>
      <c r="B19" s="90" t="s">
        <v>59</v>
      </c>
      <c r="C19" s="62"/>
      <c r="D19" s="63"/>
      <c r="E19" s="64"/>
      <c r="F19" s="84"/>
      <c r="G19" s="65"/>
      <c r="H19" s="65"/>
      <c r="I19" s="65">
        <f>ROUNDDOWN(I18, -3)</f>
        <v>0</v>
      </c>
      <c r="J19" s="65"/>
      <c r="K19" s="150">
        <f>ROUNDDOWN(K18, -3)</f>
        <v>0</v>
      </c>
      <c r="L19" s="151">
        <f>I19+K19+G19</f>
        <v>0</v>
      </c>
    </row>
  </sheetData>
  <mergeCells count="10">
    <mergeCell ref="E2:E3"/>
    <mergeCell ref="L2:L3"/>
    <mergeCell ref="A1:L1"/>
    <mergeCell ref="H2:I2"/>
    <mergeCell ref="J2:K2"/>
    <mergeCell ref="A2:A3"/>
    <mergeCell ref="B2:B3"/>
    <mergeCell ref="C2:C3"/>
    <mergeCell ref="D2:D3"/>
    <mergeCell ref="F2:G2"/>
  </mergeCells>
  <phoneticPr fontId="5" type="noConversion"/>
  <pageMargins left="0.70866141732283472" right="0.70866141732283472" top="0.55118110236220474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9"/>
  <sheetViews>
    <sheetView view="pageBreakPreview" zoomScaleNormal="100" zoomScaleSheetLayoutView="100" workbookViewId="0">
      <selection activeCell="J12" sqref="J12"/>
    </sheetView>
  </sheetViews>
  <sheetFormatPr defaultColWidth="9.140625" defaultRowHeight="22.9" customHeight="1"/>
  <cols>
    <col min="1" max="1" width="23.42578125" style="2" customWidth="1"/>
    <col min="2" max="2" width="25.42578125" style="3" customWidth="1"/>
    <col min="3" max="3" width="7.140625" style="4" customWidth="1"/>
    <col min="4" max="5" width="7.140625" style="11" customWidth="1"/>
    <col min="6" max="6" width="10" style="5" customWidth="1"/>
    <col min="7" max="7" width="12.85546875" style="2" customWidth="1"/>
    <col min="8" max="8" width="10" style="2" customWidth="1"/>
    <col min="9" max="9" width="12.85546875" style="2" customWidth="1"/>
    <col min="10" max="10" width="10" style="2" customWidth="1"/>
    <col min="11" max="11" width="12.85546875" style="2" customWidth="1"/>
    <col min="12" max="12" width="14.85546875" style="2" customWidth="1"/>
    <col min="13" max="16384" width="9.140625" style="2"/>
  </cols>
  <sheetData>
    <row r="1" spans="1:12" ht="60" customHeight="1" thickBot="1">
      <c r="A1" s="217" t="s">
        <v>57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2" s="33" customFormat="1" ht="19.5" customHeight="1">
      <c r="A2" s="208" t="s">
        <v>45</v>
      </c>
      <c r="B2" s="210" t="s">
        <v>42</v>
      </c>
      <c r="C2" s="203" t="s">
        <v>22</v>
      </c>
      <c r="D2" s="218" t="s">
        <v>21</v>
      </c>
      <c r="E2" s="215" t="s">
        <v>28</v>
      </c>
      <c r="F2" s="220" t="s">
        <v>32</v>
      </c>
      <c r="G2" s="203"/>
      <c r="H2" s="203" t="s">
        <v>33</v>
      </c>
      <c r="I2" s="203"/>
      <c r="J2" s="203" t="s">
        <v>26</v>
      </c>
      <c r="K2" s="204"/>
      <c r="L2" s="205" t="s">
        <v>37</v>
      </c>
    </row>
    <row r="3" spans="1:12" s="33" customFormat="1" ht="19.5" customHeight="1" thickBot="1">
      <c r="A3" s="209"/>
      <c r="B3" s="211"/>
      <c r="C3" s="212"/>
      <c r="D3" s="219"/>
      <c r="E3" s="216"/>
      <c r="F3" s="73" t="s">
        <v>15</v>
      </c>
      <c r="G3" s="149" t="s">
        <v>16</v>
      </c>
      <c r="H3" s="149" t="s">
        <v>15</v>
      </c>
      <c r="I3" s="149" t="s">
        <v>16</v>
      </c>
      <c r="J3" s="149" t="s">
        <v>15</v>
      </c>
      <c r="K3" s="74" t="s">
        <v>16</v>
      </c>
      <c r="L3" s="206"/>
    </row>
    <row r="4" spans="1:12" ht="24.95" customHeight="1" thickTop="1">
      <c r="A4" s="91" t="s">
        <v>58</v>
      </c>
      <c r="B4" s="86"/>
      <c r="C4" s="18"/>
      <c r="D4" s="19"/>
      <c r="E4" s="20"/>
      <c r="F4" s="75"/>
      <c r="G4" s="34"/>
      <c r="H4" s="34"/>
      <c r="I4" s="55">
        <f>SUM(I5:I8)</f>
        <v>0</v>
      </c>
      <c r="J4" s="34"/>
      <c r="K4" s="35"/>
      <c r="L4" s="50">
        <f>SUM(G4,I4,K4)</f>
        <v>0</v>
      </c>
    </row>
    <row r="5" spans="1:12" ht="24.95" customHeight="1">
      <c r="A5" s="92" t="s">
        <v>53</v>
      </c>
      <c r="B5" s="87"/>
      <c r="C5" s="27" t="s">
        <v>23</v>
      </c>
      <c r="D5" s="28">
        <v>1</v>
      </c>
      <c r="E5" s="29"/>
      <c r="F5" s="76"/>
      <c r="G5" s="36"/>
      <c r="H5" s="36"/>
      <c r="I5" s="36">
        <f>D5*E5*H5</f>
        <v>0</v>
      </c>
      <c r="J5" s="36"/>
      <c r="K5" s="37"/>
      <c r="L5" s="99">
        <f>SUM(G5,I5,K5)</f>
        <v>0</v>
      </c>
    </row>
    <row r="6" spans="1:12" ht="24.95" customHeight="1">
      <c r="A6" s="92" t="s">
        <v>17</v>
      </c>
      <c r="B6" s="88"/>
      <c r="C6" s="30" t="s">
        <v>23</v>
      </c>
      <c r="D6" s="31">
        <v>1</v>
      </c>
      <c r="E6" s="32"/>
      <c r="F6" s="77"/>
      <c r="G6" s="38"/>
      <c r="H6" s="36"/>
      <c r="I6" s="36">
        <f t="shared" ref="I6:I8" si="0">D6*E6*H6</f>
        <v>0</v>
      </c>
      <c r="J6" s="38"/>
      <c r="K6" s="39"/>
      <c r="L6" s="100">
        <f t="shared" ref="L6:L8" si="1">SUM(G6,I6,K6)</f>
        <v>0</v>
      </c>
    </row>
    <row r="7" spans="1:12" ht="24.95" customHeight="1">
      <c r="A7" s="92" t="s">
        <v>18</v>
      </c>
      <c r="B7" s="88"/>
      <c r="C7" s="30" t="s">
        <v>23</v>
      </c>
      <c r="D7" s="31">
        <v>1</v>
      </c>
      <c r="E7" s="32"/>
      <c r="F7" s="77"/>
      <c r="G7" s="38"/>
      <c r="H7" s="36"/>
      <c r="I7" s="36">
        <f t="shared" si="0"/>
        <v>0</v>
      </c>
      <c r="J7" s="38"/>
      <c r="K7" s="39"/>
      <c r="L7" s="100">
        <f t="shared" si="1"/>
        <v>0</v>
      </c>
    </row>
    <row r="8" spans="1:12" ht="24.95" customHeight="1">
      <c r="A8" s="92" t="s">
        <v>19</v>
      </c>
      <c r="B8" s="23"/>
      <c r="C8" s="14" t="s">
        <v>23</v>
      </c>
      <c r="D8" s="22">
        <v>1</v>
      </c>
      <c r="E8" s="15"/>
      <c r="F8" s="78"/>
      <c r="G8" s="40"/>
      <c r="H8" s="36"/>
      <c r="I8" s="36">
        <f t="shared" si="0"/>
        <v>0</v>
      </c>
      <c r="J8" s="40"/>
      <c r="K8" s="41"/>
      <c r="L8" s="101">
        <f t="shared" si="1"/>
        <v>0</v>
      </c>
    </row>
    <row r="9" spans="1:12" ht="24.95" customHeight="1">
      <c r="A9" s="92" t="s">
        <v>20</v>
      </c>
      <c r="B9" s="7"/>
      <c r="C9" s="6" t="s">
        <v>23</v>
      </c>
      <c r="D9" s="9">
        <v>1</v>
      </c>
      <c r="E9" s="21"/>
      <c r="F9" s="79"/>
      <c r="G9" s="42"/>
      <c r="H9" s="36"/>
      <c r="I9" s="36">
        <v>0</v>
      </c>
      <c r="J9" s="42"/>
      <c r="K9" s="43"/>
      <c r="L9" s="51">
        <f>SUM(G9,I9,K9)</f>
        <v>0</v>
      </c>
    </row>
    <row r="10" spans="1:12" ht="24.95" customHeight="1">
      <c r="A10" s="92" t="s">
        <v>54</v>
      </c>
      <c r="B10" s="147"/>
      <c r="C10" s="6" t="s">
        <v>23</v>
      </c>
      <c r="D10" s="9">
        <v>1</v>
      </c>
      <c r="E10" s="21"/>
      <c r="F10" s="79"/>
      <c r="G10" s="42"/>
      <c r="H10" s="36"/>
      <c r="I10" s="36">
        <f>I4*1.1</f>
        <v>0</v>
      </c>
      <c r="J10" s="42"/>
      <c r="K10" s="43"/>
      <c r="L10" s="52">
        <f>SUM(G10,I10,K10)</f>
        <v>0</v>
      </c>
    </row>
    <row r="11" spans="1:12" ht="24.95" customHeight="1">
      <c r="A11" s="92" t="s">
        <v>55</v>
      </c>
      <c r="B11" s="147"/>
      <c r="C11" s="6" t="s">
        <v>23</v>
      </c>
      <c r="D11" s="9">
        <v>1</v>
      </c>
      <c r="E11" s="12"/>
      <c r="F11" s="80"/>
      <c r="G11" s="48"/>
      <c r="H11" s="36"/>
      <c r="I11" s="36">
        <f>(I4+I10)*0.2</f>
        <v>0</v>
      </c>
      <c r="J11" s="48"/>
      <c r="K11" s="49"/>
      <c r="L11" s="52">
        <f>SUM(G11,I11,K11)</f>
        <v>0</v>
      </c>
    </row>
    <row r="12" spans="1:12" ht="24.95" customHeight="1">
      <c r="A12" s="92" t="s">
        <v>56</v>
      </c>
      <c r="B12" s="7"/>
      <c r="C12" s="6" t="s">
        <v>23</v>
      </c>
      <c r="D12" s="9">
        <v>1</v>
      </c>
      <c r="E12" s="12"/>
      <c r="F12" s="80"/>
      <c r="G12" s="48"/>
      <c r="H12" s="36"/>
      <c r="I12" s="36">
        <v>0</v>
      </c>
      <c r="J12" s="48"/>
      <c r="K12" s="49"/>
      <c r="L12" s="52">
        <v>0</v>
      </c>
    </row>
    <row r="13" spans="1:12" ht="24.95" customHeight="1">
      <c r="A13" s="92"/>
      <c r="B13" s="7"/>
      <c r="C13" s="6"/>
      <c r="D13" s="9"/>
      <c r="E13" s="12"/>
      <c r="F13" s="80"/>
      <c r="G13" s="48"/>
      <c r="H13" s="48"/>
      <c r="I13" s="48"/>
      <c r="J13" s="48"/>
      <c r="K13" s="49"/>
      <c r="L13" s="52"/>
    </row>
    <row r="14" spans="1:12" ht="24.95" customHeight="1">
      <c r="A14" s="92"/>
      <c r="B14" s="7"/>
      <c r="C14" s="6"/>
      <c r="D14" s="9"/>
      <c r="E14" s="12"/>
      <c r="F14" s="80"/>
      <c r="G14" s="48"/>
      <c r="H14" s="48"/>
      <c r="I14" s="48"/>
      <c r="J14" s="48"/>
      <c r="K14" s="49"/>
      <c r="L14" s="52"/>
    </row>
    <row r="15" spans="1:12" ht="24.95" customHeight="1">
      <c r="A15" s="95"/>
      <c r="B15" s="7"/>
      <c r="C15" s="6"/>
      <c r="D15" s="9"/>
      <c r="E15" s="12"/>
      <c r="F15" s="80"/>
      <c r="G15" s="48"/>
      <c r="H15" s="48"/>
      <c r="I15" s="48"/>
      <c r="J15" s="48"/>
      <c r="K15" s="49"/>
      <c r="L15" s="52"/>
    </row>
    <row r="16" spans="1:12" ht="24.95" customHeight="1">
      <c r="A16" s="95"/>
      <c r="B16" s="7"/>
      <c r="C16" s="6"/>
      <c r="D16" s="9"/>
      <c r="E16" s="12"/>
      <c r="F16" s="80"/>
      <c r="G16" s="48"/>
      <c r="H16" s="48"/>
      <c r="I16" s="48"/>
      <c r="J16" s="48"/>
      <c r="K16" s="49"/>
      <c r="L16" s="52"/>
    </row>
    <row r="17" spans="1:12" ht="24.95" customHeight="1">
      <c r="A17" s="96"/>
      <c r="B17" s="24"/>
      <c r="C17" s="8"/>
      <c r="D17" s="10"/>
      <c r="E17" s="13"/>
      <c r="F17" s="81"/>
      <c r="G17" s="45"/>
      <c r="H17" s="45"/>
      <c r="I17" s="45"/>
      <c r="J17" s="45"/>
      <c r="K17" s="46"/>
      <c r="L17" s="53"/>
    </row>
    <row r="18" spans="1:12" ht="24.95" customHeight="1">
      <c r="A18" s="97" t="s">
        <v>30</v>
      </c>
      <c r="B18" s="89"/>
      <c r="C18" s="25"/>
      <c r="D18" s="26"/>
      <c r="E18" s="56"/>
      <c r="F18" s="82"/>
      <c r="G18" s="58"/>
      <c r="H18" s="58"/>
      <c r="I18" s="58">
        <f>SUM(I4,I9,I10,I11,I12)</f>
        <v>0</v>
      </c>
      <c r="J18" s="58"/>
      <c r="K18" s="83"/>
      <c r="L18" s="59">
        <f>SUM(L4,L9,L10,L11)</f>
        <v>0</v>
      </c>
    </row>
    <row r="19" spans="1:12" ht="24.95" customHeight="1" thickBot="1">
      <c r="A19" s="98" t="s">
        <v>31</v>
      </c>
      <c r="B19" s="90" t="s">
        <v>46</v>
      </c>
      <c r="C19" s="62"/>
      <c r="D19" s="63"/>
      <c r="E19" s="64"/>
      <c r="F19" s="84"/>
      <c r="G19" s="65"/>
      <c r="H19" s="65"/>
      <c r="I19" s="65">
        <f>ROUNDDOWN(I18, -6)</f>
        <v>0</v>
      </c>
      <c r="J19" s="65"/>
      <c r="K19" s="85"/>
      <c r="L19" s="66">
        <f>ROUNDDOWN(L18, -6)</f>
        <v>0</v>
      </c>
    </row>
  </sheetData>
  <mergeCells count="10">
    <mergeCell ref="A1:L1"/>
    <mergeCell ref="A2:A3"/>
    <mergeCell ref="B2:B3"/>
    <mergeCell ref="C2:C3"/>
    <mergeCell ref="D2:D3"/>
    <mergeCell ref="E2:E3"/>
    <mergeCell ref="F2:G2"/>
    <mergeCell ref="H2:I2"/>
    <mergeCell ref="J2:K2"/>
    <mergeCell ref="L2:L3"/>
  </mergeCells>
  <phoneticPr fontId="5" type="noConversion"/>
  <pageMargins left="0.70866141732283472" right="0.70866141732283472" top="0.55118110236220474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9"/>
  <sheetViews>
    <sheetView view="pageBreakPreview" zoomScaleNormal="100" zoomScaleSheetLayoutView="100" workbookViewId="0">
      <selection activeCell="J5" sqref="J5"/>
    </sheetView>
  </sheetViews>
  <sheetFormatPr defaultColWidth="9.140625" defaultRowHeight="22.9" customHeight="1"/>
  <cols>
    <col min="1" max="1" width="23.42578125" style="2" customWidth="1"/>
    <col min="2" max="2" width="25.42578125" style="3" customWidth="1"/>
    <col min="3" max="3" width="7.140625" style="4" customWidth="1"/>
    <col min="4" max="4" width="7.140625" style="11" customWidth="1"/>
    <col min="5" max="5" width="10" style="5" customWidth="1"/>
    <col min="6" max="6" width="12.85546875" style="2" customWidth="1"/>
    <col min="7" max="7" width="10" style="2" customWidth="1"/>
    <col min="8" max="8" width="12.85546875" style="2" customWidth="1"/>
    <col min="9" max="9" width="10" style="2" customWidth="1"/>
    <col min="10" max="10" width="12.85546875" style="2" customWidth="1"/>
    <col min="11" max="11" width="14.85546875" style="2" customWidth="1"/>
    <col min="12" max="16384" width="9.140625" style="2"/>
  </cols>
  <sheetData>
    <row r="1" spans="1:11" ht="31.5" customHeight="1" thickBot="1">
      <c r="A1" s="217" t="s">
        <v>87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s="33" customFormat="1" ht="19.5" customHeight="1">
      <c r="A2" s="208" t="s">
        <v>45</v>
      </c>
      <c r="B2" s="210" t="s">
        <v>42</v>
      </c>
      <c r="C2" s="203" t="s">
        <v>22</v>
      </c>
      <c r="D2" s="218" t="s">
        <v>21</v>
      </c>
      <c r="E2" s="220" t="s">
        <v>32</v>
      </c>
      <c r="F2" s="203"/>
      <c r="G2" s="203" t="s">
        <v>33</v>
      </c>
      <c r="H2" s="203"/>
      <c r="I2" s="203" t="s">
        <v>26</v>
      </c>
      <c r="J2" s="204"/>
      <c r="K2" s="205" t="s">
        <v>37</v>
      </c>
    </row>
    <row r="3" spans="1:11" s="33" customFormat="1" ht="19.5" customHeight="1" thickBot="1">
      <c r="A3" s="209"/>
      <c r="B3" s="211"/>
      <c r="C3" s="212"/>
      <c r="D3" s="219"/>
      <c r="E3" s="73" t="s">
        <v>15</v>
      </c>
      <c r="F3" s="149" t="s">
        <v>16</v>
      </c>
      <c r="G3" s="149" t="s">
        <v>15</v>
      </c>
      <c r="H3" s="149" t="s">
        <v>16</v>
      </c>
      <c r="I3" s="149" t="s">
        <v>15</v>
      </c>
      <c r="J3" s="74" t="s">
        <v>16</v>
      </c>
      <c r="K3" s="206"/>
    </row>
    <row r="4" spans="1:11" ht="24.95" customHeight="1" thickTop="1">
      <c r="A4" s="91" t="s">
        <v>39</v>
      </c>
      <c r="B4" s="86"/>
      <c r="C4" s="18"/>
      <c r="D4" s="19"/>
      <c r="E4" s="75"/>
      <c r="F4" s="34"/>
      <c r="G4" s="34"/>
      <c r="H4" s="55"/>
      <c r="I4" s="34"/>
      <c r="J4" s="107">
        <f>SUM(J5:J8)</f>
        <v>0</v>
      </c>
      <c r="K4" s="50">
        <f>SUM(F4,H4,J4)</f>
        <v>0</v>
      </c>
    </row>
    <row r="5" spans="1:11" ht="24.95" customHeight="1">
      <c r="A5" s="92" t="s">
        <v>88</v>
      </c>
      <c r="B5" s="87"/>
      <c r="C5" s="27" t="s">
        <v>50</v>
      </c>
      <c r="D5" s="28">
        <v>1</v>
      </c>
      <c r="E5" s="76"/>
      <c r="F5" s="36"/>
      <c r="G5" s="36"/>
      <c r="H5" s="36"/>
      <c r="I5" s="36">
        <f>'직접경비(인쇄비)'!AH13</f>
        <v>0</v>
      </c>
      <c r="J5" s="37">
        <f>D5*I5</f>
        <v>0</v>
      </c>
      <c r="K5" s="51">
        <f>SUM(F5,H5,J5)</f>
        <v>0</v>
      </c>
    </row>
    <row r="6" spans="1:11" ht="24.95" customHeight="1">
      <c r="A6" s="93"/>
      <c r="B6" s="88"/>
      <c r="C6" s="30"/>
      <c r="D6" s="31"/>
      <c r="E6" s="77"/>
      <c r="F6" s="38"/>
      <c r="G6" s="38"/>
      <c r="H6" s="38"/>
      <c r="I6" s="38"/>
      <c r="J6" s="39"/>
      <c r="K6" s="171"/>
    </row>
    <row r="7" spans="1:11" ht="24.95" customHeight="1">
      <c r="A7" s="93"/>
      <c r="B7" s="88"/>
      <c r="C7" s="30"/>
      <c r="D7" s="31"/>
      <c r="E7" s="77"/>
      <c r="F7" s="38"/>
      <c r="G7" s="38"/>
      <c r="H7" s="38"/>
      <c r="I7" s="38"/>
      <c r="J7" s="39"/>
      <c r="K7" s="171"/>
    </row>
    <row r="8" spans="1:11" ht="24.95" customHeight="1">
      <c r="A8" s="94"/>
      <c r="B8" s="23"/>
      <c r="C8" s="14"/>
      <c r="D8" s="22"/>
      <c r="E8" s="78"/>
      <c r="F8" s="40"/>
      <c r="G8" s="40"/>
      <c r="H8" s="40"/>
      <c r="I8" s="40"/>
      <c r="J8" s="41"/>
      <c r="K8" s="172"/>
    </row>
    <row r="9" spans="1:11" ht="24.95" customHeight="1">
      <c r="A9" s="95"/>
      <c r="B9" s="7"/>
      <c r="C9" s="6"/>
      <c r="D9" s="9"/>
      <c r="E9" s="79"/>
      <c r="F9" s="42"/>
      <c r="G9" s="42"/>
      <c r="H9" s="48"/>
      <c r="I9" s="42"/>
      <c r="J9" s="49"/>
      <c r="K9" s="51"/>
    </row>
    <row r="10" spans="1:11" ht="24.95" customHeight="1">
      <c r="A10" s="95"/>
      <c r="B10" s="7"/>
      <c r="C10" s="6"/>
      <c r="D10" s="9"/>
      <c r="E10" s="79"/>
      <c r="F10" s="42"/>
      <c r="G10" s="42"/>
      <c r="H10" s="148"/>
      <c r="I10" s="42"/>
      <c r="J10" s="152"/>
      <c r="K10" s="52"/>
    </row>
    <row r="11" spans="1:11" ht="24.95" customHeight="1">
      <c r="A11" s="95"/>
      <c r="B11" s="7"/>
      <c r="C11" s="6"/>
      <c r="D11" s="9"/>
      <c r="E11" s="80"/>
      <c r="F11" s="48"/>
      <c r="G11" s="48"/>
      <c r="H11" s="148"/>
      <c r="I11" s="48"/>
      <c r="J11" s="49"/>
      <c r="K11" s="52"/>
    </row>
    <row r="12" spans="1:11" ht="24.95" customHeight="1">
      <c r="A12" s="95"/>
      <c r="B12" s="7"/>
      <c r="C12" s="6"/>
      <c r="D12" s="9"/>
      <c r="E12" s="80"/>
      <c r="F12" s="48"/>
      <c r="G12" s="48"/>
      <c r="H12" s="48"/>
      <c r="I12" s="48"/>
      <c r="J12" s="49"/>
      <c r="K12" s="52"/>
    </row>
    <row r="13" spans="1:11" ht="24.95" customHeight="1">
      <c r="A13" s="95"/>
      <c r="B13" s="7"/>
      <c r="C13" s="6"/>
      <c r="D13" s="9"/>
      <c r="E13" s="80"/>
      <c r="F13" s="48"/>
      <c r="G13" s="48"/>
      <c r="H13" s="48"/>
      <c r="I13" s="48"/>
      <c r="J13" s="49"/>
      <c r="K13" s="52"/>
    </row>
    <row r="14" spans="1:11" ht="24.95" customHeight="1">
      <c r="A14" s="95"/>
      <c r="B14" s="7"/>
      <c r="C14" s="6"/>
      <c r="D14" s="9"/>
      <c r="E14" s="80"/>
      <c r="F14" s="48"/>
      <c r="G14" s="48"/>
      <c r="H14" s="48"/>
      <c r="I14" s="48"/>
      <c r="J14" s="49"/>
      <c r="K14" s="52"/>
    </row>
    <row r="15" spans="1:11" ht="24.95" customHeight="1">
      <c r="A15" s="95"/>
      <c r="B15" s="7"/>
      <c r="C15" s="6"/>
      <c r="D15" s="9"/>
      <c r="E15" s="80"/>
      <c r="F15" s="48"/>
      <c r="G15" s="48"/>
      <c r="H15" s="48"/>
      <c r="I15" s="48"/>
      <c r="J15" s="49"/>
      <c r="K15" s="52"/>
    </row>
    <row r="16" spans="1:11" ht="24.95" customHeight="1">
      <c r="A16" s="95"/>
      <c r="B16" s="7"/>
      <c r="C16" s="6"/>
      <c r="D16" s="9"/>
      <c r="E16" s="80"/>
      <c r="F16" s="48"/>
      <c r="G16" s="48"/>
      <c r="H16" s="48"/>
      <c r="I16" s="48"/>
      <c r="J16" s="49"/>
      <c r="K16" s="52"/>
    </row>
    <row r="17" spans="1:11" ht="24.95" customHeight="1">
      <c r="A17" s="96"/>
      <c r="B17" s="24"/>
      <c r="C17" s="8"/>
      <c r="D17" s="10"/>
      <c r="E17" s="81"/>
      <c r="F17" s="45"/>
      <c r="G17" s="45"/>
      <c r="H17" s="45"/>
      <c r="I17" s="45"/>
      <c r="J17" s="46"/>
      <c r="K17" s="53"/>
    </row>
    <row r="18" spans="1:11" ht="24.95" customHeight="1">
      <c r="A18" s="97" t="s">
        <v>30</v>
      </c>
      <c r="B18" s="89"/>
      <c r="C18" s="25"/>
      <c r="D18" s="26"/>
      <c r="E18" s="82"/>
      <c r="F18" s="58"/>
      <c r="G18" s="58"/>
      <c r="H18" s="58">
        <f>SUM(H4,H9,H10,H11,H12)</f>
        <v>0</v>
      </c>
      <c r="I18" s="58"/>
      <c r="J18" s="83">
        <f>SUM(J4,J9,J10,J11,J12)</f>
        <v>0</v>
      </c>
      <c r="K18" s="59">
        <f>F18+H18+J18</f>
        <v>0</v>
      </c>
    </row>
    <row r="19" spans="1:11" ht="24.95" customHeight="1" thickBot="1">
      <c r="A19" s="98" t="s">
        <v>31</v>
      </c>
      <c r="B19" s="90" t="s">
        <v>59</v>
      </c>
      <c r="C19" s="62"/>
      <c r="D19" s="63"/>
      <c r="E19" s="84"/>
      <c r="F19" s="65"/>
      <c r="G19" s="65"/>
      <c r="H19" s="65">
        <f>ROUNDDOWN(H18, -3)</f>
        <v>0</v>
      </c>
      <c r="I19" s="65"/>
      <c r="J19" s="150">
        <f>ROUNDDOWN(J18, -3)</f>
        <v>0</v>
      </c>
      <c r="K19" s="151">
        <f>H19+J19+F19</f>
        <v>0</v>
      </c>
    </row>
  </sheetData>
  <mergeCells count="9">
    <mergeCell ref="A1:K1"/>
    <mergeCell ref="A2:A3"/>
    <mergeCell ref="B2:B3"/>
    <mergeCell ref="C2:C3"/>
    <mergeCell ref="D2:D3"/>
    <mergeCell ref="E2:F2"/>
    <mergeCell ref="G2:H2"/>
    <mergeCell ref="I2:J2"/>
    <mergeCell ref="K2:K3"/>
  </mergeCells>
  <phoneticPr fontId="5" type="noConversion"/>
  <pageMargins left="0.70866141732283472" right="0.70866141732283472" top="0.55118110236220474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X48"/>
  <sheetViews>
    <sheetView view="pageBreakPreview" zoomScaleNormal="100" zoomScaleSheetLayoutView="100" workbookViewId="0">
      <selection activeCell="AJ18" sqref="AJ18"/>
    </sheetView>
  </sheetViews>
  <sheetFormatPr defaultRowHeight="18.75" customHeight="1"/>
  <cols>
    <col min="1" max="48" width="3" customWidth="1"/>
  </cols>
  <sheetData>
    <row r="1" spans="1:48" ht="26.25" customHeight="1">
      <c r="A1" s="153"/>
      <c r="B1" s="154" t="s">
        <v>91</v>
      </c>
      <c r="C1" s="154"/>
      <c r="D1" s="154"/>
      <c r="E1" s="154"/>
      <c r="F1" s="154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</row>
    <row r="2" spans="1:48" ht="26.25" customHeight="1">
      <c r="A2" s="155"/>
      <c r="B2" s="156"/>
      <c r="C2" s="156"/>
      <c r="D2" s="156"/>
      <c r="E2" s="156"/>
      <c r="F2" s="156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</row>
    <row r="3" spans="1:48" ht="26.25" customHeight="1">
      <c r="A3" s="155"/>
      <c r="B3" s="155" t="s">
        <v>61</v>
      </c>
      <c r="C3" s="157"/>
      <c r="D3" s="157"/>
      <c r="E3" s="157"/>
      <c r="F3" s="157"/>
      <c r="G3" s="155"/>
      <c r="H3" s="158"/>
      <c r="I3" s="158"/>
      <c r="J3" s="158"/>
      <c r="K3" s="158"/>
      <c r="L3" s="158"/>
      <c r="M3" s="158"/>
      <c r="N3" s="158"/>
      <c r="O3" s="155"/>
      <c r="P3" s="159"/>
      <c r="Q3" s="155"/>
      <c r="R3" s="160"/>
      <c r="S3" s="160"/>
      <c r="T3" s="160"/>
      <c r="U3" s="155"/>
      <c r="V3" s="161"/>
      <c r="W3" s="155"/>
      <c r="X3" s="162"/>
      <c r="Y3" s="162"/>
      <c r="Z3" s="162"/>
      <c r="AA3" s="162"/>
      <c r="AB3" s="162"/>
      <c r="AC3" s="162"/>
      <c r="AD3" s="162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</row>
    <row r="4" spans="1:48" ht="26.25" customHeight="1">
      <c r="A4" s="163"/>
      <c r="B4" s="221" t="s">
        <v>62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3"/>
      <c r="Y4" s="163"/>
      <c r="Z4" s="224" t="s">
        <v>63</v>
      </c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6"/>
    </row>
    <row r="5" spans="1:48" ht="26.25" customHeight="1">
      <c r="A5" s="163"/>
      <c r="B5" s="227" t="s">
        <v>64</v>
      </c>
      <c r="C5" s="228"/>
      <c r="D5" s="228"/>
      <c r="E5" s="228"/>
      <c r="F5" s="228"/>
      <c r="G5" s="228"/>
      <c r="H5" s="228"/>
      <c r="I5" s="228"/>
      <c r="J5" s="228" t="s">
        <v>65</v>
      </c>
      <c r="K5" s="228"/>
      <c r="L5" s="228"/>
      <c r="M5" s="228"/>
      <c r="N5" s="228"/>
      <c r="O5" s="228" t="s">
        <v>66</v>
      </c>
      <c r="P5" s="228"/>
      <c r="Q5" s="228"/>
      <c r="R5" s="228"/>
      <c r="S5" s="228"/>
      <c r="T5" s="228" t="s">
        <v>67</v>
      </c>
      <c r="U5" s="228"/>
      <c r="V5" s="228"/>
      <c r="W5" s="228"/>
      <c r="X5" s="229"/>
      <c r="Y5" s="163"/>
      <c r="Z5" s="227" t="s">
        <v>64</v>
      </c>
      <c r="AA5" s="228"/>
      <c r="AB5" s="228"/>
      <c r="AC5" s="228"/>
      <c r="AD5" s="228"/>
      <c r="AE5" s="228"/>
      <c r="AF5" s="228"/>
      <c r="AG5" s="228"/>
      <c r="AH5" s="228" t="s">
        <v>68</v>
      </c>
      <c r="AI5" s="228"/>
      <c r="AJ5" s="228"/>
      <c r="AK5" s="228"/>
      <c r="AL5" s="228"/>
      <c r="AM5" s="228" t="s">
        <v>69</v>
      </c>
      <c r="AN5" s="228"/>
      <c r="AO5" s="228"/>
      <c r="AP5" s="228"/>
      <c r="AQ5" s="228"/>
      <c r="AR5" s="228" t="s">
        <v>70</v>
      </c>
      <c r="AS5" s="228"/>
      <c r="AT5" s="228"/>
      <c r="AU5" s="228"/>
      <c r="AV5" s="229"/>
    </row>
    <row r="6" spans="1:48" ht="26.25" customHeight="1">
      <c r="A6" s="163"/>
      <c r="B6" s="241" t="s">
        <v>88</v>
      </c>
      <c r="C6" s="242"/>
      <c r="D6" s="242"/>
      <c r="E6" s="242"/>
      <c r="F6" s="242"/>
      <c r="G6" s="242"/>
      <c r="H6" s="242"/>
      <c r="I6" s="242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4"/>
      <c r="Y6" s="163"/>
      <c r="Z6" s="245" t="s">
        <v>71</v>
      </c>
      <c r="AA6" s="231"/>
      <c r="AB6" s="231"/>
      <c r="AC6" s="231"/>
      <c r="AD6" s="231"/>
      <c r="AE6" s="231"/>
      <c r="AF6" s="231"/>
      <c r="AG6" s="231"/>
      <c r="AH6" s="231" t="s">
        <v>72</v>
      </c>
      <c r="AI6" s="231"/>
      <c r="AJ6" s="231"/>
      <c r="AK6" s="231"/>
      <c r="AL6" s="231"/>
      <c r="AM6" s="230"/>
      <c r="AN6" s="230"/>
      <c r="AO6" s="230"/>
      <c r="AP6" s="230"/>
      <c r="AQ6" s="230"/>
      <c r="AR6" s="231" t="s">
        <v>73</v>
      </c>
      <c r="AS6" s="231"/>
      <c r="AT6" s="231"/>
      <c r="AU6" s="231"/>
      <c r="AV6" s="232"/>
    </row>
    <row r="7" spans="1:48" ht="26.25" customHeight="1">
      <c r="A7" s="163"/>
      <c r="B7" s="233"/>
      <c r="C7" s="234"/>
      <c r="D7" s="234"/>
      <c r="E7" s="234"/>
      <c r="F7" s="234"/>
      <c r="G7" s="234"/>
      <c r="H7" s="234"/>
      <c r="I7" s="234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6"/>
      <c r="Y7" s="163"/>
      <c r="Z7" s="237" t="s">
        <v>74</v>
      </c>
      <c r="AA7" s="238"/>
      <c r="AB7" s="238"/>
      <c r="AC7" s="238"/>
      <c r="AD7" s="238"/>
      <c r="AE7" s="238"/>
      <c r="AF7" s="238"/>
      <c r="AG7" s="238"/>
      <c r="AH7" s="238" t="s">
        <v>72</v>
      </c>
      <c r="AI7" s="238"/>
      <c r="AJ7" s="238"/>
      <c r="AK7" s="238"/>
      <c r="AL7" s="238"/>
      <c r="AM7" s="239"/>
      <c r="AN7" s="239"/>
      <c r="AO7" s="239"/>
      <c r="AP7" s="239"/>
      <c r="AQ7" s="239"/>
      <c r="AR7" s="238"/>
      <c r="AS7" s="238"/>
      <c r="AT7" s="238"/>
      <c r="AU7" s="238"/>
      <c r="AV7" s="240"/>
    </row>
    <row r="8" spans="1:48" ht="26.25" customHeight="1">
      <c r="A8" s="163"/>
      <c r="B8" s="250"/>
      <c r="C8" s="251"/>
      <c r="D8" s="251"/>
      <c r="E8" s="251"/>
      <c r="F8" s="251"/>
      <c r="G8" s="251"/>
      <c r="H8" s="251"/>
      <c r="I8" s="251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3"/>
      <c r="Y8" s="163"/>
      <c r="Z8" s="254" t="s">
        <v>67</v>
      </c>
      <c r="AA8" s="248"/>
      <c r="AB8" s="248"/>
      <c r="AC8" s="248"/>
      <c r="AD8" s="248"/>
      <c r="AE8" s="248"/>
      <c r="AF8" s="248"/>
      <c r="AG8" s="248"/>
      <c r="AH8" s="248" t="s">
        <v>75</v>
      </c>
      <c r="AI8" s="248"/>
      <c r="AJ8" s="248"/>
      <c r="AK8" s="248"/>
      <c r="AL8" s="248"/>
      <c r="AM8" s="247"/>
      <c r="AN8" s="247"/>
      <c r="AO8" s="247"/>
      <c r="AP8" s="247"/>
      <c r="AQ8" s="247"/>
      <c r="AR8" s="248"/>
      <c r="AS8" s="248"/>
      <c r="AT8" s="248"/>
      <c r="AU8" s="248"/>
      <c r="AV8" s="249"/>
    </row>
    <row r="9" spans="1:48" ht="26.25" customHeight="1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8"/>
      <c r="O9" s="155"/>
      <c r="P9" s="155"/>
      <c r="Q9" s="155"/>
      <c r="R9" s="155"/>
      <c r="S9" s="155"/>
      <c r="T9" s="157"/>
      <c r="U9" s="155"/>
      <c r="V9" s="155"/>
      <c r="W9" s="158"/>
      <c r="X9" s="155"/>
      <c r="Y9" s="169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</row>
    <row r="10" spans="1:48" ht="26.25" customHeight="1">
      <c r="A10" s="155"/>
      <c r="B10" s="155" t="s">
        <v>85</v>
      </c>
      <c r="C10" s="155"/>
      <c r="D10" s="155"/>
      <c r="E10" s="155"/>
      <c r="F10" s="155"/>
      <c r="G10" s="164" t="str">
        <f>"( A4, "&amp;TEXT(J6,"0쪽,  ")&amp;TEXT(O6,"0부 기준 )")</f>
        <v>( A4, 0쪽,  0부 기준 )</v>
      </c>
      <c r="H10" s="155"/>
      <c r="I10" s="155"/>
      <c r="J10" s="155"/>
      <c r="K10" s="155"/>
      <c r="L10" s="155"/>
      <c r="M10" s="155"/>
      <c r="N10" s="158"/>
      <c r="O10" s="155"/>
      <c r="P10" s="155"/>
      <c r="Q10" s="155"/>
      <c r="R10" s="155"/>
      <c r="S10" s="155"/>
      <c r="T10" s="157"/>
      <c r="U10" s="155"/>
      <c r="V10" s="155"/>
      <c r="W10" s="158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</row>
    <row r="11" spans="1:48" ht="26.25" customHeight="1">
      <c r="A11" s="155"/>
      <c r="B11" s="155"/>
      <c r="C11" s="255" t="s">
        <v>76</v>
      </c>
      <c r="D11" s="255"/>
      <c r="E11" s="255"/>
      <c r="F11" s="255"/>
      <c r="G11" s="255"/>
      <c r="H11" s="255"/>
      <c r="I11" s="164" t="s">
        <v>77</v>
      </c>
      <c r="J11" s="256">
        <f>AM6</f>
        <v>0</v>
      </c>
      <c r="K11" s="256"/>
      <c r="L11" s="256"/>
      <c r="M11" s="256"/>
      <c r="N11" s="162" t="s">
        <v>78</v>
      </c>
      <c r="O11" s="257">
        <f>J6</f>
        <v>0</v>
      </c>
      <c r="P11" s="257"/>
      <c r="Q11" s="257"/>
      <c r="R11" s="257"/>
      <c r="S11" s="258" t="s">
        <v>78</v>
      </c>
      <c r="T11" s="258"/>
      <c r="U11" s="259">
        <f>O6</f>
        <v>0</v>
      </c>
      <c r="V11" s="259"/>
      <c r="W11" s="165" t="s">
        <v>79</v>
      </c>
      <c r="X11" s="246">
        <f>INT(J11*O11*U11)</f>
        <v>0</v>
      </c>
      <c r="Y11" s="246"/>
      <c r="Z11" s="246"/>
      <c r="AA11" s="246"/>
      <c r="AB11" s="166"/>
      <c r="AC11" s="167"/>
      <c r="AD11" s="167"/>
      <c r="AE11" s="170" t="s">
        <v>86</v>
      </c>
      <c r="AF11" s="167"/>
      <c r="AG11" s="167"/>
      <c r="AH11" s="167"/>
      <c r="AI11" s="167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</row>
    <row r="12" spans="1:48" ht="26.25" customHeight="1">
      <c r="A12" s="155"/>
      <c r="B12" s="155"/>
      <c r="C12" s="255" t="s">
        <v>80</v>
      </c>
      <c r="D12" s="255"/>
      <c r="E12" s="255"/>
      <c r="F12" s="255"/>
      <c r="G12" s="255"/>
      <c r="H12" s="255"/>
      <c r="I12" s="164" t="s">
        <v>77</v>
      </c>
      <c r="J12" s="168"/>
      <c r="K12" s="168"/>
      <c r="L12" s="168"/>
      <c r="M12" s="168"/>
      <c r="N12" s="162"/>
      <c r="O12" s="261">
        <f>AM7</f>
        <v>0</v>
      </c>
      <c r="P12" s="261"/>
      <c r="Q12" s="261"/>
      <c r="R12" s="261"/>
      <c r="S12" s="258" t="s">
        <v>78</v>
      </c>
      <c r="T12" s="258"/>
      <c r="U12" s="259">
        <f>O6</f>
        <v>0</v>
      </c>
      <c r="V12" s="259"/>
      <c r="W12" s="165" t="s">
        <v>79</v>
      </c>
      <c r="X12" s="246">
        <f>INT(O12*U12)</f>
        <v>0</v>
      </c>
      <c r="Y12" s="246"/>
      <c r="Z12" s="246"/>
      <c r="AA12" s="246"/>
      <c r="AB12" s="166"/>
      <c r="AC12" s="167"/>
      <c r="AD12" s="167"/>
      <c r="AE12" s="158" t="s">
        <v>81</v>
      </c>
      <c r="AF12" s="260">
        <f>X11</f>
        <v>0</v>
      </c>
      <c r="AG12" s="260"/>
      <c r="AH12" s="260"/>
      <c r="AI12" s="260"/>
      <c r="AJ12" s="161" t="s">
        <v>82</v>
      </c>
      <c r="AK12" s="260">
        <f>X12</f>
        <v>0</v>
      </c>
      <c r="AL12" s="260"/>
      <c r="AM12" s="260"/>
      <c r="AN12" s="260"/>
      <c r="AO12" s="161" t="s">
        <v>82</v>
      </c>
      <c r="AP12" s="260">
        <f>X13</f>
        <v>0</v>
      </c>
      <c r="AQ12" s="260"/>
      <c r="AR12" s="260"/>
      <c r="AS12" s="260"/>
      <c r="AT12" s="155"/>
      <c r="AU12" s="155"/>
      <c r="AV12" s="155"/>
    </row>
    <row r="13" spans="1:48" ht="26.25" customHeight="1">
      <c r="A13" s="155"/>
      <c r="B13" s="155"/>
      <c r="C13" s="255" t="s">
        <v>83</v>
      </c>
      <c r="D13" s="255"/>
      <c r="E13" s="255"/>
      <c r="F13" s="255"/>
      <c r="G13" s="255"/>
      <c r="H13" s="255"/>
      <c r="I13" s="164" t="s">
        <v>77</v>
      </c>
      <c r="J13" s="168"/>
      <c r="K13" s="168"/>
      <c r="L13" s="168"/>
      <c r="M13" s="168"/>
      <c r="N13" s="162"/>
      <c r="O13" s="261">
        <f>AM8</f>
        <v>0</v>
      </c>
      <c r="P13" s="261"/>
      <c r="Q13" s="261"/>
      <c r="R13" s="261"/>
      <c r="S13" s="258" t="s">
        <v>78</v>
      </c>
      <c r="T13" s="258"/>
      <c r="U13" s="259">
        <f>T6</f>
        <v>0</v>
      </c>
      <c r="V13" s="259"/>
      <c r="W13" s="165" t="s">
        <v>79</v>
      </c>
      <c r="X13" s="246">
        <f>INT(O13*U13)</f>
        <v>0</v>
      </c>
      <c r="Y13" s="246"/>
      <c r="Z13" s="246"/>
      <c r="AA13" s="246"/>
      <c r="AB13" s="166"/>
      <c r="AC13" s="167"/>
      <c r="AD13" s="167"/>
      <c r="AE13" s="167"/>
      <c r="AF13" s="262" t="s">
        <v>84</v>
      </c>
      <c r="AG13" s="262"/>
      <c r="AH13" s="263">
        <f>INT(AF12+AK12+AP12)</f>
        <v>0</v>
      </c>
      <c r="AI13" s="263"/>
      <c r="AJ13" s="263"/>
      <c r="AK13" s="263"/>
      <c r="AL13" s="263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</row>
    <row r="14" spans="1:48" ht="26.25" customHeight="1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8"/>
      <c r="O14" s="155"/>
      <c r="P14" s="155"/>
      <c r="Q14" s="155"/>
      <c r="R14" s="155"/>
      <c r="S14" s="155"/>
      <c r="T14" s="157"/>
      <c r="U14" s="155"/>
      <c r="V14" s="155"/>
      <c r="W14" s="158"/>
      <c r="X14" s="155"/>
      <c r="Y14" s="169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</row>
    <row r="15" spans="1:48" ht="26.25" customHeight="1"/>
    <row r="16" spans="1:48" ht="26.25" customHeight="1"/>
    <row r="17" ht="26.25" customHeight="1"/>
    <row r="18" ht="26.25" customHeight="1"/>
    <row r="48" spans="50:50" ht="18.75" customHeight="1">
      <c r="AX48">
        <v>2</v>
      </c>
    </row>
  </sheetData>
  <mergeCells count="55">
    <mergeCell ref="AK12:AN12"/>
    <mergeCell ref="AP12:AS12"/>
    <mergeCell ref="C13:H13"/>
    <mergeCell ref="O13:R13"/>
    <mergeCell ref="S13:T13"/>
    <mergeCell ref="U13:V13"/>
    <mergeCell ref="X13:AA13"/>
    <mergeCell ref="AF13:AG13"/>
    <mergeCell ref="AH13:AL13"/>
    <mergeCell ref="C12:H12"/>
    <mergeCell ref="O12:R12"/>
    <mergeCell ref="S12:T12"/>
    <mergeCell ref="U12:V12"/>
    <mergeCell ref="X12:AA12"/>
    <mergeCell ref="AF12:AI12"/>
    <mergeCell ref="X11:AA11"/>
    <mergeCell ref="AM8:AQ8"/>
    <mergeCell ref="AR8:AV8"/>
    <mergeCell ref="B8:I8"/>
    <mergeCell ref="J8:N8"/>
    <mergeCell ref="O8:S8"/>
    <mergeCell ref="T8:X8"/>
    <mergeCell ref="Z8:AG8"/>
    <mergeCell ref="AH8:AL8"/>
    <mergeCell ref="C11:H11"/>
    <mergeCell ref="J11:M11"/>
    <mergeCell ref="O11:R11"/>
    <mergeCell ref="S11:T11"/>
    <mergeCell ref="U11:V11"/>
    <mergeCell ref="AM6:AQ6"/>
    <mergeCell ref="AR6:AV6"/>
    <mergeCell ref="B7:I7"/>
    <mergeCell ref="J7:N7"/>
    <mergeCell ref="O7:S7"/>
    <mergeCell ref="T7:X7"/>
    <mergeCell ref="Z7:AG7"/>
    <mergeCell ref="AH7:AL7"/>
    <mergeCell ref="AM7:AQ7"/>
    <mergeCell ref="AR7:AV7"/>
    <mergeCell ref="B6:I6"/>
    <mergeCell ref="J6:N6"/>
    <mergeCell ref="O6:S6"/>
    <mergeCell ref="T6:X6"/>
    <mergeCell ref="Z6:AG6"/>
    <mergeCell ref="AH6:AL6"/>
    <mergeCell ref="B4:X4"/>
    <mergeCell ref="Z4:AV4"/>
    <mergeCell ref="B5:I5"/>
    <mergeCell ref="J5:N5"/>
    <mergeCell ref="O5:S5"/>
    <mergeCell ref="T5:X5"/>
    <mergeCell ref="Z5:AG5"/>
    <mergeCell ref="AH5:AL5"/>
    <mergeCell ref="AM5:AQ5"/>
    <mergeCell ref="AR5:AV5"/>
  </mergeCells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2</vt:i4>
      </vt:variant>
    </vt:vector>
  </HeadingPairs>
  <TitlesOfParts>
    <vt:vector size="8" baseType="lpstr">
      <vt:lpstr>설계서갑지</vt:lpstr>
      <vt:lpstr>용역내역서</vt:lpstr>
      <vt:lpstr>용역비 산출내역</vt:lpstr>
      <vt:lpstr>노무비</vt:lpstr>
      <vt:lpstr>직접경비</vt:lpstr>
      <vt:lpstr>직접경비(인쇄비)</vt:lpstr>
      <vt:lpstr>용역내역서!Print_Area</vt:lpstr>
      <vt:lpstr>'직접경비(인쇄비)'!Print_Area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2021-02-16T00:23:31Z</cp:lastPrinted>
  <dcterms:created xsi:type="dcterms:W3CDTF">2000-01-19T01:36:59Z</dcterms:created>
  <dcterms:modified xsi:type="dcterms:W3CDTF">2021-02-26T03:51:33Z</dcterms:modified>
</cp:coreProperties>
</file>