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전기,승강기,t소방 관련\시민회관 전기\공사\2024년\시계탑\시계탑 광장\공 내역서\내역서 및 산출서\"/>
    </mc:Choice>
  </mc:AlternateContent>
  <bookViews>
    <workbookView xWindow="0" yWindow="0" windowWidth="28800" windowHeight="12255" tabRatio="724"/>
  </bookViews>
  <sheets>
    <sheet name="원가" sheetId="18" r:id="rId1"/>
    <sheet name="총괄표" sheetId="11" r:id="rId2"/>
    <sheet name="내역서" sheetId="10" r:id="rId3"/>
    <sheet name="합산자재" sheetId="6" state="hidden" r:id="rId4"/>
    <sheet name="옵션" sheetId="5" state="hidden" r:id="rId5"/>
    <sheet name="사용설명" sheetId="14" state="hidden" r:id="rId6"/>
  </sheets>
  <definedNames>
    <definedName name="_xlnm.Print_Area" localSheetId="2">내역서!$A$1:$Q$236</definedName>
    <definedName name="_xlnm.Print_Area" localSheetId="0">원가!$A$1:$E$36</definedName>
    <definedName name="_xlnm.Print_Area" localSheetId="1">총괄표!$A$1:$Q$107</definedName>
    <definedName name="_xlnm.Print_Titles" localSheetId="2">내역서!$1:$3</definedName>
    <definedName name="_xlnm.Print_Titles" localSheetId="1">총괄표!$1:$3</definedName>
    <definedName name="_xlnm.Print_Titles" localSheetId="3">합산자재!$1:$3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F7" i="5"/>
  <c r="F6" i="5"/>
  <c r="F5" i="5"/>
  <c r="F4" i="5"/>
  <c r="O29" i="11"/>
  <c r="O55" i="11"/>
  <c r="O81" i="11"/>
  <c r="O107" i="11"/>
  <c r="O55" i="10"/>
  <c r="O80" i="10"/>
  <c r="L106" i="10"/>
  <c r="K60" i="11" s="1"/>
  <c r="L60" i="11" s="1"/>
  <c r="N106" i="10"/>
  <c r="M60" i="11" s="1"/>
  <c r="N60" i="11" s="1"/>
  <c r="O106" i="10"/>
  <c r="O132" i="10"/>
  <c r="L158" i="10"/>
  <c r="K62" i="11" s="1"/>
  <c r="L62" i="11" s="1"/>
  <c r="N158" i="10"/>
  <c r="M62" i="11" s="1"/>
  <c r="N62" i="11" s="1"/>
  <c r="O158" i="10"/>
  <c r="O184" i="10"/>
  <c r="O210" i="10"/>
  <c r="O236" i="10"/>
  <c r="H65" i="6"/>
  <c r="I65" i="6"/>
  <c r="J65" i="6"/>
  <c r="H66" i="6"/>
  <c r="I66" i="6"/>
  <c r="J66" i="6"/>
  <c r="H67" i="6"/>
  <c r="I67" i="6"/>
  <c r="J67" i="6"/>
  <c r="H68" i="6"/>
  <c r="I68" i="6"/>
  <c r="J68" i="6"/>
  <c r="I70" i="6"/>
  <c r="L70" i="6" s="1"/>
  <c r="I71" i="6"/>
  <c r="L71" i="6" s="1"/>
  <c r="I72" i="6"/>
  <c r="I73" i="6"/>
  <c r="L73" i="6" s="1"/>
  <c r="I74" i="6"/>
  <c r="I75" i="6"/>
  <c r="I76" i="6"/>
  <c r="L76" i="6" s="1"/>
  <c r="I77" i="6"/>
  <c r="I78" i="6"/>
  <c r="I79" i="6"/>
  <c r="I80" i="6"/>
  <c r="B25" i="5"/>
  <c r="B24" i="5"/>
  <c r="B23" i="5"/>
  <c r="B22" i="5"/>
  <c r="B21" i="5"/>
  <c r="L68" i="6" l="1"/>
  <c r="L236" i="10"/>
  <c r="K83" i="11" s="1"/>
  <c r="L83" i="11" s="1"/>
  <c r="L107" i="11" s="1"/>
  <c r="K31" i="11" s="1"/>
  <c r="L31" i="11" s="1"/>
  <c r="L55" i="11" s="1"/>
  <c r="L77" i="6"/>
  <c r="L66" i="6"/>
  <c r="L75" i="6"/>
  <c r="L80" i="6"/>
  <c r="L74" i="6"/>
  <c r="L65" i="6"/>
  <c r="L79" i="6"/>
  <c r="L78" i="6"/>
  <c r="L72" i="6"/>
  <c r="L67" i="6"/>
  <c r="N80" i="10"/>
  <c r="M59" i="11" s="1"/>
  <c r="N59" i="11" s="1"/>
  <c r="L80" i="10"/>
  <c r="K59" i="11" s="1"/>
  <c r="L59" i="11" s="1"/>
  <c r="N236" i="10"/>
  <c r="M83" i="11" s="1"/>
  <c r="N83" i="11" s="1"/>
  <c r="N107" i="11" s="1"/>
  <c r="D13" i="5"/>
  <c r="D25" i="5"/>
  <c r="D24" i="5"/>
  <c r="D23" i="5"/>
  <c r="D22" i="5"/>
  <c r="D21" i="5"/>
  <c r="D12" i="5"/>
  <c r="D11" i="5"/>
  <c r="H5" i="6" l="1"/>
  <c r="H13" i="6"/>
  <c r="H21" i="6"/>
  <c r="H29" i="6"/>
  <c r="H37" i="6"/>
  <c r="H45" i="6"/>
  <c r="H53" i="6"/>
  <c r="H61" i="6"/>
  <c r="H69" i="6"/>
  <c r="H6" i="6"/>
  <c r="H7" i="6"/>
  <c r="H15" i="6"/>
  <c r="H23" i="6"/>
  <c r="H31" i="6"/>
  <c r="H39" i="6"/>
  <c r="H47" i="6"/>
  <c r="H55" i="6"/>
  <c r="H63" i="6"/>
  <c r="H18" i="6"/>
  <c r="H4" i="6"/>
  <c r="H36" i="6"/>
  <c r="H44" i="6"/>
  <c r="H14" i="6"/>
  <c r="H46" i="6"/>
  <c r="H54" i="6"/>
  <c r="H62" i="6"/>
  <c r="H8" i="6"/>
  <c r="H16" i="6"/>
  <c r="H24" i="6"/>
  <c r="H32" i="6"/>
  <c r="H40" i="6"/>
  <c r="H48" i="6"/>
  <c r="H56" i="6"/>
  <c r="H64" i="6"/>
  <c r="H10" i="6"/>
  <c r="H34" i="6"/>
  <c r="H42" i="6"/>
  <c r="H58" i="6"/>
  <c r="H12" i="6"/>
  <c r="H22" i="6"/>
  <c r="H9" i="6"/>
  <c r="H17" i="6"/>
  <c r="H25" i="6"/>
  <c r="H33" i="6"/>
  <c r="H41" i="6"/>
  <c r="H49" i="6"/>
  <c r="H57" i="6"/>
  <c r="H26" i="6"/>
  <c r="H50" i="6"/>
  <c r="H20" i="6"/>
  <c r="H60" i="6"/>
  <c r="H30" i="6"/>
  <c r="H11" i="6"/>
  <c r="H19" i="6"/>
  <c r="H27" i="6"/>
  <c r="H35" i="6"/>
  <c r="H43" i="6"/>
  <c r="H51" i="6"/>
  <c r="H59" i="6"/>
  <c r="H28" i="6"/>
  <c r="H52" i="6"/>
  <c r="H38" i="6"/>
  <c r="C3" i="5"/>
  <c r="M31" i="11"/>
  <c r="N31" i="11" s="1"/>
  <c r="N55" i="11" s="1"/>
  <c r="D3" i="5"/>
  <c r="L40" i="6" l="1"/>
  <c r="L38" i="6"/>
  <c r="L19" i="6"/>
  <c r="L49" i="6"/>
  <c r="L58" i="6"/>
  <c r="L32" i="6"/>
  <c r="L44" i="6"/>
  <c r="L31" i="6"/>
  <c r="L45" i="6"/>
  <c r="L52" i="6"/>
  <c r="L11" i="6"/>
  <c r="L41" i="6"/>
  <c r="L42" i="6"/>
  <c r="L24" i="6"/>
  <c r="L36" i="6"/>
  <c r="L23" i="6"/>
  <c r="L37" i="6"/>
  <c r="L57" i="6"/>
  <c r="L12" i="6"/>
  <c r="L53" i="6"/>
  <c r="L28" i="6"/>
  <c r="L30" i="6"/>
  <c r="L33" i="6"/>
  <c r="L16" i="6"/>
  <c r="L29" i="6"/>
  <c r="L59" i="6"/>
  <c r="L60" i="6"/>
  <c r="L25" i="6"/>
  <c r="L10" i="6"/>
  <c r="L8" i="6"/>
  <c r="L18" i="6"/>
  <c r="L7" i="6"/>
  <c r="L21" i="6"/>
  <c r="L14" i="6"/>
  <c r="L34" i="6"/>
  <c r="L51" i="6"/>
  <c r="L20" i="6"/>
  <c r="L17" i="6"/>
  <c r="L64" i="6"/>
  <c r="L62" i="6"/>
  <c r="L63" i="6"/>
  <c r="L6" i="6"/>
  <c r="L13" i="6"/>
  <c r="L27" i="6"/>
  <c r="L39" i="6"/>
  <c r="L4" i="6"/>
  <c r="L43" i="6"/>
  <c r="L50" i="6"/>
  <c r="L9" i="6"/>
  <c r="L56" i="6"/>
  <c r="L54" i="6"/>
  <c r="L55" i="6"/>
  <c r="L69" i="6"/>
  <c r="L5" i="6"/>
  <c r="L15" i="6"/>
  <c r="L35" i="6"/>
  <c r="L26" i="6"/>
  <c r="L22" i="6"/>
  <c r="L48" i="6"/>
  <c r="L46" i="6"/>
  <c r="L47" i="6"/>
  <c r="L61" i="6"/>
  <c r="N210" i="10" l="1"/>
  <c r="M64" i="11" s="1"/>
  <c r="N64" i="11" s="1"/>
  <c r="L210" i="10"/>
  <c r="K64" i="11" s="1"/>
  <c r="L64" i="11" s="1"/>
  <c r="N184" i="10"/>
  <c r="M63" i="11" s="1"/>
  <c r="N63" i="11" s="1"/>
  <c r="N132" i="10"/>
  <c r="M61" i="11" s="1"/>
  <c r="N61" i="11" s="1"/>
  <c r="I158" i="10" l="1"/>
  <c r="H62" i="11" s="1"/>
  <c r="P158" i="10"/>
  <c r="I106" i="10"/>
  <c r="H60" i="11" s="1"/>
  <c r="P106" i="10"/>
  <c r="P80" i="10"/>
  <c r="I80" i="10"/>
  <c r="H59" i="11" s="1"/>
  <c r="L132" i="10"/>
  <c r="K61" i="11" s="1"/>
  <c r="L61" i="11" s="1"/>
  <c r="N55" i="10"/>
  <c r="M58" i="11" s="1"/>
  <c r="N58" i="11" s="1"/>
  <c r="L55" i="10"/>
  <c r="K58" i="11" s="1"/>
  <c r="L58" i="11" s="1"/>
  <c r="L184" i="10"/>
  <c r="K63" i="11" s="1"/>
  <c r="L63" i="11" s="1"/>
  <c r="M57" i="11"/>
  <c r="N57" i="11" s="1"/>
  <c r="K57" i="11"/>
  <c r="L57" i="11" s="1"/>
  <c r="I60" i="11" l="1"/>
  <c r="P60" i="11" s="1"/>
  <c r="O60" i="11"/>
  <c r="I62" i="11"/>
  <c r="P62" i="11" s="1"/>
  <c r="O62" i="11"/>
  <c r="L81" i="11"/>
  <c r="K5" i="11" s="1"/>
  <c r="L5" i="11" s="1"/>
  <c r="L29" i="11" s="1"/>
  <c r="I59" i="11"/>
  <c r="P59" i="11" s="1"/>
  <c r="O59" i="11"/>
  <c r="N81" i="11"/>
  <c r="M5" i="11" s="1"/>
  <c r="N5" i="11" s="1"/>
  <c r="N29" i="11" s="1"/>
  <c r="D2" i="5" l="1"/>
  <c r="P236" i="10"/>
  <c r="I236" i="10"/>
  <c r="H83" i="11" s="1"/>
  <c r="C2" i="5"/>
  <c r="O83" i="11" l="1"/>
  <c r="I83" i="11"/>
  <c r="P83" i="11" l="1"/>
  <c r="P107" i="11" s="1"/>
  <c r="I107" i="11"/>
  <c r="P132" i="10" l="1"/>
  <c r="P210" i="10"/>
  <c r="I210" i="10"/>
  <c r="H64" i="11" s="1"/>
  <c r="O64" i="11" s="1"/>
  <c r="B3" i="5"/>
  <c r="F3" i="5" s="1"/>
  <c r="H31" i="11"/>
  <c r="I132" i="10"/>
  <c r="H61" i="11" s="1"/>
  <c r="O61" i="11" s="1"/>
  <c r="H57" i="11"/>
  <c r="I57" i="11" s="1"/>
  <c r="I184" i="10"/>
  <c r="H63" i="11" s="1"/>
  <c r="P184" i="10"/>
  <c r="I61" i="11" l="1"/>
  <c r="P61" i="11" s="1"/>
  <c r="I64" i="11"/>
  <c r="P64" i="11" s="1"/>
  <c r="O57" i="11"/>
  <c r="O31" i="11"/>
  <c r="I31" i="11"/>
  <c r="I63" i="11"/>
  <c r="P63" i="11" s="1"/>
  <c r="O63" i="11"/>
  <c r="P57" i="11"/>
  <c r="I55" i="11" l="1"/>
  <c r="P31" i="11"/>
  <c r="P55" i="11" l="1"/>
  <c r="P55" i="10"/>
  <c r="I55" i="10"/>
  <c r="H58" i="11" s="1"/>
  <c r="O58" i="11" l="1"/>
  <c r="I58" i="11"/>
  <c r="P58" i="11" l="1"/>
  <c r="P81" i="11" s="1"/>
  <c r="I81" i="11"/>
  <c r="H5" i="11" s="1"/>
  <c r="I5" i="11" l="1"/>
  <c r="O5" i="11"/>
  <c r="P5" i="11" l="1"/>
  <c r="P29" i="11" s="1"/>
  <c r="I29" i="11"/>
  <c r="B2" i="5" l="1"/>
  <c r="F2" i="5" s="1"/>
</calcChain>
</file>

<file path=xl/sharedStrings.xml><?xml version="1.0" encoding="utf-8"?>
<sst xmlns="http://schemas.openxmlformats.org/spreadsheetml/2006/main" count="1217" uniqueCount="592">
  <si>
    <t>단위</t>
    <phoneticPr fontId="2" type="noConversion"/>
  </si>
  <si>
    <t>수량</t>
    <phoneticPr fontId="2" type="noConversion"/>
  </si>
  <si>
    <t xml:space="preserve"> </t>
    <phoneticPr fontId="2" type="noConversion"/>
  </si>
  <si>
    <t xml:space="preserve"> </t>
    <phoneticPr fontId="2" type="noConversion"/>
  </si>
  <si>
    <t>원 가 계 산 서</t>
    <phoneticPr fontId="2" type="noConversion"/>
  </si>
  <si>
    <t>비 목</t>
    <phoneticPr fontId="2" type="noConversion"/>
  </si>
  <si>
    <t>구  분</t>
    <phoneticPr fontId="2" type="noConversion"/>
  </si>
  <si>
    <t>금 액</t>
    <phoneticPr fontId="2" type="noConversion"/>
  </si>
  <si>
    <t xml:space="preserve"> </t>
    <phoneticPr fontId="2" type="noConversion"/>
  </si>
  <si>
    <t>노무비</t>
    <phoneticPr fontId="2" type="noConversion"/>
  </si>
  <si>
    <t>경비</t>
    <phoneticPr fontId="2" type="noConversion"/>
  </si>
  <si>
    <t>재료비</t>
    <phoneticPr fontId="2" type="noConversion"/>
  </si>
  <si>
    <t>계</t>
    <phoneticPr fontId="2" type="noConversion"/>
  </si>
  <si>
    <t>총 급 액</t>
    <phoneticPr fontId="2" type="noConversion"/>
  </si>
  <si>
    <t>*(공종별 노임 적용율(%))*</t>
    <phoneticPr fontId="2" type="noConversion"/>
  </si>
  <si>
    <t>적용율(%)</t>
    <phoneticPr fontId="2" type="noConversion"/>
  </si>
  <si>
    <t>소수자릿수</t>
    <phoneticPr fontId="2" type="noConversion"/>
  </si>
  <si>
    <t>끝자리</t>
    <phoneticPr fontId="2" type="noConversion"/>
  </si>
  <si>
    <t>소모잡자재(%)</t>
    <phoneticPr fontId="2" type="noConversion"/>
  </si>
  <si>
    <t>방폭할증(%)</t>
    <phoneticPr fontId="2" type="noConversion"/>
  </si>
  <si>
    <t>고소할증(%)</t>
    <phoneticPr fontId="2" type="noConversion"/>
  </si>
  <si>
    <t>공구손료(%)</t>
    <phoneticPr fontId="2" type="noConversion"/>
  </si>
  <si>
    <t>코드</t>
    <phoneticPr fontId="2" type="noConversion"/>
  </si>
  <si>
    <t>코드</t>
    <phoneticPr fontId="2" type="noConversion"/>
  </si>
  <si>
    <t>공종코드</t>
    <phoneticPr fontId="2" type="noConversion"/>
  </si>
  <si>
    <t>규격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</si>
  <si>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</si>
  <si>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</si>
  <si>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</si>
  <si>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지급비</t>
    <phoneticPr fontId="2" type="noConversion"/>
  </si>
  <si>
    <t>비고</t>
    <phoneticPr fontId="2" type="noConversion"/>
  </si>
  <si>
    <t>…</t>
    <phoneticPr fontId="2" type="noConversion"/>
  </si>
  <si>
    <t>계</t>
    <phoneticPr fontId="2" type="noConversion"/>
  </si>
  <si>
    <t>단가</t>
    <phoneticPr fontId="2" type="noConversion"/>
  </si>
  <si>
    <t>금액</t>
    <phoneticPr fontId="2" type="noConversion"/>
  </si>
  <si>
    <t>단가</t>
    <phoneticPr fontId="2" type="noConversion"/>
  </si>
  <si>
    <t>단가</t>
    <phoneticPr fontId="2" type="noConversion"/>
  </si>
  <si>
    <t>구  성  비</t>
    <phoneticPr fontId="2" type="noConversion"/>
  </si>
  <si>
    <t>재 료 비</t>
    <phoneticPr fontId="2" type="noConversion"/>
  </si>
  <si>
    <t>노 무 비</t>
    <phoneticPr fontId="2" type="noConversion"/>
  </si>
  <si>
    <t>1.</t>
    <phoneticPr fontId="2" type="noConversion"/>
  </si>
  <si>
    <t>3.</t>
    <phoneticPr fontId="2" type="noConversion"/>
  </si>
  <si>
    <t>** 반드시 다음 사항을 숙지하신 다음 수정 작업을 하십시오 **</t>
    <phoneticPr fontId="2" type="noConversion"/>
  </si>
  <si>
    <t>4.</t>
    <phoneticPr fontId="2" type="noConversion"/>
  </si>
  <si>
    <t xml:space="preserve">a)표지와 원가 -&gt; 총괄표 -&gt; 내역서 -&gt;일위대가와 합산자재 -&gt;단가조사서 를 참조하고 </t>
    <phoneticPr fontId="2" type="noConversion"/>
  </si>
  <si>
    <t>2.</t>
    <phoneticPr fontId="2" type="noConversion"/>
  </si>
  <si>
    <t>5.</t>
    <phoneticPr fontId="2" type="noConversion"/>
  </si>
  <si>
    <t>6.</t>
    <phoneticPr fontId="2" type="noConversion"/>
  </si>
  <si>
    <t xml:space="preserve">   그룹은 견적 프로그램에서 엑셀파일이 만들어질때 지정됩니다.</t>
    <phoneticPr fontId="2" type="noConversion"/>
  </si>
  <si>
    <t>번호</t>
    <phoneticPr fontId="2" type="noConversion"/>
  </si>
  <si>
    <t>번호</t>
    <phoneticPr fontId="2" type="noConversion"/>
  </si>
  <si>
    <t>…</t>
    <phoneticPr fontId="2" type="noConversion"/>
  </si>
  <si>
    <t>비고</t>
    <phoneticPr fontId="2" type="noConversion"/>
  </si>
  <si>
    <t>공   종   명</t>
    <phoneticPr fontId="2" type="noConversion"/>
  </si>
  <si>
    <t>명   칭</t>
    <phoneticPr fontId="2" type="noConversion"/>
  </si>
  <si>
    <t>규   격</t>
    <phoneticPr fontId="2" type="noConversion"/>
  </si>
  <si>
    <t xml:space="preserve"> </t>
    <phoneticPr fontId="2" type="noConversion"/>
  </si>
  <si>
    <t>*(그룹별 자재 단가 추가 할증)*</t>
    <phoneticPr fontId="2" type="noConversion"/>
  </si>
  <si>
    <t>Cable(CAB) 할증(%)</t>
    <phoneticPr fontId="2" type="noConversion"/>
  </si>
  <si>
    <t>Wire (WIR) 할증(%)</t>
    <phoneticPr fontId="2" type="noConversion"/>
  </si>
  <si>
    <t>제 4그룹   할증(%)</t>
    <phoneticPr fontId="2" type="noConversion"/>
  </si>
  <si>
    <t>제 5그룹   할증(%)</t>
    <phoneticPr fontId="2" type="noConversion"/>
  </si>
  <si>
    <t>Pipe (PIP) 할증(%)</t>
    <phoneticPr fontId="2" type="noConversion"/>
  </si>
  <si>
    <t>적용율(%)/100</t>
    <phoneticPr fontId="2" type="noConversion"/>
  </si>
  <si>
    <t>공사명:</t>
    <phoneticPr fontId="2" type="noConversion"/>
  </si>
  <si>
    <t>속성이 숫자인 셀을 삭제할 때는 반드시 'Delete' 키를 사용하십시오.</t>
    <phoneticPr fontId="2" type="noConversion"/>
  </si>
  <si>
    <t>**주의:'Space Bar' 로 지웠을 때는 '#Value' Error가 발생됩니다.</t>
    <phoneticPr fontId="2" type="noConversion"/>
  </si>
  <si>
    <t>일위대가(을지)는 소수점 처리 때문에 셀 속성을 '일반'으로 하였습니다.(소수점 능동 처리)</t>
    <phoneticPr fontId="2" type="noConversion"/>
  </si>
  <si>
    <t>**참고: (수량*단가)의 결과는 소수 한자리, 금액을 취합한 소계는 1원 이하 절사입니다.</t>
    <phoneticPr fontId="2" type="noConversion"/>
  </si>
  <si>
    <t>내역서에서는 수량에만 셀 속성을 '일반'으로 하였습니다.(소수점 능동 처리)</t>
    <phoneticPr fontId="2" type="noConversion"/>
  </si>
  <si>
    <t>단가수정은 '단가조사서'시트 에서 하십시오.</t>
    <phoneticPr fontId="2" type="noConversion"/>
  </si>
  <si>
    <t xml:space="preserve">   있으므로 단가조사서의 결정단가를 수정하면 전체 금액이 갱신됩니다.</t>
    <phoneticPr fontId="2" type="noConversion"/>
  </si>
  <si>
    <t xml:space="preserve">   **주의: 금액란은 공식이 걸려있으므로 조심하여 수정하십시오.</t>
    <phoneticPr fontId="2" type="noConversion"/>
  </si>
  <si>
    <t>b)전체 자재를 일정 요율(%)로 변경할 때는 옵션시트의 자재 적용율을 조정하면 됩니다.</t>
    <phoneticPr fontId="2" type="noConversion"/>
  </si>
  <si>
    <t>노임 단가는 '단가조사서'시트에서 품셈은 '노임근거'시트에서 수정하십시오.</t>
    <phoneticPr fontId="2" type="noConversion"/>
  </si>
  <si>
    <t>a)전체 노임을 일정 요율(%)로 변경할 때는 '옵션시트'의 전체노임 적용율을 조정하면 됩니다.</t>
    <phoneticPr fontId="2" type="noConversion"/>
  </si>
  <si>
    <t>b)공종별로 노임을 수정하려면 '옵션시트'의 공종별 노임 적용율을 조정하면 됩니다.</t>
    <phoneticPr fontId="2" type="noConversion"/>
  </si>
  <si>
    <t>c)케이블 및 전선 자재 단가를 추가로 조정하려면 그룹별 자재 적용율을 조정하면 됩니다.</t>
    <phoneticPr fontId="2" type="noConversion"/>
  </si>
  <si>
    <t>겉표지의 모든 정보는 표지를 참조하였습니다.(정보 수정은 표지에서만 하시면 됩니다.)</t>
    <phoneticPr fontId="2" type="noConversion"/>
  </si>
  <si>
    <t>7.</t>
    <phoneticPr fontId="2" type="noConversion"/>
  </si>
  <si>
    <t>필수 :본 프로그램의 총 금액을 확인한 후 사용하십시오.</t>
    <phoneticPr fontId="2" type="noConversion"/>
  </si>
  <si>
    <t>8.</t>
    <phoneticPr fontId="2" type="noConversion"/>
  </si>
  <si>
    <t>본 파일의 내용을 인쇄할 경우, 미리보기를 통하여 페이지 절선을 확인 후 인쇄하십시오.</t>
    <phoneticPr fontId="2" type="noConversion"/>
  </si>
  <si>
    <t>페이지 절선이 맞지 않으면 다음을 참고하십시오.</t>
    <phoneticPr fontId="2" type="noConversion"/>
  </si>
  <si>
    <t>a. 해당시트의 셀 전체를 선택합니다.</t>
    <phoneticPr fontId="2" type="noConversion"/>
  </si>
  <si>
    <t>b. 행높이를 적절히 가감하면 페이지 절선을 맞출 수 있습니다.</t>
    <phoneticPr fontId="2" type="noConversion"/>
  </si>
  <si>
    <t>9.</t>
    <phoneticPr fontId="2" type="noConversion"/>
  </si>
  <si>
    <t>관급자재 Sheet가 해당이 없을 경우엔 삭제하십시오.</t>
    <phoneticPr fontId="2" type="noConversion"/>
  </si>
  <si>
    <t>10.</t>
    <phoneticPr fontId="2" type="noConversion"/>
  </si>
  <si>
    <t>CD관부속재(%)</t>
  </si>
  <si>
    <t>*(그룹별 노임 추가 할증)*</t>
  </si>
  <si>
    <t>적용율(%)</t>
  </si>
  <si>
    <t>자동부속재(전기)</t>
  </si>
  <si>
    <t>자동부속재(통신)</t>
  </si>
  <si>
    <t>배관부속재(%)</t>
  </si>
  <si>
    <t>일위대가소수</t>
    <phoneticPr fontId="2" type="noConversion"/>
  </si>
  <si>
    <t>전체자재 적용율(%)(공종/일위대가)</t>
    <phoneticPr fontId="2" type="noConversion"/>
  </si>
  <si>
    <t>전체노임 적용율(%)(공종)</t>
    <phoneticPr fontId="2" type="noConversion"/>
  </si>
  <si>
    <t>전체노임 적용율(%)(일위대가)</t>
    <phoneticPr fontId="2" type="noConversion"/>
  </si>
  <si>
    <t>연속견적가로형식</t>
  </si>
  <si>
    <t>금액조정이 안되나요?</t>
    <phoneticPr fontId="2" type="noConversion"/>
  </si>
  <si>
    <t>이지테크에서 변환할 때 2번 옵션을 지정하여 다시 해보세요</t>
    <phoneticPr fontId="2" type="noConversion"/>
  </si>
  <si>
    <t>시트를 삭제할 때 에러가 뜨면 1번 옵션으로 하면 됩니다.</t>
    <phoneticPr fontId="2" type="noConversion"/>
  </si>
  <si>
    <t>2번 옵션으로 변환했을 때에는 결과값이 다를 수 있습니다.</t>
    <phoneticPr fontId="2" type="noConversion"/>
  </si>
  <si>
    <t>1-1. 옥외전기공사</t>
  </si>
  <si>
    <t>1-2. 옥외전등공사</t>
  </si>
  <si>
    <t>1-3. 전기차이설공사</t>
  </si>
  <si>
    <t>1-4. 시계탑컨트롤반공사</t>
  </si>
  <si>
    <t>1-5. 조명제어공사</t>
  </si>
  <si>
    <t>1-6. 주차관제설비공사</t>
  </si>
  <si>
    <t>1-7. 옥외방송설비공사</t>
  </si>
  <si>
    <t>1-8. 철거공사</t>
  </si>
  <si>
    <t>2-1-2. 옥외전등공사</t>
  </si>
  <si>
    <t>3913170610034966</t>
  </si>
  <si>
    <t>경질비닐전선관</t>
  </si>
  <si>
    <t>HI 22 mm</t>
  </si>
  <si>
    <t>M</t>
  </si>
  <si>
    <t>3913170610035631</t>
  </si>
  <si>
    <t>파상형 폴리에틸렌 전선관</t>
  </si>
  <si>
    <t>30㎜</t>
  </si>
  <si>
    <t>3913170610035632</t>
  </si>
  <si>
    <t>40㎜</t>
  </si>
  <si>
    <t>3913170610035633</t>
  </si>
  <si>
    <t>50㎜</t>
  </si>
  <si>
    <t>3913170620174410</t>
  </si>
  <si>
    <t>1종금속제가요전선관</t>
  </si>
  <si>
    <t>16 mm 일반-비방수</t>
  </si>
  <si>
    <t>3913170620174411</t>
  </si>
  <si>
    <t>22 mm 일반-비방수</t>
  </si>
  <si>
    <t>3913170620174413</t>
  </si>
  <si>
    <t>36 mm 일반-비방수</t>
  </si>
  <si>
    <t>3913170620174434</t>
  </si>
  <si>
    <t>커넥터, 16 mm 일반-비방수</t>
  </si>
  <si>
    <t>개</t>
  </si>
  <si>
    <t>3913170620174435</t>
  </si>
  <si>
    <t>커넥터, 22 mm 일반-비방수</t>
  </si>
  <si>
    <t>3913170620174437</t>
  </si>
  <si>
    <t>커넥터, 36 mm 일반-비방수</t>
  </si>
  <si>
    <t>3912130320175917</t>
  </si>
  <si>
    <t>정션 박스</t>
  </si>
  <si>
    <t>100*100*50</t>
  </si>
  <si>
    <t>EA</t>
  </si>
  <si>
    <t>3913170420175332</t>
  </si>
  <si>
    <t>덕트형 케이블트레이</t>
  </si>
  <si>
    <t>DUCT, W 200 x H 100</t>
  </si>
  <si>
    <t>3913170520475412</t>
  </si>
  <si>
    <t>덕트형 케이블트레이부속</t>
  </si>
  <si>
    <t>COVER, W 200</t>
  </si>
  <si>
    <t>2612152420683695</t>
  </si>
  <si>
    <t>접지용비닐절연전선(F-GV)</t>
  </si>
  <si>
    <t>2.5㎟</t>
  </si>
  <si>
    <t>2612152420683696</t>
  </si>
  <si>
    <t>4㎟</t>
  </si>
  <si>
    <t>2612152420683697</t>
  </si>
  <si>
    <t>6㎟</t>
  </si>
  <si>
    <t>2612152420683699</t>
  </si>
  <si>
    <t>16㎟</t>
  </si>
  <si>
    <t>2612162920683903</t>
  </si>
  <si>
    <t>폴리에틸렌 난연케이블</t>
  </si>
  <si>
    <t>0.6/1kv F-CV 2C×4㎟</t>
  </si>
  <si>
    <t>2612162920683904</t>
  </si>
  <si>
    <t>0.6/1kv F-CV 2C×6㎟</t>
  </si>
  <si>
    <t>2612162920683945</t>
  </si>
  <si>
    <t>0.6/1kv F-CV 4C×6㎟</t>
  </si>
  <si>
    <t>2612160320684224</t>
  </si>
  <si>
    <t>난연제어케이블</t>
  </si>
  <si>
    <t>F-CVV 2Cx1.5㎟</t>
  </si>
  <si>
    <t>2612160320684225</t>
  </si>
  <si>
    <t>F-CVV 2Cx2.5㎟</t>
  </si>
  <si>
    <t>2612160320684349</t>
  </si>
  <si>
    <t>F-CVV-S, 2Cx1.5㎟</t>
  </si>
  <si>
    <t>2612160921650751</t>
  </si>
  <si>
    <t>UTP 케이블</t>
  </si>
  <si>
    <t>Cat.5E 0.5mm 4P</t>
  </si>
  <si>
    <t>2612160921650753</t>
  </si>
  <si>
    <t>Cat.6 0.5mm 4P</t>
  </si>
  <si>
    <t>2612163720177109</t>
  </si>
  <si>
    <t>광케이블(옥외용)</t>
  </si>
  <si>
    <t>SM 9/125, 4c</t>
  </si>
  <si>
    <t>5216151220172715</t>
  </si>
  <si>
    <t>칼람 스피커</t>
  </si>
  <si>
    <t>칼람, 20W(옥내외겸용)</t>
  </si>
  <si>
    <t>3912161310034847</t>
  </si>
  <si>
    <t>접지봉</t>
  </si>
  <si>
    <t>18Φ×2400 mm</t>
  </si>
  <si>
    <t>3912161620169704</t>
  </si>
  <si>
    <t>배선용 차단기</t>
  </si>
  <si>
    <t>표준형, 4P 600V 50AF</t>
  </si>
  <si>
    <t>대</t>
  </si>
  <si>
    <t>3012169821869019</t>
  </si>
  <si>
    <t>맨홀</t>
  </si>
  <si>
    <t>1000x1000x1000</t>
  </si>
  <si>
    <t>조</t>
  </si>
  <si>
    <t>3012169520160609</t>
  </si>
  <si>
    <t>맨홀뚜껑(철개)</t>
  </si>
  <si>
    <t>회주철, Φ900, 송배전</t>
  </si>
  <si>
    <t>InMastDBNonCode</t>
  </si>
  <si>
    <t>철거-가로등주</t>
  </si>
  <si>
    <t>14m이하</t>
  </si>
  <si>
    <t>개소</t>
  </si>
  <si>
    <t>391115ZZ701Z0001</t>
  </si>
  <si>
    <t>SUS BOX(시계탑 C.P)</t>
  </si>
  <si>
    <t>600*500*200</t>
  </si>
  <si>
    <t>391115ZZ701Z0002</t>
  </si>
  <si>
    <t>분전반</t>
  </si>
  <si>
    <t>LE-B1-A2</t>
  </si>
  <si>
    <t>면</t>
  </si>
  <si>
    <t>391115ZZ701Z0003</t>
  </si>
  <si>
    <t>분전반 운송비</t>
  </si>
  <si>
    <t>상차도</t>
  </si>
  <si>
    <t>식</t>
  </si>
  <si>
    <t>391115ZZ701Z0004</t>
  </si>
  <si>
    <t>타워등 SMPS-1, 2</t>
  </si>
  <si>
    <t>391115ZZ701Z0005</t>
  </si>
  <si>
    <t>행사용-1, 2</t>
  </si>
  <si>
    <t>391115ZZ701Z0006</t>
  </si>
  <si>
    <t>시계탑컨트롤반이설</t>
  </si>
  <si>
    <t>391115ZZ701Z0007</t>
  </si>
  <si>
    <t>원형타워등</t>
  </si>
  <si>
    <t>LED 200W</t>
  </si>
  <si>
    <t>391115ZZ701Z0008</t>
  </si>
  <si>
    <t>원형타워등주</t>
  </si>
  <si>
    <t>12m 6등</t>
  </si>
  <si>
    <t>391115ZZ701Z0009</t>
  </si>
  <si>
    <t>원형타워등주 기초</t>
  </si>
  <si>
    <t>700*1200*1800</t>
  </si>
  <si>
    <t>391115ZZ701Z0010</t>
  </si>
  <si>
    <t>3대분</t>
  </si>
  <si>
    <t>391115ZZ701Z0011</t>
  </si>
  <si>
    <t>391115ZZ701Z0012</t>
  </si>
  <si>
    <t>조명기구</t>
  </si>
  <si>
    <t>B-TYPE 10W</t>
  </si>
  <si>
    <t>391115ZZ701Z0013</t>
  </si>
  <si>
    <t>C-TYPE LED 30W</t>
  </si>
  <si>
    <t>391115ZZ701Z0014</t>
  </si>
  <si>
    <t>D-TYPE 50W</t>
  </si>
  <si>
    <t>391115ZZ701Z0015</t>
  </si>
  <si>
    <t>E-TYPE 70W</t>
  </si>
  <si>
    <t>391115ZZ701Z0016</t>
  </si>
  <si>
    <t>F-TYPE 9W</t>
  </si>
  <si>
    <t>391115ZZ701Z0017</t>
  </si>
  <si>
    <t>조명기구 SMPS</t>
  </si>
  <si>
    <t>DC24V 25W</t>
  </si>
  <si>
    <t>391115ZZ701Z0018</t>
  </si>
  <si>
    <t>조명기구 기초</t>
  </si>
  <si>
    <t>300*300*300</t>
  </si>
  <si>
    <t>391115ZZ701Z0019</t>
  </si>
  <si>
    <t>600*500*600</t>
  </si>
  <si>
    <t>391115ZZ701Z0020</t>
  </si>
  <si>
    <t>조명제어</t>
  </si>
  <si>
    <t>391115ZZ701Z0021</t>
  </si>
  <si>
    <t>주차관제 이설</t>
  </si>
  <si>
    <t>프로그램수정포함</t>
  </si>
  <si>
    <t>391115ZZ701Z0022</t>
  </si>
  <si>
    <t>철거-가로등기구</t>
  </si>
  <si>
    <t>LED 50W</t>
  </si>
  <si>
    <t>391115ZZ701Z0023</t>
  </si>
  <si>
    <t>MHL400W*6</t>
  </si>
  <si>
    <t>391115ZZ701Z0024</t>
  </si>
  <si>
    <t>철거-가로등기초</t>
  </si>
  <si>
    <t>300*600*900</t>
  </si>
  <si>
    <t>391115ZZ701Z0025</t>
  </si>
  <si>
    <t>철거-분전반</t>
  </si>
  <si>
    <t>C, D</t>
  </si>
  <si>
    <t>391115ZZ701Z0026</t>
  </si>
  <si>
    <t>안정기용</t>
  </si>
  <si>
    <t>391115ZZ701Z0027</t>
  </si>
  <si>
    <t>철거-조명기구</t>
  </si>
  <si>
    <t>벽부등</t>
  </si>
  <si>
    <t>391115ZZ701Z0028</t>
  </si>
  <si>
    <t>캐노피등</t>
  </si>
  <si>
    <t>391115ZZ701Z0029</t>
  </si>
  <si>
    <t>칼람 스피커-철거자재</t>
  </si>
  <si>
    <t>ECA565826042</t>
  </si>
  <si>
    <t>기계터파기</t>
  </si>
  <si>
    <t>보통토사(0.6㎥)</t>
  </si>
  <si>
    <t>㎥</t>
  </si>
  <si>
    <t>ECA565826051</t>
  </si>
  <si>
    <t>기계되메우기</t>
  </si>
  <si>
    <t>ECA565826048</t>
  </si>
  <si>
    <t>굴삭기</t>
  </si>
  <si>
    <t>0.2㎥</t>
  </si>
  <si>
    <t>분</t>
  </si>
  <si>
    <t>ECA565826043</t>
  </si>
  <si>
    <t>크레인</t>
  </si>
  <si>
    <t>트럭 탑재형 3 Ton</t>
  </si>
  <si>
    <t>40000ZZ890000149</t>
  </si>
  <si>
    <t>고재처리</t>
  </si>
  <si>
    <t>고철</t>
  </si>
  <si>
    <t>Kg</t>
  </si>
  <si>
    <t>L001010101000075</t>
  </si>
  <si>
    <t>노 무 비</t>
  </si>
  <si>
    <t>내선전공</t>
  </si>
  <si>
    <t>인</t>
  </si>
  <si>
    <t>L001010101000078</t>
  </si>
  <si>
    <t>저압케이블전공</t>
  </si>
  <si>
    <t>L001010101000081</t>
  </si>
  <si>
    <t>배전전공</t>
  </si>
  <si>
    <t>L001010101000089</t>
  </si>
  <si>
    <t>통신케이블공</t>
  </si>
  <si>
    <t>L001010101000087</t>
  </si>
  <si>
    <t>통신설비공</t>
  </si>
  <si>
    <t>L001010201000092</t>
  </si>
  <si>
    <t>광케이블설치사</t>
  </si>
  <si>
    <t>L001010101000002</t>
  </si>
  <si>
    <t>보통인부</t>
  </si>
  <si>
    <t>L001010101000003</t>
  </si>
  <si>
    <t>특별인부</t>
  </si>
  <si>
    <t>L001010101000006</t>
  </si>
  <si>
    <t>비계공</t>
  </si>
  <si>
    <t>L001010101000034</t>
  </si>
  <si>
    <t>줄눈공</t>
  </si>
  <si>
    <t>L001010101000001</t>
  </si>
  <si>
    <t>작업반장</t>
  </si>
  <si>
    <t>[ 시민회관 시계탑광장 조경시설개선 전기공사 ] - 합산자재목록</t>
  </si>
  <si>
    <t>59751467013</t>
  </si>
  <si>
    <t>59753178001</t>
  </si>
  <si>
    <t>59753178002</t>
  </si>
  <si>
    <t>59753178003</t>
  </si>
  <si>
    <t>59753017003</t>
  </si>
  <si>
    <t>59753017004</t>
  </si>
  <si>
    <t>59753017006</t>
  </si>
  <si>
    <t>59753017043</t>
  </si>
  <si>
    <t>59753017044</t>
  </si>
  <si>
    <t>59753017046</t>
  </si>
  <si>
    <t>61455137894</t>
  </si>
  <si>
    <t>59754977011</t>
  </si>
  <si>
    <t>59755087411</t>
  </si>
  <si>
    <t>E1450927201</t>
  </si>
  <si>
    <t>E1450927202</t>
  </si>
  <si>
    <t>E1450927203</t>
  </si>
  <si>
    <t>E1450927205</t>
  </si>
  <si>
    <t>E1450287522</t>
  </si>
  <si>
    <t>E1450287523</t>
  </si>
  <si>
    <t>E1450287563</t>
  </si>
  <si>
    <t>E1450358025</t>
  </si>
  <si>
    <t>E1450358026</t>
  </si>
  <si>
    <t>E1450358401</t>
  </si>
  <si>
    <t>MM362692755</t>
  </si>
  <si>
    <t>61452167502</t>
  </si>
  <si>
    <t>MM525000002</t>
  </si>
  <si>
    <t>59650397111</t>
  </si>
  <si>
    <t>59750427105</t>
  </si>
  <si>
    <t>59250327171</t>
  </si>
  <si>
    <t>56300217297</t>
  </si>
  <si>
    <t>56800447351</t>
  </si>
  <si>
    <t>MM993488647</t>
  </si>
  <si>
    <t>MM993951569</t>
  </si>
  <si>
    <t>MM993488683</t>
  </si>
  <si>
    <t>MM993951573</t>
  </si>
  <si>
    <t>MM993488685</t>
  </si>
  <si>
    <t>MM993488684</t>
  </si>
  <si>
    <t>MM993488660</t>
  </si>
  <si>
    <t>MM993488718</t>
  </si>
  <si>
    <t>MM993488719</t>
  </si>
  <si>
    <t>MM993488720</t>
  </si>
  <si>
    <t>MM993951570</t>
  </si>
  <si>
    <t>MM993951571</t>
  </si>
  <si>
    <t>MM993507314</t>
  </si>
  <si>
    <t>MM993951577</t>
  </si>
  <si>
    <t>MM993951575</t>
  </si>
  <si>
    <t>MM993951574</t>
  </si>
  <si>
    <t>MM993955131</t>
  </si>
  <si>
    <t>MM993506490</t>
  </si>
  <si>
    <t>MM993488722</t>
  </si>
  <si>
    <t>MM993488727</t>
  </si>
  <si>
    <t>MM993488662</t>
  </si>
  <si>
    <t>MM993955133</t>
  </si>
  <si>
    <t>MM993488653</t>
  </si>
  <si>
    <t>MM993488644</t>
  </si>
  <si>
    <t>MM993488643</t>
  </si>
  <si>
    <t>MM993488650</t>
  </si>
  <si>
    <t>MM993488649</t>
  </si>
  <si>
    <t>MM993488654</t>
  </si>
  <si>
    <t>MM993488655</t>
  </si>
  <si>
    <t>MM994369742</t>
  </si>
  <si>
    <t>CA565826042</t>
  </si>
  <si>
    <t>종합적산661</t>
  </si>
  <si>
    <t>CA565826051</t>
  </si>
  <si>
    <t>CA565826048</t>
  </si>
  <si>
    <t>CA565826043</t>
  </si>
  <si>
    <t>MM890000149</t>
  </si>
  <si>
    <t>56900017016</t>
  </si>
  <si>
    <t>56900017076</t>
  </si>
  <si>
    <t>56900017031</t>
  </si>
  <si>
    <t>56900017116</t>
  </si>
  <si>
    <t>56900017114</t>
  </si>
  <si>
    <t>56900017011</t>
  </si>
  <si>
    <t>56900017041</t>
  </si>
  <si>
    <t>56900017118</t>
  </si>
  <si>
    <t>56900017042</t>
  </si>
  <si>
    <t>56900017091</t>
  </si>
  <si>
    <t>56900017074</t>
  </si>
  <si>
    <t>81</t>
  </si>
  <si>
    <t>공종줄</t>
    <phoneticPr fontId="2" type="noConversion"/>
  </si>
  <si>
    <t>56930220040</t>
  </si>
  <si>
    <t>ABB103100000</t>
  </si>
  <si>
    <t>터파기(기계90%,인력10%)</t>
  </si>
  <si>
    <t>보통토사</t>
  </si>
  <si>
    <t>56930220053</t>
  </si>
  <si>
    <t>ABB104100000</t>
  </si>
  <si>
    <t>되메우기(기계90%,인력10%)</t>
  </si>
  <si>
    <t>5975B467013</t>
  </si>
  <si>
    <t>EKA334000010S</t>
  </si>
  <si>
    <t>5975D178001</t>
  </si>
  <si>
    <t>E59753178001</t>
  </si>
  <si>
    <t>5975D178002</t>
  </si>
  <si>
    <t>E59753178002</t>
  </si>
  <si>
    <t>5975D178003</t>
  </si>
  <si>
    <t>E59753178003</t>
  </si>
  <si>
    <t>5975D017003</t>
  </si>
  <si>
    <t>E59753017003</t>
  </si>
  <si>
    <t>5975D017004</t>
  </si>
  <si>
    <t>E59753017004</t>
  </si>
  <si>
    <t>5975D017006</t>
  </si>
  <si>
    <t>E59753017006</t>
  </si>
  <si>
    <t>6145F137894</t>
  </si>
  <si>
    <t>E61455137894</t>
  </si>
  <si>
    <t>5975E977011</t>
  </si>
  <si>
    <t>E59754977011</t>
  </si>
  <si>
    <t>5975F087411</t>
  </si>
  <si>
    <t>E59755087411</t>
  </si>
  <si>
    <t>E145A927201</t>
  </si>
  <si>
    <t>EOC315000010S</t>
  </si>
  <si>
    <t>E145A927202</t>
  </si>
  <si>
    <t>EOC325000020S</t>
  </si>
  <si>
    <t>E145A927203</t>
  </si>
  <si>
    <t>EOC335000030S</t>
  </si>
  <si>
    <t>E145A927205</t>
  </si>
  <si>
    <t>EOC355000010S</t>
  </si>
  <si>
    <t>E145A287522</t>
  </si>
  <si>
    <t>ELD631000020S</t>
  </si>
  <si>
    <t>E145A287523</t>
  </si>
  <si>
    <t>ELD641000020S</t>
  </si>
  <si>
    <t>E145A287563</t>
  </si>
  <si>
    <t>ELD641000040S</t>
  </si>
  <si>
    <t>E145A358025</t>
  </si>
  <si>
    <t>ELKA21000010S</t>
  </si>
  <si>
    <t>E145A358026</t>
  </si>
  <si>
    <t>ELKA31000010S</t>
  </si>
  <si>
    <t>E145A358401</t>
  </si>
  <si>
    <t>ELKB21000010S</t>
  </si>
  <si>
    <t>56959000001</t>
  </si>
  <si>
    <t>E56959000001</t>
  </si>
  <si>
    <t>6145C167502</t>
  </si>
  <si>
    <t>E61452167502</t>
  </si>
  <si>
    <t>56959000002</t>
  </si>
  <si>
    <t>E56959000002</t>
  </si>
  <si>
    <t>5965A397111</t>
  </si>
  <si>
    <t>E59650397111</t>
  </si>
  <si>
    <t>5975A427105</t>
  </si>
  <si>
    <t>EOA131000010S</t>
  </si>
  <si>
    <t>5925A327171</t>
  </si>
  <si>
    <t>E59250327171</t>
  </si>
  <si>
    <t>5630A217297</t>
  </si>
  <si>
    <t>E56300217297</t>
  </si>
  <si>
    <t>56959000003</t>
  </si>
  <si>
    <t>E56959000003</t>
  </si>
  <si>
    <t>56959000004</t>
  </si>
  <si>
    <t>E56959000004</t>
  </si>
  <si>
    <t>56959000005</t>
  </si>
  <si>
    <t>E56959000005</t>
  </si>
  <si>
    <t>56959000006</t>
  </si>
  <si>
    <t>E56959000006</t>
  </si>
  <si>
    <t>56959000007</t>
  </si>
  <si>
    <t>E56959000007</t>
  </si>
  <si>
    <t>56959000008</t>
  </si>
  <si>
    <t>E56959000008</t>
  </si>
  <si>
    <t>56959000009</t>
  </si>
  <si>
    <t>E56959000009</t>
  </si>
  <si>
    <t>56959000010</t>
  </si>
  <si>
    <t>E56959000010</t>
  </si>
  <si>
    <t>56959000011</t>
  </si>
  <si>
    <t>E56959000011</t>
  </si>
  <si>
    <t>56959000012</t>
  </si>
  <si>
    <t>E56959000012</t>
  </si>
  <si>
    <t>56959000013</t>
  </si>
  <si>
    <t>E56959000013</t>
  </si>
  <si>
    <t>56959000014</t>
  </si>
  <si>
    <t>E56959000014</t>
  </si>
  <si>
    <t>56959000015</t>
  </si>
  <si>
    <t>E56959000015</t>
  </si>
  <si>
    <t>56959000016</t>
  </si>
  <si>
    <t>E56959000016</t>
  </si>
  <si>
    <t>56959000017</t>
  </si>
  <si>
    <t>E56959000017</t>
  </si>
  <si>
    <t>56959000018</t>
  </si>
  <si>
    <t>E56959000018</t>
  </si>
  <si>
    <t>56959000019</t>
  </si>
  <si>
    <t>E56959000019</t>
  </si>
  <si>
    <t>56959000020</t>
  </si>
  <si>
    <t>E56959000020</t>
  </si>
  <si>
    <t>56959000021</t>
  </si>
  <si>
    <t>E56959000021</t>
  </si>
  <si>
    <t>56959000022</t>
  </si>
  <si>
    <t>E56959000022</t>
  </si>
  <si>
    <t>56959000023</t>
  </si>
  <si>
    <t>E56959000023</t>
  </si>
  <si>
    <t>56959000024</t>
  </si>
  <si>
    <t>E56959000024</t>
  </si>
  <si>
    <t>56959000025</t>
  </si>
  <si>
    <t>E56959000025</t>
  </si>
  <si>
    <t>56959000026</t>
  </si>
  <si>
    <t>E56959000026</t>
  </si>
  <si>
    <t>합계줄</t>
  </si>
  <si>
    <t>( 합       계 )</t>
  </si>
  <si>
    <t>[ 시민회관 시계탑광장 조경시설개선 전기공사 ]</t>
  </si>
  <si>
    <t>0101</t>
  </si>
  <si>
    <t>0102</t>
  </si>
  <si>
    <t>0103</t>
  </si>
  <si>
    <t>0104</t>
  </si>
  <si>
    <t>0105</t>
  </si>
  <si>
    <t>0106</t>
  </si>
  <si>
    <t>0107</t>
  </si>
  <si>
    <t>0108</t>
  </si>
  <si>
    <t>0201</t>
  </si>
  <si>
    <t>도급자관급</t>
  </si>
  <si>
    <t>1.전기공사::1-1.옥외전기공사</t>
  </si>
  <si>
    <t>1.전기공사::1-2.옥외전등공사</t>
  </si>
  <si>
    <t>1.전기공사::1-3.전기차이설공사</t>
  </si>
  <si>
    <t>1.전기공사::1-4.시계탑컨트롤반공사</t>
  </si>
  <si>
    <t>1.전기공사::1-5.조명제어공사</t>
  </si>
  <si>
    <t>1.전기공사::1-6.주차관제설비공사</t>
  </si>
  <si>
    <t>1.전기공사::1-7.옥외방송설비공사</t>
  </si>
  <si>
    <t>1.전기공사::1-8.철거공사</t>
  </si>
  <si>
    <t>2.도급자관급::2-1-2.옥외전등공사</t>
  </si>
  <si>
    <t>총줄수-&gt;</t>
  </si>
  <si>
    <t>237</t>
  </si>
  <si>
    <t>01</t>
  </si>
  <si>
    <t>1. 전기공사</t>
  </si>
  <si>
    <t>Total</t>
  </si>
  <si>
    <t>02</t>
  </si>
  <si>
    <t>2.도급자관급</t>
  </si>
  <si>
    <t>시민회관 시계탑광장 조경시설개선 전기공사</t>
  </si>
  <si>
    <t>공종줄</t>
    <phoneticPr fontId="2" type="noConversion"/>
  </si>
  <si>
    <t>1.전기공사</t>
  </si>
  <si>
    <t>107</t>
  </si>
  <si>
    <t>도급자관급</t>
    <phoneticPr fontId="2" type="noConversion"/>
  </si>
  <si>
    <t>( 소      계 )</t>
    <phoneticPr fontId="2" type="noConversion"/>
  </si>
  <si>
    <t>(직접 노무비) * 12.6 %</t>
  </si>
  <si>
    <t>기  계  경  비</t>
    <phoneticPr fontId="2" type="noConversion"/>
  </si>
  <si>
    <t>산 재 보 험 료</t>
    <phoneticPr fontId="2" type="noConversion"/>
  </si>
  <si>
    <t>(노무비) * 3.56 %</t>
  </si>
  <si>
    <t>고 용 보 험 료</t>
    <phoneticPr fontId="2" type="noConversion"/>
  </si>
  <si>
    <t>(노무비) * 1.01 %</t>
  </si>
  <si>
    <t>퇴 직 금 공 제</t>
    <phoneticPr fontId="2" type="noConversion"/>
  </si>
  <si>
    <t>(직접 노무비) * 2.3 %</t>
  </si>
  <si>
    <t>안 전 관 리 비</t>
    <phoneticPr fontId="2" type="noConversion"/>
  </si>
  <si>
    <t>기  타  경  비</t>
    <phoneticPr fontId="2" type="noConversion"/>
  </si>
  <si>
    <t>건 강 보 험 료</t>
    <phoneticPr fontId="2" type="noConversion"/>
  </si>
  <si>
    <t>(직접 노무비) * 3.545 %</t>
  </si>
  <si>
    <t>연 금 보 험 료</t>
    <phoneticPr fontId="2" type="noConversion"/>
  </si>
  <si>
    <t>(직접 노무비) * 4.5 %</t>
  </si>
  <si>
    <t>노인장기요양보험</t>
    <phoneticPr fontId="2" type="noConversion"/>
  </si>
  <si>
    <t>(건강 보험료) * 12.95 %</t>
  </si>
  <si>
    <t>일 반 관 리 비</t>
    <phoneticPr fontId="2" type="noConversion"/>
  </si>
  <si>
    <t>(재료+노무+경비) * 6 %</t>
  </si>
  <si>
    <t>이          윤</t>
    <phoneticPr fontId="2" type="noConversion"/>
  </si>
  <si>
    <t>(노무+경비+일반관리비) * 15 %</t>
  </si>
  <si>
    <t>( 총  원  가 )</t>
    <phoneticPr fontId="2" type="noConversion"/>
  </si>
  <si>
    <t>부 가 가 치 세</t>
    <phoneticPr fontId="2" type="noConversion"/>
  </si>
  <si>
    <t>( 총      계 )</t>
    <phoneticPr fontId="2" type="noConversion"/>
  </si>
  <si>
    <t>( 순 공 사 비 계 )</t>
    <phoneticPr fontId="2" type="noConversion"/>
  </si>
  <si>
    <t>본 파일은 이지테크에서 2번 옵션으로 만들었습니다.</t>
  </si>
  <si>
    <t>순  공  사  비</t>
    <phoneticPr fontId="2" type="noConversion"/>
  </si>
  <si>
    <t>직 접 재 료 비</t>
    <phoneticPr fontId="2" type="noConversion"/>
  </si>
  <si>
    <t>간 접 재 료 비</t>
    <phoneticPr fontId="2" type="noConversion"/>
  </si>
  <si>
    <t>직 접 노 무 비</t>
    <phoneticPr fontId="2" type="noConversion"/>
  </si>
  <si>
    <t>간 접 노 무 비</t>
    <phoneticPr fontId="2" type="noConversion"/>
  </si>
  <si>
    <t>경  비</t>
    <phoneticPr fontId="2" type="noConversion"/>
  </si>
  <si>
    <t>(a,b중 작은금액)</t>
  </si>
  <si>
    <t>a</t>
    <phoneticPr fontId="2" type="noConversion"/>
  </si>
  <si>
    <t>b</t>
    <phoneticPr fontId="2" type="noConversion"/>
  </si>
  <si>
    <t>(재료+노무) * 5.2 %</t>
    <phoneticPr fontId="2" type="noConversion"/>
  </si>
  <si>
    <t>합          계</t>
    <phoneticPr fontId="2" type="noConversion"/>
  </si>
  <si>
    <t>관 급(총 괄)</t>
  </si>
  <si>
    <t>조달수수료</t>
    <phoneticPr fontId="2" type="noConversion"/>
  </si>
  <si>
    <t>0.54%</t>
    <phoneticPr fontId="2" type="noConversion"/>
  </si>
  <si>
    <t>식</t>
    <phoneticPr fontId="2" type="noConversion"/>
  </si>
  <si>
    <t>전기차 충전기이설</t>
    <phoneticPr fontId="2" type="noConversion"/>
  </si>
  <si>
    <t>1대분(버스)</t>
    <phoneticPr fontId="2" type="noConversion"/>
  </si>
  <si>
    <t>도 급 자 관 급</t>
    <phoneticPr fontId="2" type="noConversion"/>
  </si>
  <si>
    <t>(재료+직노+도급자관급재) * 1.85 %</t>
    <phoneticPr fontId="2" type="noConversion"/>
  </si>
  <si>
    <t>(재료+직노) * 1.85 % * 1.2</t>
    <phoneticPr fontId="2" type="noConversion"/>
  </si>
  <si>
    <t>시계탑 개보수</t>
    <phoneticPr fontId="2" type="noConversion"/>
  </si>
  <si>
    <t>전기차 충전기이설(완속)</t>
    <phoneticPr fontId="2" type="noConversion"/>
  </si>
  <si>
    <t>1대분(버스),기초,패드 등 이설</t>
    <phoneticPr fontId="2" type="noConversion"/>
  </si>
  <si>
    <t>3대분,기초,패드,주차면도색,
한전계량기 이설, 안전점검 등</t>
    <phoneticPr fontId="2" type="noConversion"/>
  </si>
  <si>
    <t>시계,조명 등 교체/제어판넬 이설 등</t>
    <phoneticPr fontId="2" type="noConversion"/>
  </si>
  <si>
    <t>주차관제 이설</t>
    <phoneticPr fontId="2" type="noConversion"/>
  </si>
  <si>
    <t>주차감지기 센서 로라 이설 및 
프로그램수정포함</t>
    <phoneticPr fontId="2" type="noConversion"/>
  </si>
  <si>
    <t xml:space="preserve">터미널,릴레이,그랙픽 맵, 세팅 등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</si>
</sst>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#;\-#,###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28"/>
      <name val="돋움체"/>
      <family val="3"/>
      <charset val="129"/>
    </font>
    <font>
      <sz val="18"/>
      <name val="돋움체"/>
      <family val="3"/>
      <charset val="129"/>
    </font>
    <font>
      <sz val="16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2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49" fontId="3" fillId="0" borderId="1" xfId="0" applyNumberFormat="1" applyFont="1" applyBorder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right" vertical="center"/>
    </xf>
    <xf numFmtId="49" fontId="3" fillId="0" borderId="3" xfId="0" applyNumberFormat="1" applyFont="1" applyBorder="1" applyAlignment="1">
      <alignment horizontal="left" vertical="center" indent="1"/>
    </xf>
    <xf numFmtId="49" fontId="3" fillId="0" borderId="7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indent="1"/>
    </xf>
    <xf numFmtId="49" fontId="3" fillId="0" borderId="8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77" fontId="3" fillId="0" borderId="0" xfId="0" applyNumberFormat="1" applyFont="1"/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/>
    <xf numFmtId="177" fontId="3" fillId="0" borderId="1" xfId="0" applyNumberFormat="1" applyFont="1" applyBorder="1"/>
    <xf numFmtId="176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49" fontId="3" fillId="3" borderId="12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2" xfId="0" applyFont="1" applyBorder="1"/>
    <xf numFmtId="177" fontId="3" fillId="0" borderId="2" xfId="0" applyNumberFormat="1" applyFont="1" applyBorder="1"/>
    <xf numFmtId="0" fontId="9" fillId="3" borderId="1" xfId="0" applyFont="1" applyFill="1" applyBorder="1"/>
    <xf numFmtId="49" fontId="3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1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indent="1"/>
    </xf>
    <xf numFmtId="41" fontId="3" fillId="0" borderId="0" xfId="1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49" fontId="3" fillId="0" borderId="25" xfId="0" applyNumberFormat="1" applyFont="1" applyBorder="1" applyAlignment="1">
      <alignment horizontal="left" vertical="center" indent="2"/>
    </xf>
    <xf numFmtId="49" fontId="3" fillId="0" borderId="11" xfId="0" applyNumberFormat="1" applyFont="1" applyBorder="1" applyAlignment="1">
      <alignment horizontal="left" vertical="center" indent="2"/>
    </xf>
    <xf numFmtId="49" fontId="3" fillId="0" borderId="21" xfId="0" applyNumberFormat="1" applyFont="1" applyBorder="1" applyAlignment="1">
      <alignment horizontal="left" vertical="center" indent="2"/>
    </xf>
    <xf numFmtId="49" fontId="3" fillId="0" borderId="1" xfId="0" applyNumberFormat="1" applyFont="1" applyBorder="1" applyAlignment="1">
      <alignment horizontal="left" vertical="center" indent="2"/>
    </xf>
    <xf numFmtId="49" fontId="3" fillId="5" borderId="27" xfId="0" applyNumberFormat="1" applyFont="1" applyFill="1" applyBorder="1" applyAlignment="1">
      <alignment horizontal="left" vertical="center" indent="2"/>
    </xf>
    <xf numFmtId="49" fontId="3" fillId="5" borderId="23" xfId="0" applyNumberFormat="1" applyFont="1" applyFill="1" applyBorder="1" applyAlignment="1">
      <alignment horizontal="left" vertical="center" indent="2"/>
    </xf>
    <xf numFmtId="49" fontId="3" fillId="5" borderId="22" xfId="0" applyNumberFormat="1" applyFont="1" applyFill="1" applyBorder="1" applyAlignment="1">
      <alignment horizontal="left" vertical="center" indent="2"/>
    </xf>
    <xf numFmtId="49" fontId="3" fillId="0" borderId="17" xfId="0" applyNumberFormat="1" applyFont="1" applyBorder="1"/>
    <xf numFmtId="49" fontId="0" fillId="0" borderId="17" xfId="0" applyNumberFormat="1" applyBorder="1"/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9" xfId="0" applyNumberFormat="1" applyFont="1" applyBorder="1"/>
    <xf numFmtId="0" fontId="0" fillId="0" borderId="23" xfId="0" applyBorder="1"/>
    <xf numFmtId="0" fontId="0" fillId="0" borderId="22" xfId="0" applyBorder="1"/>
    <xf numFmtId="49" fontId="4" fillId="0" borderId="0" xfId="0" applyNumberFormat="1" applyFont="1" applyAlignment="1">
      <alignment horizontal="left" indent="1"/>
    </xf>
    <xf numFmtId="0" fontId="0" fillId="0" borderId="0" xfId="0"/>
    <xf numFmtId="0" fontId="0" fillId="0" borderId="0" xfId="0" applyAlignment="1">
      <alignment horizontal="left" indent="1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177" fontId="3" fillId="0" borderId="0" xfId="0" applyNumberFormat="1" applyFont="1" applyAlignment="1">
      <alignment horizont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shrinkToFi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</xdr:row>
      <xdr:rowOff>0</xdr:rowOff>
    </xdr:from>
    <xdr:to>
      <xdr:col>4</xdr:col>
      <xdr:colOff>1428750</xdr:colOff>
      <xdr:row>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03A2E66-09A9-46AD-99C5-20993D18B5CE}"/>
            </a:ext>
          </a:extLst>
        </xdr:cNvPr>
        <xdr:cNvSpPr>
          <a:spLocks noChangeShapeType="1"/>
        </xdr:cNvSpPr>
      </xdr:nvSpPr>
      <xdr:spPr bwMode="auto">
        <a:xfrm>
          <a:off x="3371850" y="447675"/>
          <a:ext cx="26860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14</xdr:row>
      <xdr:rowOff>85725</xdr:rowOff>
    </xdr:from>
    <xdr:to>
      <xdr:col>13</xdr:col>
      <xdr:colOff>400050</xdr:colOff>
      <xdr:row>30</xdr:row>
      <xdr:rowOff>28575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351D3746-F676-4F53-BE44-968BE405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514600"/>
          <a:ext cx="52863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21</xdr:row>
      <xdr:rowOff>47625</xdr:rowOff>
    </xdr:from>
    <xdr:to>
      <xdr:col>1</xdr:col>
      <xdr:colOff>5467350</xdr:colOff>
      <xdr:row>31</xdr:row>
      <xdr:rowOff>190500</xdr:rowOff>
    </xdr:to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20C58769-A46E-4C7C-82ED-85782229D23F}"/>
            </a:ext>
          </a:extLst>
        </xdr:cNvPr>
        <xdr:cNvSpPr>
          <a:spLocks noChangeArrowheads="1"/>
        </xdr:cNvSpPr>
      </xdr:nvSpPr>
      <xdr:spPr bwMode="auto">
        <a:xfrm>
          <a:off x="942975" y="5067300"/>
          <a:ext cx="4924425" cy="2524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21</xdr:row>
      <xdr:rowOff>133350</xdr:rowOff>
    </xdr:from>
    <xdr:to>
      <xdr:col>1</xdr:col>
      <xdr:colOff>2781300</xdr:colOff>
      <xdr:row>31</xdr:row>
      <xdr:rowOff>133350</xdr:rowOff>
    </xdr:to>
    <xdr:pic>
      <xdr:nvPicPr>
        <xdr:cNvPr id="7176" name="Picture 8" descr="행높이팝업">
          <a:extLst>
            <a:ext uri="{FF2B5EF4-FFF2-40B4-BE49-F238E27FC236}">
              <a16:creationId xmlns:a16="http://schemas.microsoft.com/office/drawing/2014/main" id="{E182F931-98AC-4D39-AD6F-5CF17843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153025"/>
          <a:ext cx="2181225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3295650</xdr:colOff>
      <xdr:row>24</xdr:row>
      <xdr:rowOff>104775</xdr:rowOff>
    </xdr:from>
    <xdr:to>
      <xdr:col>1</xdr:col>
      <xdr:colOff>4953000</xdr:colOff>
      <xdr:row>28</xdr:row>
      <xdr:rowOff>66675</xdr:rowOff>
    </xdr:to>
    <xdr:pic>
      <xdr:nvPicPr>
        <xdr:cNvPr id="7177" name="Picture 9" descr="행높이">
          <a:extLst>
            <a:ext uri="{FF2B5EF4-FFF2-40B4-BE49-F238E27FC236}">
              <a16:creationId xmlns:a16="http://schemas.microsoft.com/office/drawing/2014/main" id="{EFF472D9-9590-410C-9E4F-78D999E3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838825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tabSelected="1" view="pageBreakPreview" zoomScaleNormal="100" zoomScaleSheetLayoutView="100" workbookViewId="0">
      <selection activeCell="D13" sqref="D13"/>
    </sheetView>
  </sheetViews>
  <sheetFormatPr defaultColWidth="8.88671875" defaultRowHeight="13.5" x14ac:dyDescent="0.15"/>
  <cols>
    <col min="1" max="1" width="3.21875" style="6" customWidth="1"/>
    <col min="2" max="2" width="3.44140625" style="6" customWidth="1"/>
    <col min="3" max="3" width="25.33203125" style="6" customWidth="1"/>
    <col min="4" max="4" width="22" style="28" customWidth="1"/>
    <col min="5" max="5" width="56.5546875" style="6" customWidth="1"/>
    <col min="6" max="6" width="8.77734375" style="6" hidden="1" customWidth="1"/>
    <col min="7" max="7" width="8.88671875" style="6" hidden="1" customWidth="1"/>
    <col min="8" max="8" width="14.33203125" style="28" customWidth="1"/>
    <col min="9" max="16384" width="8.88671875" style="6"/>
  </cols>
  <sheetData>
    <row r="1" spans="1:7" ht="35.25" x14ac:dyDescent="0.15">
      <c r="A1" s="45" t="s">
        <v>4</v>
      </c>
      <c r="B1" s="45"/>
      <c r="C1" s="45"/>
      <c r="D1" s="45"/>
      <c r="E1" s="45"/>
    </row>
    <row r="2" spans="1:7" ht="24.75" hidden="1" customHeight="1" x14ac:dyDescent="0.15"/>
    <row r="3" spans="1:7" ht="14.25" thickBot="1" x14ac:dyDescent="0.2">
      <c r="A3" s="46" t="s">
        <v>64</v>
      </c>
      <c r="B3" s="46"/>
      <c r="C3" s="47" t="s">
        <v>533</v>
      </c>
      <c r="D3" s="48"/>
      <c r="E3" s="11"/>
    </row>
    <row r="4" spans="1:7" ht="21.75" customHeight="1" thickBot="1" x14ac:dyDescent="0.2">
      <c r="A4" s="49" t="s">
        <v>5</v>
      </c>
      <c r="B4" s="50"/>
      <c r="C4" s="40" t="s">
        <v>6</v>
      </c>
      <c r="D4" s="24" t="s">
        <v>7</v>
      </c>
      <c r="E4" s="41" t="s">
        <v>37</v>
      </c>
      <c r="F4" s="6" t="s">
        <v>2</v>
      </c>
    </row>
    <row r="5" spans="1:7" ht="14.1" customHeight="1" x14ac:dyDescent="0.15">
      <c r="A5" s="51" t="s">
        <v>564</v>
      </c>
      <c r="B5" s="54" t="s">
        <v>38</v>
      </c>
      <c r="C5" s="12" t="s">
        <v>565</v>
      </c>
      <c r="D5" s="29"/>
      <c r="E5" s="13"/>
      <c r="G5" s="6" t="s">
        <v>2</v>
      </c>
    </row>
    <row r="6" spans="1:7" ht="14.1" customHeight="1" x14ac:dyDescent="0.15">
      <c r="A6" s="52"/>
      <c r="B6" s="54"/>
      <c r="C6" s="14" t="s">
        <v>566</v>
      </c>
      <c r="D6" s="30"/>
      <c r="E6" s="15"/>
    </row>
    <row r="7" spans="1:7" ht="14.1" customHeight="1" x14ac:dyDescent="0.15">
      <c r="A7" s="52"/>
      <c r="B7" s="55"/>
      <c r="C7" s="14" t="s">
        <v>538</v>
      </c>
      <c r="D7" s="30"/>
      <c r="E7" s="15"/>
    </row>
    <row r="8" spans="1:7" ht="14.1" customHeight="1" x14ac:dyDescent="0.15">
      <c r="A8" s="52"/>
      <c r="B8" s="56" t="s">
        <v>39</v>
      </c>
      <c r="C8" s="14" t="s">
        <v>567</v>
      </c>
      <c r="D8" s="30"/>
      <c r="E8" s="15"/>
    </row>
    <row r="9" spans="1:7" ht="14.1" customHeight="1" x14ac:dyDescent="0.15">
      <c r="A9" s="52"/>
      <c r="B9" s="54"/>
      <c r="C9" s="14" t="s">
        <v>568</v>
      </c>
      <c r="D9" s="30"/>
      <c r="E9" s="15" t="s">
        <v>539</v>
      </c>
    </row>
    <row r="10" spans="1:7" ht="14.1" customHeight="1" x14ac:dyDescent="0.15">
      <c r="A10" s="52"/>
      <c r="B10" s="55"/>
      <c r="C10" s="14" t="s">
        <v>538</v>
      </c>
      <c r="D10" s="30"/>
      <c r="E10" s="15"/>
    </row>
    <row r="11" spans="1:7" ht="14.1" customHeight="1" x14ac:dyDescent="0.15">
      <c r="A11" s="52"/>
      <c r="B11" s="57" t="s">
        <v>569</v>
      </c>
      <c r="C11" s="14" t="s">
        <v>540</v>
      </c>
      <c r="D11" s="30"/>
      <c r="E11" s="15"/>
    </row>
    <row r="12" spans="1:7" ht="14.1" customHeight="1" x14ac:dyDescent="0.15">
      <c r="A12" s="52"/>
      <c r="B12" s="58"/>
      <c r="C12" s="14" t="s">
        <v>541</v>
      </c>
      <c r="D12" s="30"/>
      <c r="E12" s="15" t="s">
        <v>542</v>
      </c>
    </row>
    <row r="13" spans="1:7" ht="14.1" customHeight="1" x14ac:dyDescent="0.15">
      <c r="A13" s="52"/>
      <c r="B13" s="58"/>
      <c r="C13" s="14" t="s">
        <v>543</v>
      </c>
      <c r="D13" s="30"/>
      <c r="E13" s="15" t="s">
        <v>544</v>
      </c>
    </row>
    <row r="14" spans="1:7" ht="14.1" customHeight="1" x14ac:dyDescent="0.15">
      <c r="A14" s="52"/>
      <c r="B14" s="58"/>
      <c r="C14" s="14" t="s">
        <v>545</v>
      </c>
      <c r="D14" s="30"/>
      <c r="E14" s="15" t="s">
        <v>546</v>
      </c>
    </row>
    <row r="15" spans="1:7" ht="14.1" customHeight="1" x14ac:dyDescent="0.15">
      <c r="A15" s="52"/>
      <c r="B15" s="58"/>
      <c r="C15" s="14" t="s">
        <v>547</v>
      </c>
      <c r="D15" s="30"/>
      <c r="E15" s="15" t="s">
        <v>570</v>
      </c>
    </row>
    <row r="16" spans="1:7" ht="14.1" customHeight="1" x14ac:dyDescent="0.15">
      <c r="A16" s="52"/>
      <c r="B16" s="58"/>
      <c r="C16" s="14" t="s">
        <v>571</v>
      </c>
      <c r="D16" s="30"/>
      <c r="E16" s="15" t="s">
        <v>582</v>
      </c>
    </row>
    <row r="17" spans="1:5" ht="14.1" customHeight="1" x14ac:dyDescent="0.15">
      <c r="A17" s="52"/>
      <c r="B17" s="58"/>
      <c r="C17" s="14" t="s">
        <v>572</v>
      </c>
      <c r="D17" s="30"/>
      <c r="E17" s="15" t="s">
        <v>583</v>
      </c>
    </row>
    <row r="18" spans="1:5" ht="14.1" customHeight="1" x14ac:dyDescent="0.15">
      <c r="A18" s="52"/>
      <c r="B18" s="58"/>
      <c r="C18" s="14" t="s">
        <v>548</v>
      </c>
      <c r="D18" s="30"/>
      <c r="E18" s="15" t="s">
        <v>573</v>
      </c>
    </row>
    <row r="19" spans="1:5" ht="14.1" customHeight="1" x14ac:dyDescent="0.15">
      <c r="A19" s="52"/>
      <c r="B19" s="58"/>
      <c r="C19" s="14" t="s">
        <v>549</v>
      </c>
      <c r="D19" s="30"/>
      <c r="E19" s="15" t="s">
        <v>550</v>
      </c>
    </row>
    <row r="20" spans="1:5" ht="14.1" customHeight="1" x14ac:dyDescent="0.15">
      <c r="A20" s="52"/>
      <c r="B20" s="58"/>
      <c r="C20" s="14" t="s">
        <v>551</v>
      </c>
      <c r="D20" s="30"/>
      <c r="E20" s="15" t="s">
        <v>552</v>
      </c>
    </row>
    <row r="21" spans="1:5" ht="14.1" customHeight="1" x14ac:dyDescent="0.15">
      <c r="A21" s="52"/>
      <c r="B21" s="58"/>
      <c r="C21" s="14" t="s">
        <v>553</v>
      </c>
      <c r="D21" s="30"/>
      <c r="E21" s="15" t="s">
        <v>554</v>
      </c>
    </row>
    <row r="22" spans="1:5" ht="14.1" customHeight="1" x14ac:dyDescent="0.15">
      <c r="A22" s="52"/>
      <c r="B22" s="58"/>
      <c r="C22" s="14" t="s">
        <v>2</v>
      </c>
      <c r="D22" s="30"/>
      <c r="E22" s="15"/>
    </row>
    <row r="23" spans="1:5" ht="14.1" customHeight="1" x14ac:dyDescent="0.15">
      <c r="A23" s="52"/>
      <c r="B23" s="59"/>
      <c r="C23" s="42" t="s">
        <v>538</v>
      </c>
      <c r="D23" s="30"/>
      <c r="E23" s="15"/>
    </row>
    <row r="24" spans="1:5" ht="14.1" customHeight="1" x14ac:dyDescent="0.15">
      <c r="A24" s="53"/>
      <c r="B24" s="60" t="s">
        <v>562</v>
      </c>
      <c r="C24" s="61"/>
      <c r="D24" s="30"/>
      <c r="E24" s="15"/>
    </row>
    <row r="25" spans="1:5" ht="14.1" customHeight="1" x14ac:dyDescent="0.15">
      <c r="A25" s="64" t="s">
        <v>555</v>
      </c>
      <c r="B25" s="65"/>
      <c r="C25" s="65"/>
      <c r="D25" s="30"/>
      <c r="E25" s="15" t="s">
        <v>556</v>
      </c>
    </row>
    <row r="26" spans="1:5" ht="14.1" customHeight="1" x14ac:dyDescent="0.15">
      <c r="A26" s="64" t="s">
        <v>557</v>
      </c>
      <c r="B26" s="65"/>
      <c r="C26" s="65"/>
      <c r="D26" s="30"/>
      <c r="E26" s="15" t="s">
        <v>558</v>
      </c>
    </row>
    <row r="27" spans="1:5" ht="14.1" customHeight="1" x14ac:dyDescent="0.15">
      <c r="A27" s="64" t="s">
        <v>559</v>
      </c>
      <c r="B27" s="65"/>
      <c r="C27" s="65"/>
      <c r="D27" s="30"/>
      <c r="E27" s="15"/>
    </row>
    <row r="28" spans="1:5" ht="14.1" customHeight="1" x14ac:dyDescent="0.15">
      <c r="A28" s="64" t="s">
        <v>560</v>
      </c>
      <c r="B28" s="65"/>
      <c r="C28" s="65"/>
      <c r="D28" s="30"/>
      <c r="E28" s="15"/>
    </row>
    <row r="29" spans="1:5" ht="14.1" customHeight="1" x14ac:dyDescent="0.15">
      <c r="A29" s="64" t="s">
        <v>574</v>
      </c>
      <c r="B29" s="65"/>
      <c r="C29" s="65"/>
      <c r="D29" s="97"/>
      <c r="E29" s="15"/>
    </row>
    <row r="30" spans="1:5" ht="14.1" customHeight="1" x14ac:dyDescent="0.15">
      <c r="A30" s="66" t="s">
        <v>575</v>
      </c>
      <c r="B30" s="67"/>
      <c r="C30" s="68"/>
      <c r="D30" s="97"/>
      <c r="E30" s="15"/>
    </row>
    <row r="31" spans="1:5" ht="14.1" customHeight="1" x14ac:dyDescent="0.15">
      <c r="A31" s="64" t="s">
        <v>581</v>
      </c>
      <c r="B31" s="65"/>
      <c r="C31" s="65"/>
      <c r="D31" s="97"/>
      <c r="E31" s="15"/>
    </row>
    <row r="32" spans="1:5" ht="14.1" hidden="1" customHeight="1" x14ac:dyDescent="0.15">
      <c r="A32" s="64"/>
      <c r="B32" s="65"/>
      <c r="C32" s="65"/>
      <c r="D32" s="97"/>
      <c r="E32" s="15"/>
    </row>
    <row r="33" spans="1:5" ht="14.1" hidden="1" customHeight="1" x14ac:dyDescent="0.15">
      <c r="A33" s="64"/>
      <c r="B33" s="65"/>
      <c r="C33" s="65"/>
      <c r="D33" s="97"/>
      <c r="E33" s="15"/>
    </row>
    <row r="34" spans="1:5" ht="14.1" hidden="1" customHeight="1" x14ac:dyDescent="0.15">
      <c r="A34" s="64"/>
      <c r="B34" s="65"/>
      <c r="C34" s="65"/>
      <c r="D34" s="97"/>
      <c r="E34" s="15"/>
    </row>
    <row r="35" spans="1:5" ht="14.1" hidden="1" customHeight="1" x14ac:dyDescent="0.15">
      <c r="A35" s="64" t="s">
        <v>2</v>
      </c>
      <c r="B35" s="65"/>
      <c r="C35" s="65"/>
      <c r="D35" s="97"/>
      <c r="E35" s="15"/>
    </row>
    <row r="36" spans="1:5" ht="14.1" customHeight="1" thickBot="1" x14ac:dyDescent="0.2">
      <c r="A36" s="62" t="s">
        <v>561</v>
      </c>
      <c r="B36" s="63"/>
      <c r="C36" s="63"/>
      <c r="D36" s="98"/>
      <c r="E36" s="16"/>
    </row>
    <row r="37" spans="1:5" ht="14.1" customHeight="1" x14ac:dyDescent="0.15"/>
  </sheetData>
  <mergeCells count="21"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1:E1"/>
    <mergeCell ref="A3:B3"/>
    <mergeCell ref="C3:D3"/>
    <mergeCell ref="A4:B4"/>
    <mergeCell ref="A5:A24"/>
    <mergeCell ref="B5:B7"/>
    <mergeCell ref="B8:B10"/>
    <mergeCell ref="B11:B23"/>
    <mergeCell ref="B24:C24"/>
  </mergeCells>
  <phoneticPr fontId="2" type="noConversion"/>
  <printOptions horizontalCentered="1" verticalCentered="1"/>
  <pageMargins left="0.74803149606299213" right="0.35433070866141736" top="0.19685039370078741" bottom="0.39370078740157483" header="0.51181102362204722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07"/>
  <sheetViews>
    <sheetView view="pageBreakPreview" topLeftCell="D1" zoomScaleNormal="100" zoomScaleSheetLayoutView="100" workbookViewId="0">
      <pane ySplit="3" topLeftCell="A4" activePane="bottomLeft" state="frozen"/>
      <selection activeCell="E32" sqref="E32"/>
      <selection pane="bottomLeft" activeCell="R57" sqref="R57:Z64"/>
    </sheetView>
  </sheetViews>
  <sheetFormatPr defaultRowHeight="20.45" customHeight="1" x14ac:dyDescent="0.15"/>
  <cols>
    <col min="1" max="1" width="5.77734375" style="2" hidden="1" customWidth="1"/>
    <col min="2" max="2" width="6.5546875" style="8" hidden="1" customWidth="1"/>
    <col min="3" max="3" width="13.6640625" style="8" hidden="1" customWidth="1"/>
    <col min="4" max="4" width="36.21875" style="8" customWidth="1"/>
    <col min="5" max="5" width="9.109375" style="2" hidden="1" customWidth="1"/>
    <col min="6" max="6" width="4.21875" style="18" customWidth="1"/>
    <col min="7" max="7" width="4.6640625" style="23" customWidth="1"/>
    <col min="8" max="8" width="13" style="23" customWidth="1"/>
    <col min="9" max="9" width="13.109375" style="23" customWidth="1"/>
    <col min="10" max="10" width="5.109375" style="23" hidden="1" customWidth="1"/>
    <col min="11" max="11" width="11.21875" style="23" bestFit="1" customWidth="1"/>
    <col min="12" max="12" width="11.5546875" style="23" customWidth="1"/>
    <col min="13" max="14" width="9.44140625" style="23" customWidth="1"/>
    <col min="15" max="15" width="8.77734375" style="23" hidden="1" customWidth="1"/>
    <col min="16" max="16" width="13.21875" style="23" customWidth="1"/>
    <col min="17" max="17" width="10.44140625" style="8" customWidth="1"/>
    <col min="18" max="19" width="12.21875" style="2" bestFit="1" customWidth="1"/>
    <col min="20" max="20" width="8.88671875" style="2"/>
    <col min="21" max="22" width="12.21875" style="2" bestFit="1" customWidth="1"/>
    <col min="23" max="24" width="9.33203125" style="2" bestFit="1" customWidth="1"/>
    <col min="25" max="26" width="12.21875" style="2" bestFit="1" customWidth="1"/>
    <col min="27" max="16384" width="8.88671875" style="2"/>
  </cols>
  <sheetData>
    <row r="1" spans="1:27" ht="20.45" customHeight="1" x14ac:dyDescent="0.15">
      <c r="A1" s="2" t="s">
        <v>526</v>
      </c>
      <c r="B1" s="8" t="s">
        <v>536</v>
      </c>
      <c r="D1" s="69" t="s">
        <v>506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AA1" s="2" t="s">
        <v>99</v>
      </c>
    </row>
    <row r="2" spans="1:27" s="9" customFormat="1" ht="20.45" customHeight="1" x14ac:dyDescent="0.15">
      <c r="A2" s="71" t="s">
        <v>50</v>
      </c>
      <c r="B2" s="71" t="s">
        <v>24</v>
      </c>
      <c r="C2" s="71" t="s">
        <v>31</v>
      </c>
      <c r="D2" s="72" t="s">
        <v>53</v>
      </c>
      <c r="E2" s="73" t="s">
        <v>25</v>
      </c>
      <c r="F2" s="73" t="s">
        <v>0</v>
      </c>
      <c r="G2" s="74" t="s">
        <v>1</v>
      </c>
      <c r="H2" s="74" t="s">
        <v>26</v>
      </c>
      <c r="I2" s="74"/>
      <c r="J2" s="74" t="s">
        <v>27</v>
      </c>
      <c r="K2" s="74"/>
      <c r="L2" s="74"/>
      <c r="M2" s="74" t="s">
        <v>28</v>
      </c>
      <c r="N2" s="74"/>
      <c r="O2" s="38"/>
      <c r="P2" s="74" t="s">
        <v>32</v>
      </c>
      <c r="Q2" s="72" t="s">
        <v>30</v>
      </c>
    </row>
    <row r="3" spans="1:27" s="9" customFormat="1" ht="20.45" customHeight="1" x14ac:dyDescent="0.15">
      <c r="A3" s="71"/>
      <c r="B3" s="71"/>
      <c r="C3" s="71"/>
      <c r="D3" s="72"/>
      <c r="E3" s="73"/>
      <c r="F3" s="73"/>
      <c r="G3" s="74"/>
      <c r="H3" s="38" t="s">
        <v>33</v>
      </c>
      <c r="I3" s="38" t="s">
        <v>34</v>
      </c>
      <c r="J3" s="38" t="s">
        <v>1</v>
      </c>
      <c r="K3" s="38" t="s">
        <v>33</v>
      </c>
      <c r="L3" s="38" t="s">
        <v>34</v>
      </c>
      <c r="M3" s="38" t="s">
        <v>35</v>
      </c>
      <c r="N3" s="38" t="s">
        <v>34</v>
      </c>
      <c r="O3" s="38" t="s">
        <v>36</v>
      </c>
      <c r="P3" s="74"/>
      <c r="Q3" s="72"/>
    </row>
    <row r="4" spans="1:27" ht="20.45" customHeight="1" x14ac:dyDescent="0.15">
      <c r="B4" s="8" t="s">
        <v>394</v>
      </c>
      <c r="D4" s="75" t="s">
        <v>533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7"/>
    </row>
    <row r="5" spans="1:27" ht="20.45" customHeight="1" x14ac:dyDescent="0.15">
      <c r="B5" s="8" t="s">
        <v>528</v>
      </c>
      <c r="D5" s="7" t="s">
        <v>529</v>
      </c>
      <c r="E5" s="10"/>
      <c r="F5" s="19" t="s">
        <v>210</v>
      </c>
      <c r="G5" s="26">
        <v>1</v>
      </c>
      <c r="H5" s="26">
        <f>총괄표!I81</f>
        <v>0</v>
      </c>
      <c r="I5" s="26">
        <f>G5*H5</f>
        <v>0</v>
      </c>
      <c r="J5" s="26"/>
      <c r="K5" s="26">
        <f>총괄표!L81</f>
        <v>0</v>
      </c>
      <c r="L5" s="26">
        <f>G5*K5</f>
        <v>0</v>
      </c>
      <c r="M5" s="26">
        <f>총괄표!N81</f>
        <v>0</v>
      </c>
      <c r="N5" s="26">
        <f>G5*M5</f>
        <v>0</v>
      </c>
      <c r="O5" s="26" t="str">
        <f>IF((H5+K5+M5)=0, "", (H5+K5+M5))</f>
        <v/>
      </c>
      <c r="P5" s="26">
        <f>SUM(I5,L5,N5)</f>
        <v>0</v>
      </c>
      <c r="Q5" s="7" t="s">
        <v>2</v>
      </c>
    </row>
    <row r="6" spans="1:27" ht="20.45" customHeight="1" x14ac:dyDescent="0.15">
      <c r="D6" s="7"/>
      <c r="E6" s="10"/>
      <c r="F6" s="19"/>
      <c r="G6" s="26"/>
      <c r="H6" s="26"/>
      <c r="I6" s="26"/>
      <c r="J6" s="26"/>
      <c r="K6" s="26"/>
      <c r="L6" s="26"/>
      <c r="M6" s="26"/>
      <c r="N6" s="26"/>
      <c r="O6" s="26"/>
      <c r="P6" s="26"/>
      <c r="Q6" s="7"/>
    </row>
    <row r="7" spans="1:27" ht="20.45" customHeight="1" x14ac:dyDescent="0.15">
      <c r="D7" s="7"/>
      <c r="E7" s="10"/>
      <c r="F7" s="19"/>
      <c r="G7" s="26"/>
      <c r="H7" s="26"/>
      <c r="I7" s="26"/>
      <c r="J7" s="26"/>
      <c r="K7" s="26"/>
      <c r="L7" s="26"/>
      <c r="M7" s="26"/>
      <c r="N7" s="26"/>
      <c r="O7" s="26"/>
      <c r="P7" s="26"/>
      <c r="Q7" s="7"/>
    </row>
    <row r="8" spans="1:27" ht="20.45" customHeight="1" x14ac:dyDescent="0.15">
      <c r="D8" s="7"/>
      <c r="E8" s="10"/>
      <c r="F8" s="19"/>
      <c r="G8" s="26"/>
      <c r="H8" s="26"/>
      <c r="I8" s="26"/>
      <c r="J8" s="26"/>
      <c r="K8" s="26"/>
      <c r="L8" s="26"/>
      <c r="M8" s="26"/>
      <c r="N8" s="26"/>
      <c r="O8" s="26"/>
      <c r="P8" s="26"/>
      <c r="Q8" s="7"/>
    </row>
    <row r="9" spans="1:27" ht="20.45" customHeight="1" x14ac:dyDescent="0.15">
      <c r="D9" s="7"/>
      <c r="E9" s="10"/>
      <c r="F9" s="19"/>
      <c r="G9" s="26"/>
      <c r="H9" s="26"/>
      <c r="I9" s="26"/>
      <c r="J9" s="26"/>
      <c r="K9" s="26"/>
      <c r="L9" s="26"/>
      <c r="M9" s="26"/>
      <c r="N9" s="26"/>
      <c r="O9" s="26"/>
      <c r="P9" s="26"/>
      <c r="Q9" s="7"/>
    </row>
    <row r="10" spans="1:27" ht="20.45" customHeight="1" x14ac:dyDescent="0.15">
      <c r="D10" s="7"/>
      <c r="E10" s="10"/>
      <c r="F10" s="19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7"/>
    </row>
    <row r="11" spans="1:27" ht="20.45" customHeight="1" x14ac:dyDescent="0.15">
      <c r="D11" s="7"/>
      <c r="E11" s="10"/>
      <c r="F11" s="19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7"/>
    </row>
    <row r="12" spans="1:27" ht="20.45" customHeight="1" x14ac:dyDescent="0.15">
      <c r="D12" s="7"/>
      <c r="E12" s="10"/>
      <c r="F12" s="19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7"/>
    </row>
    <row r="13" spans="1:27" ht="20.45" customHeight="1" x14ac:dyDescent="0.15">
      <c r="D13" s="7"/>
      <c r="E13" s="10"/>
      <c r="F13" s="19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7"/>
    </row>
    <row r="14" spans="1:27" ht="20.45" customHeight="1" x14ac:dyDescent="0.15">
      <c r="D14" s="7"/>
      <c r="E14" s="10"/>
      <c r="F14" s="19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7"/>
    </row>
    <row r="15" spans="1:27" ht="20.45" customHeight="1" x14ac:dyDescent="0.15">
      <c r="D15" s="7"/>
      <c r="E15" s="10"/>
      <c r="F15" s="19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7"/>
    </row>
    <row r="16" spans="1:27" ht="20.45" customHeight="1" x14ac:dyDescent="0.15">
      <c r="D16" s="7"/>
      <c r="E16" s="10"/>
      <c r="F16" s="19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7"/>
    </row>
    <row r="17" spans="2:17" ht="20.45" customHeight="1" x14ac:dyDescent="0.15">
      <c r="D17" s="7"/>
      <c r="E17" s="10"/>
      <c r="F17" s="19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7"/>
    </row>
    <row r="18" spans="2:17" ht="20.45" customHeight="1" x14ac:dyDescent="0.15">
      <c r="D18" s="7"/>
      <c r="E18" s="10"/>
      <c r="F18" s="19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7"/>
    </row>
    <row r="19" spans="2:17" ht="20.45" customHeight="1" x14ac:dyDescent="0.15">
      <c r="D19" s="7"/>
      <c r="E19" s="10"/>
      <c r="F19" s="19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7"/>
    </row>
    <row r="20" spans="2:17" ht="20.45" customHeight="1" x14ac:dyDescent="0.15">
      <c r="D20" s="7"/>
      <c r="E20" s="10"/>
      <c r="F20" s="19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7"/>
    </row>
    <row r="21" spans="2:17" ht="20.45" customHeight="1" x14ac:dyDescent="0.15">
      <c r="D21" s="7"/>
      <c r="E21" s="10"/>
      <c r="F21" s="1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7"/>
    </row>
    <row r="22" spans="2:17" ht="20.45" customHeight="1" x14ac:dyDescent="0.15">
      <c r="D22" s="7"/>
      <c r="E22" s="10"/>
      <c r="F22" s="19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7"/>
    </row>
    <row r="23" spans="2:17" ht="20.45" customHeight="1" x14ac:dyDescent="0.15">
      <c r="D23" s="7"/>
      <c r="E23" s="10"/>
      <c r="F23" s="19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7"/>
    </row>
    <row r="24" spans="2:17" ht="20.45" customHeight="1" x14ac:dyDescent="0.15">
      <c r="D24" s="7"/>
      <c r="E24" s="10"/>
      <c r="F24" s="19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7"/>
    </row>
    <row r="25" spans="2:17" ht="20.45" customHeight="1" x14ac:dyDescent="0.15">
      <c r="D25" s="7"/>
      <c r="E25" s="10"/>
      <c r="F25" s="19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7"/>
    </row>
    <row r="26" spans="2:17" ht="20.45" customHeight="1" x14ac:dyDescent="0.15">
      <c r="D26" s="7"/>
      <c r="E26" s="10"/>
      <c r="F26" s="19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7"/>
    </row>
    <row r="27" spans="2:17" ht="20.45" customHeight="1" x14ac:dyDescent="0.15">
      <c r="D27" s="7"/>
      <c r="E27" s="10"/>
      <c r="F27" s="19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7"/>
    </row>
    <row r="28" spans="2:17" ht="20.45" customHeight="1" x14ac:dyDescent="0.15">
      <c r="D28" s="7"/>
      <c r="E28" s="10"/>
      <c r="F28" s="19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7"/>
    </row>
    <row r="29" spans="2:17" ht="20.45" customHeight="1" x14ac:dyDescent="0.15">
      <c r="C29" s="8" t="s">
        <v>530</v>
      </c>
      <c r="D29" s="7" t="s">
        <v>505</v>
      </c>
      <c r="E29" s="10"/>
      <c r="F29" s="19"/>
      <c r="G29" s="26"/>
      <c r="H29" s="26"/>
      <c r="I29" s="26">
        <f>TRUNC(SUM(I4:I28))</f>
        <v>0</v>
      </c>
      <c r="J29" s="26"/>
      <c r="K29" s="26"/>
      <c r="L29" s="26">
        <f>TRUNC(SUM(L4:L28))</f>
        <v>0</v>
      </c>
      <c r="M29" s="26"/>
      <c r="N29" s="26">
        <f>TRUNC(SUM(N4:N28))</f>
        <v>0</v>
      </c>
      <c r="O29" s="26" t="str">
        <f>IF((H29+K29+M29)=0, "", (H29+K29+M29))</f>
        <v/>
      </c>
      <c r="P29" s="26">
        <f>TRUNC(SUM(P4:P28))</f>
        <v>0</v>
      </c>
      <c r="Q29" s="7"/>
    </row>
    <row r="30" spans="2:17" ht="20.45" customHeight="1" x14ac:dyDescent="0.15">
      <c r="B30" s="8" t="s">
        <v>534</v>
      </c>
      <c r="D30" s="75" t="s">
        <v>533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</row>
    <row r="31" spans="2:17" ht="20.45" customHeight="1" x14ac:dyDescent="0.15">
      <c r="B31" s="8" t="s">
        <v>531</v>
      </c>
      <c r="D31" s="7" t="s">
        <v>532</v>
      </c>
      <c r="E31" s="10"/>
      <c r="F31" s="19" t="s">
        <v>210</v>
      </c>
      <c r="G31" s="26">
        <v>1</v>
      </c>
      <c r="H31" s="26">
        <f>총괄표!I107</f>
        <v>0</v>
      </c>
      <c r="I31" s="26">
        <f>G31*H31</f>
        <v>0</v>
      </c>
      <c r="J31" s="26"/>
      <c r="K31" s="26">
        <f>총괄표!L107</f>
        <v>0</v>
      </c>
      <c r="L31" s="26">
        <f>G31*K31</f>
        <v>0</v>
      </c>
      <c r="M31" s="26">
        <f>총괄표!N107</f>
        <v>0</v>
      </c>
      <c r="N31" s="26">
        <f>G31*M31</f>
        <v>0</v>
      </c>
      <c r="O31" s="26" t="str">
        <f>IF((H31+K31+M31)=0, "", (H31+K31+M31))</f>
        <v/>
      </c>
      <c r="P31" s="26">
        <f>SUM(I31,L31,N31)</f>
        <v>0</v>
      </c>
      <c r="Q31" s="7"/>
    </row>
    <row r="32" spans="2:17" ht="20.45" customHeight="1" x14ac:dyDescent="0.15">
      <c r="D32" s="7"/>
      <c r="E32" s="10"/>
      <c r="F32" s="19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7"/>
    </row>
    <row r="33" spans="4:17" ht="20.45" customHeight="1" x14ac:dyDescent="0.15">
      <c r="D33" s="7"/>
      <c r="E33" s="10"/>
      <c r="F33" s="19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7"/>
    </row>
    <row r="34" spans="4:17" ht="20.45" customHeight="1" x14ac:dyDescent="0.15">
      <c r="D34" s="7"/>
      <c r="E34" s="10"/>
      <c r="F34" s="1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7"/>
    </row>
    <row r="35" spans="4:17" ht="20.45" customHeight="1" x14ac:dyDescent="0.15">
      <c r="D35" s="7"/>
      <c r="E35" s="10"/>
      <c r="F35" s="19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7"/>
    </row>
    <row r="36" spans="4:17" ht="20.45" customHeight="1" x14ac:dyDescent="0.15">
      <c r="D36" s="7"/>
      <c r="E36" s="10"/>
      <c r="F36" s="19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7"/>
    </row>
    <row r="37" spans="4:17" ht="20.45" customHeight="1" x14ac:dyDescent="0.15">
      <c r="D37" s="7"/>
      <c r="E37" s="10"/>
      <c r="F37" s="19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7"/>
    </row>
    <row r="38" spans="4:17" ht="20.45" customHeight="1" x14ac:dyDescent="0.15">
      <c r="D38" s="7"/>
      <c r="E38" s="10"/>
      <c r="F38" s="19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7"/>
    </row>
    <row r="39" spans="4:17" ht="20.45" customHeight="1" x14ac:dyDescent="0.15">
      <c r="D39" s="7"/>
      <c r="E39" s="10"/>
      <c r="F39" s="19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7"/>
    </row>
    <row r="40" spans="4:17" ht="20.45" customHeight="1" x14ac:dyDescent="0.15">
      <c r="D40" s="7"/>
      <c r="E40" s="10"/>
      <c r="F40" s="1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7"/>
    </row>
    <row r="41" spans="4:17" ht="20.45" customHeight="1" x14ac:dyDescent="0.15">
      <c r="D41" s="7"/>
      <c r="E41" s="10"/>
      <c r="F41" s="19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7"/>
    </row>
    <row r="42" spans="4:17" ht="20.45" customHeight="1" x14ac:dyDescent="0.15">
      <c r="D42" s="7"/>
      <c r="E42" s="10"/>
      <c r="F42" s="19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7"/>
    </row>
    <row r="43" spans="4:17" ht="20.45" customHeight="1" x14ac:dyDescent="0.15">
      <c r="D43" s="7"/>
      <c r="E43" s="10"/>
      <c r="F43" s="19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7"/>
    </row>
    <row r="44" spans="4:17" ht="20.45" customHeight="1" x14ac:dyDescent="0.15">
      <c r="D44" s="7"/>
      <c r="E44" s="10"/>
      <c r="F44" s="19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7"/>
    </row>
    <row r="45" spans="4:17" ht="20.45" customHeight="1" x14ac:dyDescent="0.15">
      <c r="D45" s="7"/>
      <c r="E45" s="10"/>
      <c r="F45" s="19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7"/>
    </row>
    <row r="46" spans="4:17" ht="20.45" customHeight="1" x14ac:dyDescent="0.15">
      <c r="D46" s="7"/>
      <c r="E46" s="10"/>
      <c r="F46" s="19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7"/>
    </row>
    <row r="47" spans="4:17" ht="20.45" customHeight="1" x14ac:dyDescent="0.15">
      <c r="D47" s="7"/>
      <c r="E47" s="10"/>
      <c r="F47" s="19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7"/>
    </row>
    <row r="48" spans="4:17" ht="20.45" customHeight="1" x14ac:dyDescent="0.15">
      <c r="D48" s="7"/>
      <c r="E48" s="10"/>
      <c r="F48" s="19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7"/>
    </row>
    <row r="49" spans="2:26" ht="20.45" customHeight="1" x14ac:dyDescent="0.15">
      <c r="D49" s="7"/>
      <c r="E49" s="10"/>
      <c r="F49" s="19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7"/>
    </row>
    <row r="50" spans="2:26" ht="20.45" customHeight="1" x14ac:dyDescent="0.15">
      <c r="D50" s="7"/>
      <c r="E50" s="10"/>
      <c r="F50" s="19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7"/>
    </row>
    <row r="51" spans="2:26" ht="20.45" customHeight="1" x14ac:dyDescent="0.15">
      <c r="D51" s="7"/>
      <c r="E51" s="10"/>
      <c r="F51" s="19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7"/>
    </row>
    <row r="52" spans="2:26" ht="20.45" customHeight="1" x14ac:dyDescent="0.15">
      <c r="D52" s="7"/>
      <c r="E52" s="10"/>
      <c r="F52" s="19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7"/>
    </row>
    <row r="53" spans="2:26" ht="20.45" customHeight="1" x14ac:dyDescent="0.15">
      <c r="D53" s="7"/>
      <c r="E53" s="10"/>
      <c r="F53" s="19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7"/>
    </row>
    <row r="54" spans="2:26" ht="20.45" customHeight="1" x14ac:dyDescent="0.15">
      <c r="D54" s="7"/>
      <c r="E54" s="10"/>
      <c r="F54" s="19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7"/>
    </row>
    <row r="55" spans="2:26" ht="20.45" customHeight="1" x14ac:dyDescent="0.15">
      <c r="C55" s="8" t="s">
        <v>530</v>
      </c>
      <c r="D55" s="7" t="s">
        <v>505</v>
      </c>
      <c r="E55" s="10"/>
      <c r="F55" s="19"/>
      <c r="G55" s="26"/>
      <c r="H55" s="26"/>
      <c r="I55" s="26">
        <f>TRUNC(SUM(I30:I54))</f>
        <v>0</v>
      </c>
      <c r="J55" s="26"/>
      <c r="K55" s="26"/>
      <c r="L55" s="26">
        <f>TRUNC(SUM(L30:L54))</f>
        <v>0</v>
      </c>
      <c r="M55" s="26"/>
      <c r="N55" s="26">
        <f>TRUNC(SUM(N30:N54))</f>
        <v>0</v>
      </c>
      <c r="O55" s="26" t="str">
        <f>IF((H55+K55+M55)=0, "", (H55+K55+M55))</f>
        <v/>
      </c>
      <c r="P55" s="26">
        <f>TRUNC(SUM(P30:P54))</f>
        <v>0</v>
      </c>
      <c r="Q55" s="7"/>
    </row>
    <row r="56" spans="2:26" ht="20.45" customHeight="1" x14ac:dyDescent="0.15">
      <c r="B56" s="8" t="s">
        <v>534</v>
      </c>
      <c r="D56" s="75" t="s">
        <v>535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7"/>
    </row>
    <row r="57" spans="2:26" ht="20.45" customHeight="1" x14ac:dyDescent="0.15">
      <c r="B57" s="8" t="s">
        <v>507</v>
      </c>
      <c r="D57" s="7" t="s">
        <v>104</v>
      </c>
      <c r="E57" s="10"/>
      <c r="F57" s="19" t="s">
        <v>210</v>
      </c>
      <c r="G57" s="26">
        <v>1</v>
      </c>
      <c r="H57" s="26">
        <f>내역서!I29</f>
        <v>0</v>
      </c>
      <c r="I57" s="26">
        <f t="shared" ref="I57:I64" si="0">G57*H57</f>
        <v>0</v>
      </c>
      <c r="J57" s="26"/>
      <c r="K57" s="26">
        <f>내역서!L29</f>
        <v>0</v>
      </c>
      <c r="L57" s="26">
        <f t="shared" ref="L57:L64" si="1">G57*K57</f>
        <v>0</v>
      </c>
      <c r="M57" s="26">
        <f>내역서!N29</f>
        <v>0</v>
      </c>
      <c r="N57" s="26">
        <f t="shared" ref="N57:N64" si="2">G57*M57</f>
        <v>0</v>
      </c>
      <c r="O57" s="26" t="str">
        <f t="shared" ref="O57:O64" si="3">IF((H57+K57+M57)=0, "", (H57+K57+M57))</f>
        <v/>
      </c>
      <c r="P57" s="26">
        <f t="shared" ref="P57:P64" si="4">SUM(I57,L57,N57)</f>
        <v>0</v>
      </c>
      <c r="Q57" s="7"/>
      <c r="R57" s="43"/>
      <c r="S57" s="43"/>
      <c r="T57" s="43"/>
      <c r="U57" s="43"/>
      <c r="V57" s="43"/>
      <c r="W57" s="43"/>
      <c r="X57" s="43"/>
      <c r="Y57" s="43"/>
      <c r="Z57" s="43"/>
    </row>
    <row r="58" spans="2:26" ht="20.45" customHeight="1" x14ac:dyDescent="0.15">
      <c r="B58" s="8" t="s">
        <v>508</v>
      </c>
      <c r="D58" s="7" t="s">
        <v>105</v>
      </c>
      <c r="E58" s="10"/>
      <c r="F58" s="19" t="s">
        <v>210</v>
      </c>
      <c r="G58" s="26">
        <v>1</v>
      </c>
      <c r="H58" s="26">
        <f>내역서!I55</f>
        <v>0</v>
      </c>
      <c r="I58" s="26">
        <f t="shared" si="0"/>
        <v>0</v>
      </c>
      <c r="J58" s="26"/>
      <c r="K58" s="26">
        <f>내역서!L55</f>
        <v>0</v>
      </c>
      <c r="L58" s="26">
        <f t="shared" si="1"/>
        <v>0</v>
      </c>
      <c r="M58" s="26">
        <f>내역서!N55</f>
        <v>0</v>
      </c>
      <c r="N58" s="26">
        <f t="shared" si="2"/>
        <v>0</v>
      </c>
      <c r="O58" s="26" t="str">
        <f t="shared" si="3"/>
        <v/>
      </c>
      <c r="P58" s="26">
        <f t="shared" si="4"/>
        <v>0</v>
      </c>
      <c r="Q58" s="7"/>
      <c r="R58" s="43"/>
      <c r="S58" s="43"/>
      <c r="T58" s="43"/>
      <c r="U58" s="43"/>
      <c r="V58" s="43"/>
      <c r="W58" s="43"/>
      <c r="X58" s="43"/>
      <c r="Y58" s="43"/>
      <c r="Z58" s="43"/>
    </row>
    <row r="59" spans="2:26" ht="20.45" customHeight="1" x14ac:dyDescent="0.15">
      <c r="B59" s="8" t="s">
        <v>509</v>
      </c>
      <c r="D59" s="7" t="s">
        <v>106</v>
      </c>
      <c r="E59" s="10"/>
      <c r="F59" s="19" t="s">
        <v>210</v>
      </c>
      <c r="G59" s="26">
        <v>1</v>
      </c>
      <c r="H59" s="26">
        <f>내역서!I80</f>
        <v>0</v>
      </c>
      <c r="I59" s="26">
        <f t="shared" si="0"/>
        <v>0</v>
      </c>
      <c r="J59" s="26"/>
      <c r="K59" s="26">
        <f>내역서!L80</f>
        <v>0</v>
      </c>
      <c r="L59" s="26">
        <f t="shared" si="1"/>
        <v>0</v>
      </c>
      <c r="M59" s="26">
        <f>내역서!N80</f>
        <v>0</v>
      </c>
      <c r="N59" s="26">
        <f t="shared" si="2"/>
        <v>0</v>
      </c>
      <c r="O59" s="26" t="str">
        <f t="shared" si="3"/>
        <v/>
      </c>
      <c r="P59" s="26">
        <f t="shared" si="4"/>
        <v>0</v>
      </c>
      <c r="Q59" s="7"/>
      <c r="R59" s="43"/>
      <c r="S59" s="43"/>
      <c r="T59" s="43"/>
      <c r="U59" s="43"/>
      <c r="V59" s="43"/>
      <c r="W59" s="43"/>
      <c r="X59" s="43"/>
      <c r="Y59" s="43"/>
      <c r="Z59" s="43"/>
    </row>
    <row r="60" spans="2:26" ht="20.45" customHeight="1" x14ac:dyDescent="0.15">
      <c r="B60" s="8" t="s">
        <v>510</v>
      </c>
      <c r="D60" s="7" t="s">
        <v>107</v>
      </c>
      <c r="E60" s="10"/>
      <c r="F60" s="19" t="s">
        <v>210</v>
      </c>
      <c r="G60" s="26">
        <v>1</v>
      </c>
      <c r="H60" s="26">
        <f>내역서!I106</f>
        <v>0</v>
      </c>
      <c r="I60" s="26">
        <f t="shared" si="0"/>
        <v>0</v>
      </c>
      <c r="J60" s="26"/>
      <c r="K60" s="26">
        <f>내역서!L106</f>
        <v>0</v>
      </c>
      <c r="L60" s="26">
        <f t="shared" si="1"/>
        <v>0</v>
      </c>
      <c r="M60" s="26">
        <f>내역서!N106</f>
        <v>0</v>
      </c>
      <c r="N60" s="26">
        <f t="shared" si="2"/>
        <v>0</v>
      </c>
      <c r="O60" s="26" t="str">
        <f t="shared" si="3"/>
        <v/>
      </c>
      <c r="P60" s="26">
        <f t="shared" si="4"/>
        <v>0</v>
      </c>
      <c r="Q60" s="7"/>
      <c r="R60" s="43"/>
      <c r="S60" s="43"/>
      <c r="T60" s="43"/>
      <c r="U60" s="43"/>
      <c r="V60" s="43"/>
      <c r="W60" s="43"/>
      <c r="X60" s="43"/>
      <c r="Y60" s="43"/>
      <c r="Z60" s="43"/>
    </row>
    <row r="61" spans="2:26" ht="20.45" customHeight="1" x14ac:dyDescent="0.15">
      <c r="B61" s="8" t="s">
        <v>511</v>
      </c>
      <c r="D61" s="7" t="s">
        <v>108</v>
      </c>
      <c r="E61" s="10"/>
      <c r="F61" s="19" t="s">
        <v>210</v>
      </c>
      <c r="G61" s="26">
        <v>1</v>
      </c>
      <c r="H61" s="26">
        <f>내역서!I132</f>
        <v>0</v>
      </c>
      <c r="I61" s="26">
        <f t="shared" si="0"/>
        <v>0</v>
      </c>
      <c r="J61" s="26"/>
      <c r="K61" s="26">
        <f>내역서!L132</f>
        <v>0</v>
      </c>
      <c r="L61" s="26">
        <f t="shared" si="1"/>
        <v>0</v>
      </c>
      <c r="M61" s="26">
        <f>내역서!N132</f>
        <v>0</v>
      </c>
      <c r="N61" s="26">
        <f t="shared" si="2"/>
        <v>0</v>
      </c>
      <c r="O61" s="26" t="str">
        <f t="shared" si="3"/>
        <v/>
      </c>
      <c r="P61" s="26">
        <f t="shared" si="4"/>
        <v>0</v>
      </c>
      <c r="Q61" s="7"/>
      <c r="R61" s="43"/>
      <c r="S61" s="43"/>
      <c r="T61" s="43"/>
      <c r="U61" s="43"/>
      <c r="V61" s="43"/>
      <c r="W61" s="43"/>
      <c r="X61" s="43"/>
      <c r="Y61" s="43"/>
      <c r="Z61" s="43"/>
    </row>
    <row r="62" spans="2:26" ht="20.45" customHeight="1" x14ac:dyDescent="0.15">
      <c r="B62" s="8" t="s">
        <v>512</v>
      </c>
      <c r="D62" s="7" t="s">
        <v>109</v>
      </c>
      <c r="E62" s="10"/>
      <c r="F62" s="19" t="s">
        <v>210</v>
      </c>
      <c r="G62" s="26">
        <v>1</v>
      </c>
      <c r="H62" s="26">
        <f>내역서!I158</f>
        <v>0</v>
      </c>
      <c r="I62" s="26">
        <f t="shared" si="0"/>
        <v>0</v>
      </c>
      <c r="J62" s="26"/>
      <c r="K62" s="26">
        <f>내역서!L158</f>
        <v>0</v>
      </c>
      <c r="L62" s="26">
        <f t="shared" si="1"/>
        <v>0</v>
      </c>
      <c r="M62" s="26">
        <f>내역서!N158</f>
        <v>0</v>
      </c>
      <c r="N62" s="26">
        <f t="shared" si="2"/>
        <v>0</v>
      </c>
      <c r="O62" s="26" t="str">
        <f t="shared" si="3"/>
        <v/>
      </c>
      <c r="P62" s="26">
        <f t="shared" si="4"/>
        <v>0</v>
      </c>
      <c r="Q62" s="7"/>
      <c r="R62" s="43"/>
      <c r="S62" s="43"/>
      <c r="T62" s="43"/>
      <c r="U62" s="43"/>
      <c r="V62" s="43"/>
      <c r="W62" s="43"/>
      <c r="X62" s="43"/>
      <c r="Y62" s="43"/>
      <c r="Z62" s="43"/>
    </row>
    <row r="63" spans="2:26" ht="20.45" customHeight="1" x14ac:dyDescent="0.15">
      <c r="B63" s="8" t="s">
        <v>513</v>
      </c>
      <c r="D63" s="7" t="s">
        <v>110</v>
      </c>
      <c r="E63" s="10"/>
      <c r="F63" s="19" t="s">
        <v>210</v>
      </c>
      <c r="G63" s="26">
        <v>1</v>
      </c>
      <c r="H63" s="26">
        <f>내역서!I184</f>
        <v>0</v>
      </c>
      <c r="I63" s="26">
        <f t="shared" si="0"/>
        <v>0</v>
      </c>
      <c r="J63" s="26"/>
      <c r="K63" s="26">
        <f>내역서!L184</f>
        <v>0</v>
      </c>
      <c r="L63" s="26">
        <f t="shared" si="1"/>
        <v>0</v>
      </c>
      <c r="M63" s="26">
        <f>내역서!N184</f>
        <v>0</v>
      </c>
      <c r="N63" s="26">
        <f t="shared" si="2"/>
        <v>0</v>
      </c>
      <c r="O63" s="26" t="str">
        <f t="shared" si="3"/>
        <v/>
      </c>
      <c r="P63" s="26">
        <f t="shared" si="4"/>
        <v>0</v>
      </c>
      <c r="Q63" s="7"/>
      <c r="R63" s="43"/>
      <c r="S63" s="43"/>
      <c r="T63" s="43"/>
      <c r="U63" s="43"/>
      <c r="V63" s="43"/>
      <c r="W63" s="43"/>
      <c r="X63" s="43"/>
      <c r="Y63" s="43"/>
      <c r="Z63" s="43"/>
    </row>
    <row r="64" spans="2:26" ht="20.45" customHeight="1" x14ac:dyDescent="0.15">
      <c r="B64" s="8" t="s">
        <v>514</v>
      </c>
      <c r="D64" s="7" t="s">
        <v>111</v>
      </c>
      <c r="E64" s="10"/>
      <c r="F64" s="19" t="s">
        <v>210</v>
      </c>
      <c r="G64" s="26">
        <v>1</v>
      </c>
      <c r="H64" s="26">
        <f>내역서!I210</f>
        <v>0</v>
      </c>
      <c r="I64" s="26">
        <f t="shared" si="0"/>
        <v>0</v>
      </c>
      <c r="J64" s="26"/>
      <c r="K64" s="26">
        <f>내역서!L210</f>
        <v>0</v>
      </c>
      <c r="L64" s="26">
        <f t="shared" si="1"/>
        <v>0</v>
      </c>
      <c r="M64" s="26">
        <f>내역서!N210</f>
        <v>0</v>
      </c>
      <c r="N64" s="26">
        <f t="shared" si="2"/>
        <v>0</v>
      </c>
      <c r="O64" s="26" t="str">
        <f t="shared" si="3"/>
        <v/>
      </c>
      <c r="P64" s="26">
        <f t="shared" si="4"/>
        <v>0</v>
      </c>
      <c r="Q64" s="7"/>
      <c r="R64" s="43"/>
      <c r="S64" s="43"/>
      <c r="T64" s="43"/>
      <c r="U64" s="43"/>
      <c r="V64" s="43"/>
      <c r="W64" s="43"/>
      <c r="X64" s="43"/>
      <c r="Y64" s="43"/>
      <c r="Z64" s="43"/>
    </row>
    <row r="65" spans="4:17" ht="20.45" customHeight="1" x14ac:dyDescent="0.15">
      <c r="D65" s="7"/>
      <c r="E65" s="10"/>
      <c r="F65" s="19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7"/>
    </row>
    <row r="66" spans="4:17" ht="20.45" customHeight="1" x14ac:dyDescent="0.15">
      <c r="D66" s="7"/>
      <c r="E66" s="10"/>
      <c r="F66" s="19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7"/>
    </row>
    <row r="67" spans="4:17" ht="20.45" customHeight="1" x14ac:dyDescent="0.15">
      <c r="D67" s="7"/>
      <c r="E67" s="10"/>
      <c r="F67" s="19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7"/>
    </row>
    <row r="68" spans="4:17" ht="20.45" customHeight="1" x14ac:dyDescent="0.15">
      <c r="D68" s="7"/>
      <c r="E68" s="10"/>
      <c r="F68" s="19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7"/>
    </row>
    <row r="69" spans="4:17" ht="20.45" customHeight="1" x14ac:dyDescent="0.15">
      <c r="D69" s="7"/>
      <c r="E69" s="10"/>
      <c r="F69" s="19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7"/>
    </row>
    <row r="70" spans="4:17" ht="20.45" customHeight="1" x14ac:dyDescent="0.15">
      <c r="D70" s="7"/>
      <c r="E70" s="10"/>
      <c r="F70" s="19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7"/>
    </row>
    <row r="71" spans="4:17" ht="20.45" customHeight="1" x14ac:dyDescent="0.15">
      <c r="D71" s="7"/>
      <c r="E71" s="10"/>
      <c r="F71" s="19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7"/>
    </row>
    <row r="72" spans="4:17" ht="20.45" customHeight="1" x14ac:dyDescent="0.15">
      <c r="D72" s="7"/>
      <c r="E72" s="10"/>
      <c r="F72" s="19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7"/>
    </row>
    <row r="73" spans="4:17" ht="20.45" customHeight="1" x14ac:dyDescent="0.15">
      <c r="D73" s="7"/>
      <c r="E73" s="10"/>
      <c r="F73" s="19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7"/>
    </row>
    <row r="74" spans="4:17" ht="20.45" customHeight="1" x14ac:dyDescent="0.15">
      <c r="D74" s="7"/>
      <c r="E74" s="10"/>
      <c r="F74" s="19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7"/>
    </row>
    <row r="75" spans="4:17" ht="20.45" customHeight="1" x14ac:dyDescent="0.15">
      <c r="D75" s="7"/>
      <c r="E75" s="10"/>
      <c r="F75" s="19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7"/>
    </row>
    <row r="76" spans="4:17" ht="20.45" customHeight="1" x14ac:dyDescent="0.15">
      <c r="D76" s="7"/>
      <c r="E76" s="10"/>
      <c r="F76" s="19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7"/>
    </row>
    <row r="77" spans="4:17" ht="20.45" customHeight="1" x14ac:dyDescent="0.15">
      <c r="D77" s="7"/>
      <c r="E77" s="10"/>
      <c r="F77" s="19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7"/>
    </row>
    <row r="78" spans="4:17" ht="20.45" customHeight="1" x14ac:dyDescent="0.15">
      <c r="D78" s="7"/>
      <c r="E78" s="10"/>
      <c r="F78" s="19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7"/>
    </row>
    <row r="79" spans="4:17" ht="20.45" customHeight="1" x14ac:dyDescent="0.15">
      <c r="D79" s="7"/>
      <c r="E79" s="10"/>
      <c r="F79" s="19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7"/>
    </row>
    <row r="80" spans="4:17" ht="20.45" customHeight="1" x14ac:dyDescent="0.15">
      <c r="D80" s="7"/>
      <c r="E80" s="10"/>
      <c r="F80" s="19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7"/>
    </row>
    <row r="81" spans="2:17" ht="20.45" customHeight="1" x14ac:dyDescent="0.15">
      <c r="B81" s="8" t="s">
        <v>528</v>
      </c>
      <c r="C81" s="8" t="s">
        <v>530</v>
      </c>
      <c r="D81" s="7" t="s">
        <v>505</v>
      </c>
      <c r="E81" s="10"/>
      <c r="F81" s="19"/>
      <c r="G81" s="26"/>
      <c r="H81" s="26"/>
      <c r="I81" s="26">
        <f>TRUNC(SUM(I56:I80))</f>
        <v>0</v>
      </c>
      <c r="J81" s="26"/>
      <c r="K81" s="26"/>
      <c r="L81" s="26">
        <f>TRUNC(SUM(L56:L80))</f>
        <v>0</v>
      </c>
      <c r="M81" s="26"/>
      <c r="N81" s="26">
        <f>TRUNC(SUM(N56:N80))</f>
        <v>0</v>
      </c>
      <c r="O81" s="26" t="str">
        <f>IF((H81+K81+M81)=0, "", (H81+K81+M81))</f>
        <v/>
      </c>
      <c r="P81" s="26">
        <f>TRUNC(SUM(P56:P80))</f>
        <v>0</v>
      </c>
      <c r="Q81" s="7"/>
    </row>
    <row r="82" spans="2:17" ht="20.45" customHeight="1" x14ac:dyDescent="0.15">
      <c r="B82" s="8" t="s">
        <v>534</v>
      </c>
      <c r="D82" s="75" t="s">
        <v>532</v>
      </c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7"/>
    </row>
    <row r="83" spans="2:17" ht="20.45" customHeight="1" x14ac:dyDescent="0.15">
      <c r="B83" s="8" t="s">
        <v>515</v>
      </c>
      <c r="D83" s="7" t="s">
        <v>112</v>
      </c>
      <c r="E83" s="10"/>
      <c r="F83" s="19" t="s">
        <v>210</v>
      </c>
      <c r="G83" s="26">
        <v>1</v>
      </c>
      <c r="H83" s="26">
        <f>내역서!I236</f>
        <v>0</v>
      </c>
      <c r="I83" s="26">
        <f>G83*H83</f>
        <v>0</v>
      </c>
      <c r="J83" s="26"/>
      <c r="K83" s="26">
        <f>내역서!L236</f>
        <v>0</v>
      </c>
      <c r="L83" s="26">
        <f>G83*K83</f>
        <v>0</v>
      </c>
      <c r="M83" s="26">
        <f>내역서!N236</f>
        <v>0</v>
      </c>
      <c r="N83" s="26">
        <f>G83*M83</f>
        <v>0</v>
      </c>
      <c r="O83" s="26" t="str">
        <f>IF((H83+K83+M83)=0, "", (H83+K83+M83))</f>
        <v/>
      </c>
      <c r="P83" s="26">
        <f>SUM(I83,L83,N83)</f>
        <v>0</v>
      </c>
      <c r="Q83" s="7"/>
    </row>
    <row r="84" spans="2:17" ht="20.45" customHeight="1" x14ac:dyDescent="0.15">
      <c r="D84" s="7"/>
      <c r="E84" s="10"/>
      <c r="F84" s="19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7"/>
    </row>
    <row r="85" spans="2:17" ht="20.45" customHeight="1" x14ac:dyDescent="0.15">
      <c r="D85" s="7"/>
      <c r="E85" s="10"/>
      <c r="F85" s="19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7"/>
    </row>
    <row r="86" spans="2:17" ht="20.45" customHeight="1" x14ac:dyDescent="0.15">
      <c r="D86" s="7"/>
      <c r="E86" s="10"/>
      <c r="F86" s="19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7"/>
    </row>
    <row r="87" spans="2:17" ht="20.45" customHeight="1" x14ac:dyDescent="0.15">
      <c r="D87" s="7"/>
      <c r="E87" s="10"/>
      <c r="F87" s="1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7"/>
    </row>
    <row r="88" spans="2:17" ht="20.45" customHeight="1" x14ac:dyDescent="0.15">
      <c r="D88" s="7"/>
      <c r="E88" s="10"/>
      <c r="F88" s="19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7"/>
    </row>
    <row r="89" spans="2:17" ht="20.45" customHeight="1" x14ac:dyDescent="0.15">
      <c r="D89" s="7"/>
      <c r="E89" s="10"/>
      <c r="F89" s="19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7"/>
    </row>
    <row r="90" spans="2:17" ht="20.45" customHeight="1" x14ac:dyDescent="0.15">
      <c r="D90" s="7"/>
      <c r="E90" s="10"/>
      <c r="F90" s="19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7"/>
    </row>
    <row r="91" spans="2:17" ht="20.45" customHeight="1" x14ac:dyDescent="0.15">
      <c r="D91" s="7"/>
      <c r="E91" s="10"/>
      <c r="F91" s="19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7"/>
    </row>
    <row r="92" spans="2:17" ht="20.45" customHeight="1" x14ac:dyDescent="0.15">
      <c r="D92" s="7"/>
      <c r="E92" s="10"/>
      <c r="F92" s="19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7"/>
    </row>
    <row r="93" spans="2:17" ht="20.45" customHeight="1" x14ac:dyDescent="0.15">
      <c r="D93" s="7"/>
      <c r="E93" s="10"/>
      <c r="F93" s="19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7"/>
    </row>
    <row r="94" spans="2:17" ht="20.45" customHeight="1" x14ac:dyDescent="0.15">
      <c r="D94" s="7"/>
      <c r="E94" s="10"/>
      <c r="F94" s="19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7"/>
    </row>
    <row r="95" spans="2:17" ht="20.45" customHeight="1" x14ac:dyDescent="0.15">
      <c r="D95" s="7"/>
      <c r="E95" s="10"/>
      <c r="F95" s="19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7"/>
    </row>
    <row r="96" spans="2:17" ht="20.45" customHeight="1" x14ac:dyDescent="0.15">
      <c r="D96" s="7"/>
      <c r="E96" s="10"/>
      <c r="F96" s="19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7"/>
    </row>
    <row r="97" spans="2:17" ht="20.45" customHeight="1" x14ac:dyDescent="0.15">
      <c r="D97" s="7"/>
      <c r="E97" s="10"/>
      <c r="F97" s="19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7"/>
    </row>
    <row r="98" spans="2:17" ht="20.45" customHeight="1" x14ac:dyDescent="0.15">
      <c r="D98" s="7"/>
      <c r="E98" s="10"/>
      <c r="F98" s="19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7"/>
    </row>
    <row r="99" spans="2:17" ht="20.45" customHeight="1" x14ac:dyDescent="0.15">
      <c r="D99" s="7"/>
      <c r="E99" s="10"/>
      <c r="F99" s="19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7"/>
    </row>
    <row r="100" spans="2:17" ht="20.45" customHeight="1" x14ac:dyDescent="0.15">
      <c r="D100" s="7"/>
      <c r="E100" s="10"/>
      <c r="F100" s="19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7"/>
    </row>
    <row r="101" spans="2:17" ht="20.45" customHeight="1" x14ac:dyDescent="0.15">
      <c r="D101" s="7"/>
      <c r="E101" s="10"/>
      <c r="F101" s="19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7"/>
    </row>
    <row r="102" spans="2:17" ht="20.45" customHeight="1" x14ac:dyDescent="0.15">
      <c r="D102" s="7"/>
      <c r="E102" s="10"/>
      <c r="F102" s="19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7"/>
    </row>
    <row r="103" spans="2:17" ht="20.45" customHeight="1" x14ac:dyDescent="0.15">
      <c r="D103" s="7"/>
      <c r="E103" s="10"/>
      <c r="F103" s="19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7"/>
    </row>
    <row r="104" spans="2:17" ht="20.45" customHeight="1" x14ac:dyDescent="0.15">
      <c r="D104" s="7"/>
      <c r="E104" s="10"/>
      <c r="F104" s="19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7"/>
    </row>
    <row r="105" spans="2:17" ht="20.45" customHeight="1" x14ac:dyDescent="0.15">
      <c r="D105" s="7"/>
      <c r="E105" s="10"/>
      <c r="F105" s="19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7"/>
    </row>
    <row r="106" spans="2:17" ht="20.45" customHeight="1" x14ac:dyDescent="0.15">
      <c r="D106" s="7"/>
      <c r="E106" s="10"/>
      <c r="F106" s="19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7"/>
    </row>
    <row r="107" spans="2:17" ht="20.45" customHeight="1" x14ac:dyDescent="0.15">
      <c r="B107" s="8" t="s">
        <v>531</v>
      </c>
      <c r="C107" s="8" t="s">
        <v>530</v>
      </c>
      <c r="D107" s="7" t="s">
        <v>505</v>
      </c>
      <c r="E107" s="10"/>
      <c r="F107" s="19"/>
      <c r="G107" s="26"/>
      <c r="H107" s="26"/>
      <c r="I107" s="26">
        <f>TRUNC(SUM(I82:I106))</f>
        <v>0</v>
      </c>
      <c r="J107" s="26"/>
      <c r="K107" s="26"/>
      <c r="L107" s="26">
        <f>TRUNC(SUM(L82:L106))</f>
        <v>0</v>
      </c>
      <c r="M107" s="26"/>
      <c r="N107" s="26">
        <f>TRUNC(SUM(N82:N106))</f>
        <v>0</v>
      </c>
      <c r="O107" s="26" t="str">
        <f>IF((H107+K107+M107)=0, "", (H107+K107+M107))</f>
        <v/>
      </c>
      <c r="P107" s="26">
        <f>TRUNC(SUM(P82:P106))</f>
        <v>0</v>
      </c>
      <c r="Q107" s="7"/>
    </row>
  </sheetData>
  <mergeCells count="17">
    <mergeCell ref="D4:Q4"/>
    <mergeCell ref="D30:Q30"/>
    <mergeCell ref="D56:Q56"/>
    <mergeCell ref="D82:Q82"/>
    <mergeCell ref="J2:L2"/>
    <mergeCell ref="M2:N2"/>
    <mergeCell ref="D1:Q1"/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36"/>
  <sheetViews>
    <sheetView view="pageBreakPreview" topLeftCell="D1" zoomScaleNormal="100" zoomScaleSheetLayoutView="100" workbookViewId="0">
      <pane ySplit="3" topLeftCell="A4" activePane="bottomLeft" state="frozen"/>
      <selection activeCell="N85" sqref="N85"/>
      <selection pane="bottomLeft" activeCell="D77" sqref="A77:XFD77"/>
    </sheetView>
  </sheetViews>
  <sheetFormatPr defaultRowHeight="23.1" customHeight="1" x14ac:dyDescent="0.15"/>
  <cols>
    <col min="1" max="1" width="12.109375" style="8" hidden="1" customWidth="1"/>
    <col min="2" max="2" width="17.44140625" style="8" hidden="1" customWidth="1"/>
    <col min="3" max="3" width="20.6640625" style="8" hidden="1" customWidth="1"/>
    <col min="4" max="4" width="24.33203125" style="8" customWidth="1"/>
    <col min="5" max="5" width="25.44140625" style="8" customWidth="1"/>
    <col min="6" max="6" width="4.21875" style="18" customWidth="1"/>
    <col min="7" max="7" width="10" style="2" customWidth="1"/>
    <col min="8" max="8" width="13" style="23" customWidth="1"/>
    <col min="9" max="9" width="13.21875" style="23" customWidth="1"/>
    <col min="10" max="10" width="5.5546875" style="23" hidden="1" customWidth="1"/>
    <col min="11" max="11" width="10.44140625" style="23" customWidth="1"/>
    <col min="12" max="12" width="11.77734375" style="23" customWidth="1"/>
    <col min="13" max="13" width="8.44140625" style="23" customWidth="1"/>
    <col min="14" max="14" width="9.109375" style="23" customWidth="1"/>
    <col min="15" max="15" width="6" style="23" hidden="1" customWidth="1"/>
    <col min="16" max="16" width="13" style="23" customWidth="1"/>
    <col min="17" max="17" width="11.109375" style="8" customWidth="1"/>
    <col min="18" max="16384" width="8.88671875" style="2"/>
  </cols>
  <sheetData>
    <row r="1" spans="1:17" ht="23.1" customHeight="1" x14ac:dyDescent="0.15">
      <c r="A1" s="8" t="s">
        <v>526</v>
      </c>
      <c r="B1" s="8" t="s">
        <v>527</v>
      </c>
      <c r="D1" s="78" t="s">
        <v>506</v>
      </c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9" customFormat="1" ht="23.1" customHeight="1" x14ac:dyDescent="0.15">
      <c r="A2" s="71" t="s">
        <v>49</v>
      </c>
      <c r="B2" s="71" t="s">
        <v>24</v>
      </c>
      <c r="C2" s="71" t="s">
        <v>23</v>
      </c>
      <c r="D2" s="72" t="s">
        <v>54</v>
      </c>
      <c r="E2" s="72" t="s">
        <v>55</v>
      </c>
      <c r="F2" s="73" t="s">
        <v>0</v>
      </c>
      <c r="G2" s="73" t="s">
        <v>1</v>
      </c>
      <c r="H2" s="74" t="s">
        <v>26</v>
      </c>
      <c r="I2" s="74"/>
      <c r="J2" s="74" t="s">
        <v>27</v>
      </c>
      <c r="K2" s="74"/>
      <c r="L2" s="74"/>
      <c r="M2" s="74" t="s">
        <v>28</v>
      </c>
      <c r="N2" s="74"/>
      <c r="O2" s="38"/>
      <c r="P2" s="74" t="s">
        <v>32</v>
      </c>
      <c r="Q2" s="72" t="s">
        <v>30</v>
      </c>
    </row>
    <row r="3" spans="1:17" s="9" customFormat="1" ht="23.1" customHeight="1" x14ac:dyDescent="0.15">
      <c r="A3" s="71"/>
      <c r="B3" s="71"/>
      <c r="C3" s="71"/>
      <c r="D3" s="72"/>
      <c r="E3" s="72"/>
      <c r="F3" s="73"/>
      <c r="G3" s="73"/>
      <c r="H3" s="38" t="s">
        <v>33</v>
      </c>
      <c r="I3" s="38" t="s">
        <v>34</v>
      </c>
      <c r="J3" s="38" t="s">
        <v>1</v>
      </c>
      <c r="K3" s="38" t="s">
        <v>33</v>
      </c>
      <c r="L3" s="38" t="s">
        <v>34</v>
      </c>
      <c r="M3" s="38" t="s">
        <v>35</v>
      </c>
      <c r="N3" s="38" t="s">
        <v>34</v>
      </c>
      <c r="O3" s="38" t="s">
        <v>36</v>
      </c>
      <c r="P3" s="74"/>
      <c r="Q3" s="72"/>
    </row>
    <row r="4" spans="1:17" ht="23.1" customHeight="1" x14ac:dyDescent="0.15">
      <c r="B4" s="8" t="s">
        <v>394</v>
      </c>
      <c r="D4" s="75" t="s">
        <v>517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7"/>
    </row>
    <row r="5" spans="1:17" ht="23.1" customHeight="1" x14ac:dyDescent="0.15">
      <c r="A5" s="8" t="s">
        <v>402</v>
      </c>
      <c r="B5" s="8" t="s">
        <v>507</v>
      </c>
      <c r="C5" s="8" t="s">
        <v>403</v>
      </c>
      <c r="D5" s="7" t="s">
        <v>114</v>
      </c>
      <c r="E5" s="7" t="s">
        <v>115</v>
      </c>
      <c r="F5" s="19" t="s">
        <v>116</v>
      </c>
      <c r="G5" s="10">
        <v>50</v>
      </c>
      <c r="H5" s="26"/>
      <c r="I5" s="39"/>
      <c r="J5" s="26"/>
      <c r="K5" s="26"/>
      <c r="L5" s="39"/>
      <c r="M5" s="26"/>
      <c r="N5" s="39"/>
      <c r="O5" s="26"/>
      <c r="P5" s="26"/>
      <c r="Q5" s="7"/>
    </row>
    <row r="6" spans="1:17" ht="23.1" customHeight="1" x14ac:dyDescent="0.15">
      <c r="A6" s="8" t="s">
        <v>404</v>
      </c>
      <c r="B6" s="8" t="s">
        <v>507</v>
      </c>
      <c r="C6" s="8" t="s">
        <v>405</v>
      </c>
      <c r="D6" s="7" t="s">
        <v>118</v>
      </c>
      <c r="E6" s="7" t="s">
        <v>119</v>
      </c>
      <c r="F6" s="19" t="s">
        <v>116</v>
      </c>
      <c r="G6" s="10">
        <v>491</v>
      </c>
      <c r="H6" s="26"/>
      <c r="I6" s="39"/>
      <c r="J6" s="26"/>
      <c r="K6" s="26"/>
      <c r="L6" s="39"/>
      <c r="M6" s="26"/>
      <c r="N6" s="39"/>
      <c r="O6" s="26"/>
      <c r="P6" s="26"/>
      <c r="Q6" s="7"/>
    </row>
    <row r="7" spans="1:17" ht="23.1" customHeight="1" x14ac:dyDescent="0.15">
      <c r="A7" s="8" t="s">
        <v>406</v>
      </c>
      <c r="B7" s="8" t="s">
        <v>507</v>
      </c>
      <c r="C7" s="8" t="s">
        <v>407</v>
      </c>
      <c r="D7" s="7" t="s">
        <v>118</v>
      </c>
      <c r="E7" s="7" t="s">
        <v>121</v>
      </c>
      <c r="F7" s="19" t="s">
        <v>116</v>
      </c>
      <c r="G7" s="10">
        <v>217</v>
      </c>
      <c r="H7" s="26"/>
      <c r="I7" s="39"/>
      <c r="J7" s="26"/>
      <c r="K7" s="26"/>
      <c r="L7" s="39"/>
      <c r="M7" s="26"/>
      <c r="N7" s="39"/>
      <c r="O7" s="26"/>
      <c r="P7" s="26"/>
      <c r="Q7" s="7"/>
    </row>
    <row r="8" spans="1:17" ht="23.1" customHeight="1" x14ac:dyDescent="0.15">
      <c r="A8" s="8" t="s">
        <v>408</v>
      </c>
      <c r="B8" s="8" t="s">
        <v>507</v>
      </c>
      <c r="C8" s="8" t="s">
        <v>409</v>
      </c>
      <c r="D8" s="7" t="s">
        <v>118</v>
      </c>
      <c r="E8" s="7" t="s">
        <v>123</v>
      </c>
      <c r="F8" s="19" t="s">
        <v>116</v>
      </c>
      <c r="G8" s="10">
        <v>31</v>
      </c>
      <c r="H8" s="26"/>
      <c r="I8" s="39"/>
      <c r="J8" s="26"/>
      <c r="K8" s="26"/>
      <c r="L8" s="39"/>
      <c r="M8" s="26"/>
      <c r="N8" s="39"/>
      <c r="O8" s="26"/>
      <c r="P8" s="26"/>
      <c r="Q8" s="7"/>
    </row>
    <row r="9" spans="1:17" ht="23.1" customHeight="1" x14ac:dyDescent="0.15">
      <c r="A9" s="8" t="s">
        <v>416</v>
      </c>
      <c r="B9" s="8" t="s">
        <v>507</v>
      </c>
      <c r="C9" s="8" t="s">
        <v>417</v>
      </c>
      <c r="D9" s="7" t="s">
        <v>139</v>
      </c>
      <c r="E9" s="7" t="s">
        <v>140</v>
      </c>
      <c r="F9" s="19" t="s">
        <v>141</v>
      </c>
      <c r="G9" s="10">
        <v>2</v>
      </c>
      <c r="H9" s="26"/>
      <c r="I9" s="39"/>
      <c r="J9" s="26"/>
      <c r="K9" s="26"/>
      <c r="L9" s="39"/>
      <c r="M9" s="26"/>
      <c r="N9" s="39"/>
      <c r="O9" s="26"/>
      <c r="P9" s="26"/>
      <c r="Q9" s="7"/>
    </row>
    <row r="10" spans="1:17" ht="23.1" customHeight="1" x14ac:dyDescent="0.15">
      <c r="A10" s="8" t="s">
        <v>422</v>
      </c>
      <c r="B10" s="8" t="s">
        <v>507</v>
      </c>
      <c r="C10" s="8" t="s">
        <v>423</v>
      </c>
      <c r="D10" s="7" t="s">
        <v>149</v>
      </c>
      <c r="E10" s="7" t="s">
        <v>150</v>
      </c>
      <c r="F10" s="19" t="s">
        <v>116</v>
      </c>
      <c r="G10" s="10">
        <v>33</v>
      </c>
      <c r="H10" s="26"/>
      <c r="I10" s="39"/>
      <c r="J10" s="26"/>
      <c r="K10" s="26"/>
      <c r="L10" s="39"/>
      <c r="M10" s="26"/>
      <c r="N10" s="39"/>
      <c r="O10" s="26"/>
      <c r="P10" s="26"/>
      <c r="Q10" s="7"/>
    </row>
    <row r="11" spans="1:17" ht="23.1" customHeight="1" x14ac:dyDescent="0.15">
      <c r="A11" s="8" t="s">
        <v>424</v>
      </c>
      <c r="B11" s="8" t="s">
        <v>507</v>
      </c>
      <c r="C11" s="8" t="s">
        <v>425</v>
      </c>
      <c r="D11" s="7" t="s">
        <v>149</v>
      </c>
      <c r="E11" s="7" t="s">
        <v>152</v>
      </c>
      <c r="F11" s="19" t="s">
        <v>116</v>
      </c>
      <c r="G11" s="10">
        <v>143</v>
      </c>
      <c r="H11" s="26"/>
      <c r="I11" s="39"/>
      <c r="J11" s="26"/>
      <c r="K11" s="26"/>
      <c r="L11" s="39"/>
      <c r="M11" s="26"/>
      <c r="N11" s="39"/>
      <c r="O11" s="26"/>
      <c r="P11" s="26"/>
      <c r="Q11" s="7"/>
    </row>
    <row r="12" spans="1:17" ht="23.1" customHeight="1" x14ac:dyDescent="0.15">
      <c r="A12" s="8" t="s">
        <v>426</v>
      </c>
      <c r="B12" s="8" t="s">
        <v>507</v>
      </c>
      <c r="C12" s="8" t="s">
        <v>427</v>
      </c>
      <c r="D12" s="7" t="s">
        <v>149</v>
      </c>
      <c r="E12" s="7" t="s">
        <v>154</v>
      </c>
      <c r="F12" s="19" t="s">
        <v>116</v>
      </c>
      <c r="G12" s="10">
        <v>220</v>
      </c>
      <c r="H12" s="26"/>
      <c r="I12" s="39"/>
      <c r="J12" s="26"/>
      <c r="K12" s="26"/>
      <c r="L12" s="39"/>
      <c r="M12" s="26"/>
      <c r="N12" s="39"/>
      <c r="O12" s="26"/>
      <c r="P12" s="26"/>
      <c r="Q12" s="7"/>
    </row>
    <row r="13" spans="1:17" ht="23.1" customHeight="1" x14ac:dyDescent="0.15">
      <c r="A13" s="8" t="s">
        <v>428</v>
      </c>
      <c r="B13" s="8" t="s">
        <v>507</v>
      </c>
      <c r="C13" s="8" t="s">
        <v>429</v>
      </c>
      <c r="D13" s="7" t="s">
        <v>149</v>
      </c>
      <c r="E13" s="7" t="s">
        <v>156</v>
      </c>
      <c r="F13" s="19" t="s">
        <v>116</v>
      </c>
      <c r="G13" s="10">
        <v>50</v>
      </c>
      <c r="H13" s="26"/>
      <c r="I13" s="39"/>
      <c r="J13" s="26"/>
      <c r="K13" s="26"/>
      <c r="L13" s="39"/>
      <c r="M13" s="26"/>
      <c r="N13" s="39"/>
      <c r="O13" s="26"/>
      <c r="P13" s="26"/>
      <c r="Q13" s="7"/>
    </row>
    <row r="14" spans="1:17" ht="23.1" customHeight="1" x14ac:dyDescent="0.15">
      <c r="A14" s="8" t="s">
        <v>430</v>
      </c>
      <c r="B14" s="8" t="s">
        <v>507</v>
      </c>
      <c r="C14" s="8" t="s">
        <v>431</v>
      </c>
      <c r="D14" s="7" t="s">
        <v>158</v>
      </c>
      <c r="E14" s="7" t="s">
        <v>159</v>
      </c>
      <c r="F14" s="19" t="s">
        <v>116</v>
      </c>
      <c r="G14" s="10">
        <v>137</v>
      </c>
      <c r="H14" s="26"/>
      <c r="I14" s="39"/>
      <c r="J14" s="26"/>
      <c r="K14" s="26"/>
      <c r="L14" s="39"/>
      <c r="M14" s="26"/>
      <c r="N14" s="39"/>
      <c r="O14" s="26"/>
      <c r="P14" s="26"/>
      <c r="Q14" s="7"/>
    </row>
    <row r="15" spans="1:17" ht="23.1" customHeight="1" x14ac:dyDescent="0.15">
      <c r="A15" s="8" t="s">
        <v>432</v>
      </c>
      <c r="B15" s="8" t="s">
        <v>507</v>
      </c>
      <c r="C15" s="8" t="s">
        <v>433</v>
      </c>
      <c r="D15" s="7" t="s">
        <v>158</v>
      </c>
      <c r="E15" s="7" t="s">
        <v>161</v>
      </c>
      <c r="F15" s="19" t="s">
        <v>116</v>
      </c>
      <c r="G15" s="10">
        <v>84</v>
      </c>
      <c r="H15" s="26"/>
      <c r="I15" s="39"/>
      <c r="J15" s="26"/>
      <c r="K15" s="26"/>
      <c r="L15" s="39"/>
      <c r="M15" s="26"/>
      <c r="N15" s="39"/>
      <c r="O15" s="26"/>
      <c r="P15" s="26"/>
      <c r="Q15" s="7"/>
    </row>
    <row r="16" spans="1:17" ht="23.1" customHeight="1" x14ac:dyDescent="0.15">
      <c r="A16" s="8" t="s">
        <v>434</v>
      </c>
      <c r="B16" s="8" t="s">
        <v>507</v>
      </c>
      <c r="C16" s="8" t="s">
        <v>435</v>
      </c>
      <c r="D16" s="7" t="s">
        <v>158</v>
      </c>
      <c r="E16" s="7" t="s">
        <v>163</v>
      </c>
      <c r="F16" s="19" t="s">
        <v>116</v>
      </c>
      <c r="G16" s="10">
        <v>126</v>
      </c>
      <c r="H16" s="26"/>
      <c r="I16" s="39"/>
      <c r="J16" s="26"/>
      <c r="K16" s="26"/>
      <c r="L16" s="39"/>
      <c r="M16" s="26"/>
      <c r="N16" s="39"/>
      <c r="O16" s="26"/>
      <c r="P16" s="26"/>
      <c r="Q16" s="7"/>
    </row>
    <row r="17" spans="1:17" ht="23.1" customHeight="1" x14ac:dyDescent="0.15">
      <c r="A17" s="8" t="s">
        <v>438</v>
      </c>
      <c r="B17" s="8" t="s">
        <v>507</v>
      </c>
      <c r="C17" s="8" t="s">
        <v>439</v>
      </c>
      <c r="D17" s="7" t="s">
        <v>165</v>
      </c>
      <c r="E17" s="7" t="s">
        <v>168</v>
      </c>
      <c r="F17" s="19" t="s">
        <v>116</v>
      </c>
      <c r="G17" s="10">
        <v>126</v>
      </c>
      <c r="H17" s="26"/>
      <c r="I17" s="39"/>
      <c r="J17" s="26"/>
      <c r="K17" s="26"/>
      <c r="L17" s="39"/>
      <c r="M17" s="26"/>
      <c r="N17" s="39"/>
      <c r="O17" s="26"/>
      <c r="P17" s="26"/>
      <c r="Q17" s="7"/>
    </row>
    <row r="18" spans="1:17" ht="23.1" customHeight="1" x14ac:dyDescent="0.15">
      <c r="A18" s="8" t="s">
        <v>444</v>
      </c>
      <c r="B18" s="8" t="s">
        <v>507</v>
      </c>
      <c r="C18" s="8" t="s">
        <v>445</v>
      </c>
      <c r="D18" s="7" t="s">
        <v>172</v>
      </c>
      <c r="E18" s="7" t="s">
        <v>175</v>
      </c>
      <c r="F18" s="19" t="s">
        <v>116</v>
      </c>
      <c r="G18" s="10">
        <v>136</v>
      </c>
      <c r="H18" s="26"/>
      <c r="I18" s="39"/>
      <c r="J18" s="26"/>
      <c r="K18" s="26"/>
      <c r="L18" s="39"/>
      <c r="M18" s="26"/>
      <c r="N18" s="39"/>
      <c r="O18" s="26"/>
      <c r="P18" s="26"/>
      <c r="Q18" s="7"/>
    </row>
    <row r="19" spans="1:17" ht="23.1" customHeight="1" x14ac:dyDescent="0.15">
      <c r="A19" s="8" t="s">
        <v>446</v>
      </c>
      <c r="B19" s="8" t="s">
        <v>507</v>
      </c>
      <c r="C19" s="8" t="s">
        <v>447</v>
      </c>
      <c r="D19" s="7" t="s">
        <v>177</v>
      </c>
      <c r="E19" s="7" t="s">
        <v>178</v>
      </c>
      <c r="F19" s="19" t="s">
        <v>116</v>
      </c>
      <c r="G19" s="10">
        <v>52</v>
      </c>
      <c r="H19" s="26"/>
      <c r="I19" s="39"/>
      <c r="J19" s="26"/>
      <c r="K19" s="26"/>
      <c r="L19" s="39"/>
      <c r="M19" s="26"/>
      <c r="N19" s="39"/>
      <c r="O19" s="26"/>
      <c r="P19" s="26"/>
      <c r="Q19" s="7"/>
    </row>
    <row r="20" spans="1:17" ht="23.1" customHeight="1" x14ac:dyDescent="0.15">
      <c r="A20" s="8" t="s">
        <v>450</v>
      </c>
      <c r="B20" s="8" t="s">
        <v>507</v>
      </c>
      <c r="C20" s="8" t="s">
        <v>451</v>
      </c>
      <c r="D20" s="7" t="s">
        <v>183</v>
      </c>
      <c r="E20" s="7" t="s">
        <v>184</v>
      </c>
      <c r="F20" s="19" t="s">
        <v>133</v>
      </c>
      <c r="G20" s="10">
        <v>9</v>
      </c>
      <c r="H20" s="26"/>
      <c r="I20" s="39"/>
      <c r="J20" s="26"/>
      <c r="K20" s="26"/>
      <c r="L20" s="39"/>
      <c r="M20" s="26"/>
      <c r="N20" s="39"/>
      <c r="O20" s="26"/>
      <c r="P20" s="26"/>
      <c r="Q20" s="7"/>
    </row>
    <row r="21" spans="1:17" ht="23.1" customHeight="1" x14ac:dyDescent="0.15">
      <c r="A21" s="8" t="s">
        <v>452</v>
      </c>
      <c r="B21" s="8" t="s">
        <v>507</v>
      </c>
      <c r="C21" s="8" t="s">
        <v>453</v>
      </c>
      <c r="D21" s="7" t="s">
        <v>186</v>
      </c>
      <c r="E21" s="7" t="s">
        <v>187</v>
      </c>
      <c r="F21" s="19" t="s">
        <v>188</v>
      </c>
      <c r="G21" s="10">
        <v>2</v>
      </c>
      <c r="H21" s="26"/>
      <c r="I21" s="39"/>
      <c r="J21" s="26"/>
      <c r="K21" s="26"/>
      <c r="L21" s="39"/>
      <c r="M21" s="26"/>
      <c r="N21" s="39"/>
      <c r="O21" s="26"/>
      <c r="P21" s="26"/>
      <c r="Q21" s="7"/>
    </row>
    <row r="22" spans="1:17" ht="23.1" customHeight="1" x14ac:dyDescent="0.15">
      <c r="A22" s="8" t="s">
        <v>454</v>
      </c>
      <c r="B22" s="8" t="s">
        <v>507</v>
      </c>
      <c r="C22" s="8" t="s">
        <v>455</v>
      </c>
      <c r="D22" s="7" t="s">
        <v>190</v>
      </c>
      <c r="E22" s="7" t="s">
        <v>191</v>
      </c>
      <c r="F22" s="19" t="s">
        <v>192</v>
      </c>
      <c r="G22" s="10">
        <v>3</v>
      </c>
      <c r="H22" s="26"/>
      <c r="I22" s="39"/>
      <c r="J22" s="26"/>
      <c r="K22" s="26"/>
      <c r="L22" s="39"/>
      <c r="M22" s="26"/>
      <c r="N22" s="39"/>
      <c r="O22" s="26"/>
      <c r="P22" s="26"/>
      <c r="Q22" s="7"/>
    </row>
    <row r="23" spans="1:17" ht="23.1" customHeight="1" x14ac:dyDescent="0.15">
      <c r="A23" s="8" t="s">
        <v>345</v>
      </c>
      <c r="B23" s="8" t="s">
        <v>507</v>
      </c>
      <c r="C23" s="8" t="s">
        <v>193</v>
      </c>
      <c r="D23" s="7" t="s">
        <v>194</v>
      </c>
      <c r="E23" s="7" t="s">
        <v>195</v>
      </c>
      <c r="F23" s="19" t="s">
        <v>192</v>
      </c>
      <c r="G23" s="10">
        <v>3</v>
      </c>
      <c r="H23" s="26"/>
      <c r="I23" s="39"/>
      <c r="J23" s="26"/>
      <c r="K23" s="26"/>
      <c r="L23" s="39"/>
      <c r="M23" s="26"/>
      <c r="N23" s="39"/>
      <c r="O23" s="26"/>
      <c r="P23" s="26"/>
      <c r="Q23" s="7"/>
    </row>
    <row r="24" spans="1:17" ht="23.1" customHeight="1" x14ac:dyDescent="0.15">
      <c r="A24" s="8" t="s">
        <v>458</v>
      </c>
      <c r="B24" s="8" t="s">
        <v>507</v>
      </c>
      <c r="C24" s="8" t="s">
        <v>459</v>
      </c>
      <c r="D24" s="7" t="s">
        <v>201</v>
      </c>
      <c r="E24" s="7" t="s">
        <v>202</v>
      </c>
      <c r="F24" s="19" t="s">
        <v>141</v>
      </c>
      <c r="G24" s="10">
        <v>1</v>
      </c>
      <c r="H24" s="26"/>
      <c r="I24" s="39"/>
      <c r="J24" s="26"/>
      <c r="K24" s="26"/>
      <c r="L24" s="39"/>
      <c r="M24" s="26"/>
      <c r="N24" s="39"/>
      <c r="O24" s="26"/>
      <c r="P24" s="26"/>
      <c r="Q24" s="7"/>
    </row>
    <row r="25" spans="1:17" ht="23.1" customHeight="1" x14ac:dyDescent="0.15">
      <c r="A25" s="8" t="s">
        <v>460</v>
      </c>
      <c r="B25" s="8" t="s">
        <v>507</v>
      </c>
      <c r="C25" s="8" t="s">
        <v>461</v>
      </c>
      <c r="D25" s="7" t="s">
        <v>204</v>
      </c>
      <c r="E25" s="7" t="s">
        <v>205</v>
      </c>
      <c r="F25" s="19" t="s">
        <v>206</v>
      </c>
      <c r="G25" s="10">
        <v>1</v>
      </c>
      <c r="H25" s="26"/>
      <c r="I25" s="39"/>
      <c r="J25" s="26"/>
      <c r="K25" s="26"/>
      <c r="L25" s="39"/>
      <c r="M25" s="26"/>
      <c r="N25" s="39"/>
      <c r="O25" s="26"/>
      <c r="P25" s="26"/>
      <c r="Q25" s="7"/>
    </row>
    <row r="26" spans="1:17" ht="23.1" customHeight="1" x14ac:dyDescent="0.15">
      <c r="A26" s="8" t="s">
        <v>462</v>
      </c>
      <c r="B26" s="8" t="s">
        <v>507</v>
      </c>
      <c r="C26" s="8" t="s">
        <v>463</v>
      </c>
      <c r="D26" s="7" t="s">
        <v>204</v>
      </c>
      <c r="E26" s="7" t="s">
        <v>212</v>
      </c>
      <c r="F26" s="19" t="s">
        <v>206</v>
      </c>
      <c r="G26" s="10">
        <v>2</v>
      </c>
      <c r="H26" s="26"/>
      <c r="I26" s="39"/>
      <c r="J26" s="26"/>
      <c r="K26" s="26"/>
      <c r="L26" s="39"/>
      <c r="M26" s="26"/>
      <c r="N26" s="39"/>
      <c r="O26" s="26"/>
      <c r="P26" s="26"/>
      <c r="Q26" s="7"/>
    </row>
    <row r="27" spans="1:17" ht="23.1" customHeight="1" x14ac:dyDescent="0.15">
      <c r="A27" s="8" t="s">
        <v>464</v>
      </c>
      <c r="B27" s="8" t="s">
        <v>507</v>
      </c>
      <c r="C27" s="8" t="s">
        <v>465</v>
      </c>
      <c r="D27" s="7" t="s">
        <v>204</v>
      </c>
      <c r="E27" s="7" t="s">
        <v>214</v>
      </c>
      <c r="F27" s="19" t="s">
        <v>206</v>
      </c>
      <c r="G27" s="10">
        <v>2</v>
      </c>
      <c r="H27" s="26"/>
      <c r="I27" s="39"/>
      <c r="J27" s="26"/>
      <c r="K27" s="26"/>
      <c r="L27" s="39"/>
      <c r="M27" s="26"/>
      <c r="N27" s="39"/>
      <c r="O27" s="26"/>
      <c r="P27" s="26"/>
      <c r="Q27" s="7"/>
    </row>
    <row r="28" spans="1:17" ht="23.1" customHeight="1" x14ac:dyDescent="0.15">
      <c r="A28" s="8" t="s">
        <v>349</v>
      </c>
      <c r="B28" s="8" t="s">
        <v>507</v>
      </c>
      <c r="C28" s="8" t="s">
        <v>207</v>
      </c>
      <c r="D28" s="7" t="s">
        <v>208</v>
      </c>
      <c r="E28" s="7" t="s">
        <v>209</v>
      </c>
      <c r="F28" s="19" t="s">
        <v>210</v>
      </c>
      <c r="G28" s="10">
        <v>1</v>
      </c>
      <c r="H28" s="26"/>
      <c r="I28" s="39"/>
      <c r="J28" s="26"/>
      <c r="K28" s="26"/>
      <c r="L28" s="39"/>
      <c r="M28" s="26"/>
      <c r="N28" s="39"/>
      <c r="O28" s="26"/>
      <c r="P28" s="26"/>
      <c r="Q28" s="7"/>
    </row>
    <row r="29" spans="1:17" ht="23.1" customHeight="1" x14ac:dyDescent="0.15">
      <c r="B29" s="8" t="s">
        <v>504</v>
      </c>
      <c r="D29" s="7" t="s">
        <v>505</v>
      </c>
      <c r="E29" s="7"/>
      <c r="F29" s="19"/>
      <c r="G29" s="10"/>
      <c r="H29" s="26"/>
      <c r="I29" s="39"/>
      <c r="J29" s="26"/>
      <c r="K29" s="26"/>
      <c r="L29" s="39"/>
      <c r="M29" s="26"/>
      <c r="N29" s="39"/>
      <c r="O29" s="26"/>
      <c r="P29" s="26"/>
      <c r="Q29" s="7"/>
    </row>
    <row r="30" spans="1:17" ht="23.1" customHeight="1" x14ac:dyDescent="0.15">
      <c r="B30" s="8" t="s">
        <v>394</v>
      </c>
      <c r="D30" s="75" t="s">
        <v>518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</row>
    <row r="31" spans="1:17" ht="23.1" customHeight="1" x14ac:dyDescent="0.15">
      <c r="A31" s="8" t="s">
        <v>404</v>
      </c>
      <c r="B31" s="8" t="s">
        <v>508</v>
      </c>
      <c r="C31" s="8" t="s">
        <v>405</v>
      </c>
      <c r="D31" s="7" t="s">
        <v>118</v>
      </c>
      <c r="E31" s="7" t="s">
        <v>119</v>
      </c>
      <c r="F31" s="19" t="s">
        <v>116</v>
      </c>
      <c r="G31" s="10">
        <v>1450</v>
      </c>
      <c r="H31" s="26"/>
      <c r="I31" s="39"/>
      <c r="J31" s="26"/>
      <c r="K31" s="26"/>
      <c r="L31" s="39"/>
      <c r="M31" s="26"/>
      <c r="N31" s="39"/>
      <c r="O31" s="26"/>
      <c r="P31" s="26"/>
      <c r="Q31" s="7"/>
    </row>
    <row r="32" spans="1:17" ht="23.1" customHeight="1" x14ac:dyDescent="0.15">
      <c r="A32" s="8" t="s">
        <v>416</v>
      </c>
      <c r="B32" s="8" t="s">
        <v>508</v>
      </c>
      <c r="C32" s="8" t="s">
        <v>417</v>
      </c>
      <c r="D32" s="7" t="s">
        <v>139</v>
      </c>
      <c r="E32" s="7" t="s">
        <v>140</v>
      </c>
      <c r="F32" s="19" t="s">
        <v>141</v>
      </c>
      <c r="G32" s="10">
        <v>2</v>
      </c>
      <c r="H32" s="26"/>
      <c r="I32" s="39"/>
      <c r="J32" s="26"/>
      <c r="K32" s="26"/>
      <c r="L32" s="39"/>
      <c r="M32" s="26"/>
      <c r="N32" s="39"/>
      <c r="O32" s="26"/>
      <c r="P32" s="26"/>
      <c r="Q32" s="7"/>
    </row>
    <row r="33" spans="1:17" ht="23.1" customHeight="1" x14ac:dyDescent="0.15">
      <c r="A33" s="8" t="s">
        <v>424</v>
      </c>
      <c r="B33" s="8" t="s">
        <v>508</v>
      </c>
      <c r="C33" s="8" t="s">
        <v>425</v>
      </c>
      <c r="D33" s="7" t="s">
        <v>149</v>
      </c>
      <c r="E33" s="7" t="s">
        <v>152</v>
      </c>
      <c r="F33" s="19" t="s">
        <v>116</v>
      </c>
      <c r="G33" s="10">
        <v>1269</v>
      </c>
      <c r="H33" s="26"/>
      <c r="I33" s="39"/>
      <c r="J33" s="26"/>
      <c r="K33" s="26"/>
      <c r="L33" s="39"/>
      <c r="M33" s="26"/>
      <c r="N33" s="39"/>
      <c r="O33" s="26"/>
      <c r="P33" s="26"/>
      <c r="Q33" s="7"/>
    </row>
    <row r="34" spans="1:17" ht="23.1" customHeight="1" x14ac:dyDescent="0.15">
      <c r="A34" s="8" t="s">
        <v>426</v>
      </c>
      <c r="B34" s="8" t="s">
        <v>508</v>
      </c>
      <c r="C34" s="8" t="s">
        <v>427</v>
      </c>
      <c r="D34" s="7" t="s">
        <v>149</v>
      </c>
      <c r="E34" s="7" t="s">
        <v>154</v>
      </c>
      <c r="F34" s="19" t="s">
        <v>116</v>
      </c>
      <c r="G34" s="10">
        <v>280</v>
      </c>
      <c r="H34" s="26"/>
      <c r="I34" s="39"/>
      <c r="J34" s="26"/>
      <c r="K34" s="26"/>
      <c r="L34" s="39"/>
      <c r="M34" s="26"/>
      <c r="N34" s="39"/>
      <c r="O34" s="26"/>
      <c r="P34" s="26"/>
      <c r="Q34" s="7"/>
    </row>
    <row r="35" spans="1:17" ht="23.1" customHeight="1" x14ac:dyDescent="0.15">
      <c r="A35" s="8" t="s">
        <v>430</v>
      </c>
      <c r="B35" s="8" t="s">
        <v>508</v>
      </c>
      <c r="C35" s="8" t="s">
        <v>431</v>
      </c>
      <c r="D35" s="7" t="s">
        <v>158</v>
      </c>
      <c r="E35" s="7" t="s">
        <v>159</v>
      </c>
      <c r="F35" s="19" t="s">
        <v>116</v>
      </c>
      <c r="G35" s="10">
        <v>1012</v>
      </c>
      <c r="H35" s="26"/>
      <c r="I35" s="39"/>
      <c r="J35" s="26"/>
      <c r="K35" s="26"/>
      <c r="L35" s="39"/>
      <c r="M35" s="26"/>
      <c r="N35" s="39"/>
      <c r="O35" s="26"/>
      <c r="P35" s="26"/>
      <c r="Q35" s="7"/>
    </row>
    <row r="36" spans="1:17" ht="23.1" customHeight="1" x14ac:dyDescent="0.15">
      <c r="A36" s="8" t="s">
        <v>432</v>
      </c>
      <c r="B36" s="8" t="s">
        <v>508</v>
      </c>
      <c r="C36" s="8" t="s">
        <v>433</v>
      </c>
      <c r="D36" s="7" t="s">
        <v>158</v>
      </c>
      <c r="E36" s="7" t="s">
        <v>161</v>
      </c>
      <c r="F36" s="19" t="s">
        <v>116</v>
      </c>
      <c r="G36" s="10">
        <v>267</v>
      </c>
      <c r="H36" s="26"/>
      <c r="I36" s="39"/>
      <c r="J36" s="26"/>
      <c r="K36" s="26"/>
      <c r="L36" s="39"/>
      <c r="M36" s="26"/>
      <c r="N36" s="39"/>
      <c r="O36" s="26"/>
      <c r="P36" s="26"/>
      <c r="Q36" s="7"/>
    </row>
    <row r="37" spans="1:17" ht="23.1" customHeight="1" x14ac:dyDescent="0.15">
      <c r="A37" s="8" t="s">
        <v>379</v>
      </c>
      <c r="B37" s="8" t="s">
        <v>508</v>
      </c>
      <c r="C37" s="8" t="s">
        <v>279</v>
      </c>
      <c r="D37" s="7" t="s">
        <v>280</v>
      </c>
      <c r="E37" s="7" t="s">
        <v>281</v>
      </c>
      <c r="F37" s="19" t="s">
        <v>282</v>
      </c>
      <c r="G37" s="10">
        <v>568</v>
      </c>
      <c r="H37" s="26"/>
      <c r="I37" s="39"/>
      <c r="J37" s="26"/>
      <c r="K37" s="26"/>
      <c r="L37" s="39"/>
      <c r="M37" s="26"/>
      <c r="N37" s="39"/>
      <c r="O37" s="26"/>
      <c r="P37" s="26"/>
      <c r="Q37" s="7"/>
    </row>
    <row r="38" spans="1:17" ht="23.1" customHeight="1" x14ac:dyDescent="0.15">
      <c r="A38" s="8" t="s">
        <v>380</v>
      </c>
      <c r="B38" s="8" t="s">
        <v>508</v>
      </c>
      <c r="C38" s="8" t="s">
        <v>283</v>
      </c>
      <c r="D38" s="7" t="s">
        <v>284</v>
      </c>
      <c r="E38" s="7" t="s">
        <v>285</v>
      </c>
      <c r="F38" s="19" t="s">
        <v>282</v>
      </c>
      <c r="G38" s="10">
        <v>78</v>
      </c>
      <c r="H38" s="26"/>
      <c r="I38" s="39"/>
      <c r="J38" s="26"/>
      <c r="K38" s="26"/>
      <c r="L38" s="39"/>
      <c r="M38" s="26"/>
      <c r="N38" s="39"/>
      <c r="O38" s="26"/>
      <c r="P38" s="26"/>
      <c r="Q38" s="7"/>
    </row>
    <row r="39" spans="1:17" ht="23.1" customHeight="1" x14ac:dyDescent="0.15">
      <c r="A39" s="8" t="s">
        <v>395</v>
      </c>
      <c r="B39" s="8" t="s">
        <v>508</v>
      </c>
      <c r="C39" s="8" t="s">
        <v>396</v>
      </c>
      <c r="D39" s="7" t="s">
        <v>397</v>
      </c>
      <c r="E39" s="7" t="s">
        <v>398</v>
      </c>
      <c r="F39" s="19" t="s">
        <v>276</v>
      </c>
      <c r="G39" s="10">
        <v>14.4</v>
      </c>
      <c r="H39" s="26"/>
      <c r="I39" s="39"/>
      <c r="J39" s="26"/>
      <c r="K39" s="26"/>
      <c r="L39" s="39"/>
      <c r="M39" s="26"/>
      <c r="N39" s="39"/>
      <c r="O39" s="26"/>
      <c r="P39" s="26"/>
      <c r="Q39" s="7"/>
    </row>
    <row r="40" spans="1:17" ht="23.1" customHeight="1" x14ac:dyDescent="0.15">
      <c r="A40" s="8" t="s">
        <v>399</v>
      </c>
      <c r="B40" s="8" t="s">
        <v>508</v>
      </c>
      <c r="C40" s="8" t="s">
        <v>400</v>
      </c>
      <c r="D40" s="7" t="s">
        <v>401</v>
      </c>
      <c r="E40" s="7" t="s">
        <v>398</v>
      </c>
      <c r="F40" s="19" t="s">
        <v>276</v>
      </c>
      <c r="G40" s="10">
        <v>14.4</v>
      </c>
      <c r="H40" s="26"/>
      <c r="I40" s="39"/>
      <c r="J40" s="26"/>
      <c r="K40" s="26"/>
      <c r="L40" s="39"/>
      <c r="M40" s="26"/>
      <c r="N40" s="39"/>
      <c r="O40" s="26"/>
      <c r="P40" s="26"/>
      <c r="Q40" s="7"/>
    </row>
    <row r="41" spans="1:17" ht="23.1" customHeight="1" x14ac:dyDescent="0.15">
      <c r="A41" s="8" t="s">
        <v>466</v>
      </c>
      <c r="B41" s="8" t="s">
        <v>508</v>
      </c>
      <c r="C41" s="8" t="s">
        <v>467</v>
      </c>
      <c r="D41" s="7" t="s">
        <v>218</v>
      </c>
      <c r="E41" s="7" t="s">
        <v>219</v>
      </c>
      <c r="F41" s="19" t="s">
        <v>141</v>
      </c>
      <c r="G41" s="10">
        <v>12</v>
      </c>
      <c r="H41" s="26"/>
      <c r="I41" s="39"/>
      <c r="J41" s="26"/>
      <c r="K41" s="26"/>
      <c r="L41" s="39"/>
      <c r="M41" s="26"/>
      <c r="N41" s="39"/>
      <c r="O41" s="26"/>
      <c r="P41" s="26"/>
      <c r="Q41" s="7"/>
    </row>
    <row r="42" spans="1:17" ht="23.1" customHeight="1" x14ac:dyDescent="0.15">
      <c r="A42" s="8" t="s">
        <v>468</v>
      </c>
      <c r="B42" s="8" t="s">
        <v>508</v>
      </c>
      <c r="C42" s="8" t="s">
        <v>469</v>
      </c>
      <c r="D42" s="7" t="s">
        <v>221</v>
      </c>
      <c r="E42" s="7" t="s">
        <v>222</v>
      </c>
      <c r="F42" s="19" t="s">
        <v>141</v>
      </c>
      <c r="G42" s="10">
        <v>2</v>
      </c>
      <c r="H42" s="26"/>
      <c r="I42" s="39"/>
      <c r="J42" s="26"/>
      <c r="K42" s="26"/>
      <c r="L42" s="39"/>
      <c r="M42" s="26"/>
      <c r="N42" s="39"/>
      <c r="O42" s="26"/>
      <c r="P42" s="26"/>
      <c r="Q42" s="7"/>
    </row>
    <row r="43" spans="1:17" ht="23.1" customHeight="1" x14ac:dyDescent="0.15">
      <c r="A43" s="8" t="s">
        <v>470</v>
      </c>
      <c r="B43" s="8" t="s">
        <v>508</v>
      </c>
      <c r="C43" s="8" t="s">
        <v>471</v>
      </c>
      <c r="D43" s="7" t="s">
        <v>224</v>
      </c>
      <c r="E43" s="7" t="s">
        <v>225</v>
      </c>
      <c r="F43" s="19" t="s">
        <v>141</v>
      </c>
      <c r="G43" s="10">
        <v>2</v>
      </c>
      <c r="H43" s="26"/>
      <c r="I43" s="39"/>
      <c r="J43" s="26"/>
      <c r="K43" s="26"/>
      <c r="L43" s="39"/>
      <c r="M43" s="26"/>
      <c r="N43" s="39"/>
      <c r="O43" s="26"/>
      <c r="P43" s="26"/>
      <c r="Q43" s="7"/>
    </row>
    <row r="44" spans="1:17" ht="23.1" customHeight="1" x14ac:dyDescent="0.15">
      <c r="A44" s="8" t="s">
        <v>472</v>
      </c>
      <c r="B44" s="8" t="s">
        <v>508</v>
      </c>
      <c r="C44" s="8" t="s">
        <v>473</v>
      </c>
      <c r="D44" s="7" t="s">
        <v>230</v>
      </c>
      <c r="E44" s="7" t="s">
        <v>231</v>
      </c>
      <c r="F44" s="19" t="s">
        <v>141</v>
      </c>
      <c r="G44" s="10">
        <v>2</v>
      </c>
      <c r="H44" s="26"/>
      <c r="I44" s="39"/>
      <c r="J44" s="26"/>
      <c r="K44" s="26"/>
      <c r="L44" s="39"/>
      <c r="M44" s="26"/>
      <c r="N44" s="39"/>
      <c r="O44" s="26"/>
      <c r="P44" s="26"/>
      <c r="Q44" s="7"/>
    </row>
    <row r="45" spans="1:17" ht="23.1" customHeight="1" x14ac:dyDescent="0.15">
      <c r="A45" s="8" t="s">
        <v>474</v>
      </c>
      <c r="B45" s="8" t="s">
        <v>508</v>
      </c>
      <c r="C45" s="8" t="s">
        <v>475</v>
      </c>
      <c r="D45" s="7" t="s">
        <v>230</v>
      </c>
      <c r="E45" s="7" t="s">
        <v>233</v>
      </c>
      <c r="F45" s="19" t="s">
        <v>141</v>
      </c>
      <c r="G45" s="10">
        <v>2</v>
      </c>
      <c r="H45" s="26"/>
      <c r="I45" s="39"/>
      <c r="J45" s="26"/>
      <c r="K45" s="26"/>
      <c r="L45" s="39"/>
      <c r="M45" s="26"/>
      <c r="N45" s="39"/>
      <c r="O45" s="26"/>
      <c r="P45" s="26"/>
      <c r="Q45" s="7"/>
    </row>
    <row r="46" spans="1:17" ht="23.1" customHeight="1" x14ac:dyDescent="0.15">
      <c r="A46" s="8" t="s">
        <v>476</v>
      </c>
      <c r="B46" s="8" t="s">
        <v>508</v>
      </c>
      <c r="C46" s="8" t="s">
        <v>477</v>
      </c>
      <c r="D46" s="7" t="s">
        <v>230</v>
      </c>
      <c r="E46" s="7" t="s">
        <v>235</v>
      </c>
      <c r="F46" s="19" t="s">
        <v>141</v>
      </c>
      <c r="G46" s="10">
        <v>10</v>
      </c>
      <c r="H46" s="26"/>
      <c r="I46" s="39"/>
      <c r="J46" s="26"/>
      <c r="K46" s="26"/>
      <c r="L46" s="39"/>
      <c r="M46" s="26"/>
      <c r="N46" s="39"/>
      <c r="O46" s="26"/>
      <c r="P46" s="26"/>
      <c r="Q46" s="7"/>
    </row>
    <row r="47" spans="1:17" ht="23.1" customHeight="1" x14ac:dyDescent="0.15">
      <c r="A47" s="8" t="s">
        <v>478</v>
      </c>
      <c r="B47" s="8" t="s">
        <v>508</v>
      </c>
      <c r="C47" s="8" t="s">
        <v>479</v>
      </c>
      <c r="D47" s="7" t="s">
        <v>230</v>
      </c>
      <c r="E47" s="7" t="s">
        <v>237</v>
      </c>
      <c r="F47" s="19" t="s">
        <v>141</v>
      </c>
      <c r="G47" s="10">
        <v>6</v>
      </c>
      <c r="H47" s="26"/>
      <c r="I47" s="39"/>
      <c r="J47" s="26"/>
      <c r="K47" s="26"/>
      <c r="L47" s="39"/>
      <c r="M47" s="26"/>
      <c r="N47" s="39"/>
      <c r="O47" s="26"/>
      <c r="P47" s="26"/>
      <c r="Q47" s="7"/>
    </row>
    <row r="48" spans="1:17" ht="23.1" customHeight="1" x14ac:dyDescent="0.15">
      <c r="A48" s="8" t="s">
        <v>480</v>
      </c>
      <c r="B48" s="8" t="s">
        <v>508</v>
      </c>
      <c r="C48" s="8" t="s">
        <v>481</v>
      </c>
      <c r="D48" s="7" t="s">
        <v>230</v>
      </c>
      <c r="E48" s="7" t="s">
        <v>239</v>
      </c>
      <c r="F48" s="19" t="s">
        <v>141</v>
      </c>
      <c r="G48" s="10">
        <v>4</v>
      </c>
      <c r="H48" s="26"/>
      <c r="I48" s="39"/>
      <c r="J48" s="26"/>
      <c r="K48" s="26"/>
      <c r="L48" s="39"/>
      <c r="M48" s="26"/>
      <c r="N48" s="39"/>
      <c r="O48" s="26"/>
      <c r="P48" s="26"/>
      <c r="Q48" s="7"/>
    </row>
    <row r="49" spans="1:17" ht="23.1" customHeight="1" x14ac:dyDescent="0.15">
      <c r="A49" s="8" t="s">
        <v>482</v>
      </c>
      <c r="B49" s="8" t="s">
        <v>508</v>
      </c>
      <c r="C49" s="8" t="s">
        <v>483</v>
      </c>
      <c r="D49" s="7" t="s">
        <v>241</v>
      </c>
      <c r="E49" s="7" t="s">
        <v>242</v>
      </c>
      <c r="F49" s="19" t="s">
        <v>141</v>
      </c>
      <c r="G49" s="10">
        <v>4</v>
      </c>
      <c r="H49" s="26"/>
      <c r="I49" s="39"/>
      <c r="J49" s="26"/>
      <c r="K49" s="26"/>
      <c r="L49" s="39"/>
      <c r="M49" s="26"/>
      <c r="N49" s="39"/>
      <c r="O49" s="26"/>
      <c r="P49" s="26"/>
      <c r="Q49" s="7"/>
    </row>
    <row r="50" spans="1:17" ht="23.1" customHeight="1" x14ac:dyDescent="0.15">
      <c r="A50" s="8" t="s">
        <v>484</v>
      </c>
      <c r="B50" s="8" t="s">
        <v>508</v>
      </c>
      <c r="C50" s="8" t="s">
        <v>485</v>
      </c>
      <c r="D50" s="7" t="s">
        <v>244</v>
      </c>
      <c r="E50" s="7" t="s">
        <v>245</v>
      </c>
      <c r="F50" s="19" t="s">
        <v>141</v>
      </c>
      <c r="G50" s="10">
        <v>4</v>
      </c>
      <c r="H50" s="26"/>
      <c r="I50" s="39"/>
      <c r="J50" s="26"/>
      <c r="K50" s="26"/>
      <c r="L50" s="39"/>
      <c r="M50" s="26"/>
      <c r="N50" s="39"/>
      <c r="O50" s="26"/>
      <c r="P50" s="26"/>
      <c r="Q50" s="7"/>
    </row>
    <row r="51" spans="1:17" ht="23.1" customHeight="1" x14ac:dyDescent="0.15">
      <c r="A51" s="8" t="s">
        <v>486</v>
      </c>
      <c r="B51" s="8" t="s">
        <v>508</v>
      </c>
      <c r="C51" s="8" t="s">
        <v>487</v>
      </c>
      <c r="D51" s="7" t="s">
        <v>244</v>
      </c>
      <c r="E51" s="7" t="s">
        <v>247</v>
      </c>
      <c r="F51" s="19" t="s">
        <v>141</v>
      </c>
      <c r="G51" s="10">
        <v>16</v>
      </c>
      <c r="H51" s="26"/>
      <c r="I51" s="39"/>
      <c r="J51" s="26"/>
      <c r="K51" s="26"/>
      <c r="L51" s="39"/>
      <c r="M51" s="26"/>
      <c r="N51" s="39"/>
      <c r="O51" s="26"/>
      <c r="P51" s="26"/>
      <c r="Q51" s="7"/>
    </row>
    <row r="52" spans="1:17" ht="23.1" customHeight="1" x14ac:dyDescent="0.15">
      <c r="D52" s="7"/>
      <c r="E52" s="7"/>
      <c r="F52" s="19"/>
      <c r="G52" s="10"/>
      <c r="H52" s="26"/>
      <c r="I52" s="39"/>
      <c r="J52" s="26"/>
      <c r="K52" s="26"/>
      <c r="L52" s="39"/>
      <c r="M52" s="26"/>
      <c r="N52" s="39"/>
      <c r="O52" s="26"/>
      <c r="P52" s="26"/>
      <c r="Q52" s="7"/>
    </row>
    <row r="53" spans="1:17" ht="23.1" customHeight="1" x14ac:dyDescent="0.15">
      <c r="D53" s="7"/>
      <c r="E53" s="7"/>
      <c r="F53" s="19"/>
      <c r="G53" s="10"/>
      <c r="H53" s="26"/>
      <c r="I53" s="39"/>
      <c r="J53" s="26"/>
      <c r="K53" s="26"/>
      <c r="L53" s="39"/>
      <c r="M53" s="26"/>
      <c r="N53" s="39"/>
      <c r="O53" s="26"/>
      <c r="P53" s="26"/>
      <c r="Q53" s="7"/>
    </row>
    <row r="54" spans="1:17" ht="23.1" customHeight="1" x14ac:dyDescent="0.15">
      <c r="D54" s="7"/>
      <c r="E54" s="7"/>
      <c r="F54" s="19"/>
      <c r="G54" s="10"/>
      <c r="H54" s="26"/>
      <c r="I54" s="39"/>
      <c r="J54" s="26"/>
      <c r="K54" s="26"/>
      <c r="L54" s="39"/>
      <c r="M54" s="26"/>
      <c r="N54" s="39"/>
      <c r="O54" s="26"/>
      <c r="P54" s="26"/>
      <c r="Q54" s="7"/>
    </row>
    <row r="55" spans="1:17" ht="23.1" customHeight="1" x14ac:dyDescent="0.15">
      <c r="B55" s="8" t="s">
        <v>504</v>
      </c>
      <c r="D55" s="7" t="s">
        <v>505</v>
      </c>
      <c r="E55" s="7"/>
      <c r="F55" s="19"/>
      <c r="G55" s="10"/>
      <c r="H55" s="26"/>
      <c r="I55" s="39">
        <f>TRUNC(SUM(I30:I54))</f>
        <v>0</v>
      </c>
      <c r="J55" s="26"/>
      <c r="K55" s="26"/>
      <c r="L55" s="39">
        <f>TRUNC(SUM(L30:L54))</f>
        <v>0</v>
      </c>
      <c r="M55" s="26"/>
      <c r="N55" s="39">
        <f>TRUNC(SUM(N30:N54))</f>
        <v>0</v>
      </c>
      <c r="O55" s="26" t="str">
        <f>IF((H55+K55+M55)=0, "", (H55+K55+M55))</f>
        <v/>
      </c>
      <c r="P55" s="26">
        <f>TRUNC(SUM(P30:P54))</f>
        <v>0</v>
      </c>
      <c r="Q55" s="7"/>
    </row>
    <row r="56" spans="1:17" ht="23.1" customHeight="1" x14ac:dyDescent="0.15">
      <c r="B56" s="8" t="s">
        <v>394</v>
      </c>
      <c r="D56" s="75" t="s">
        <v>519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7"/>
    </row>
    <row r="57" spans="1:17" ht="30.75" customHeight="1" x14ac:dyDescent="0.15">
      <c r="A57" s="8" t="s">
        <v>356</v>
      </c>
      <c r="B57" s="8" t="s">
        <v>509</v>
      </c>
      <c r="C57" s="8" t="s">
        <v>226</v>
      </c>
      <c r="D57" s="101" t="s">
        <v>585</v>
      </c>
      <c r="E57" s="100" t="s">
        <v>587</v>
      </c>
      <c r="F57" s="19" t="s">
        <v>210</v>
      </c>
      <c r="G57" s="10">
        <v>1</v>
      </c>
      <c r="H57" s="26"/>
      <c r="I57" s="39"/>
      <c r="J57" s="26"/>
      <c r="K57" s="26"/>
      <c r="L57" s="39"/>
      <c r="M57" s="26"/>
      <c r="N57" s="39"/>
      <c r="O57" s="26"/>
      <c r="P57" s="26"/>
      <c r="Q57" s="7"/>
    </row>
    <row r="58" spans="1:17" ht="23.1" customHeight="1" x14ac:dyDescent="0.15">
      <c r="A58" s="8" t="s">
        <v>357</v>
      </c>
      <c r="B58" s="8" t="s">
        <v>509</v>
      </c>
      <c r="C58" s="8" t="s">
        <v>228</v>
      </c>
      <c r="D58" s="7" t="s">
        <v>585</v>
      </c>
      <c r="E58" s="99" t="s">
        <v>586</v>
      </c>
      <c r="F58" s="19" t="s">
        <v>210</v>
      </c>
      <c r="G58" s="10">
        <v>1</v>
      </c>
      <c r="H58" s="26"/>
      <c r="I58" s="39"/>
      <c r="J58" s="26"/>
      <c r="K58" s="26"/>
      <c r="L58" s="39"/>
      <c r="M58" s="26"/>
      <c r="N58" s="39"/>
      <c r="O58" s="26"/>
      <c r="P58" s="26"/>
      <c r="Q58" s="7"/>
    </row>
    <row r="59" spans="1:17" ht="23.1" customHeight="1" x14ac:dyDescent="0.15">
      <c r="D59" s="7"/>
      <c r="E59" s="7"/>
      <c r="F59" s="19"/>
      <c r="G59" s="10"/>
      <c r="H59" s="26"/>
      <c r="I59" s="39"/>
      <c r="J59" s="26"/>
      <c r="K59" s="26"/>
      <c r="L59" s="39"/>
      <c r="M59" s="26"/>
      <c r="N59" s="39"/>
      <c r="O59" s="26"/>
      <c r="P59" s="26"/>
      <c r="Q59" s="7"/>
    </row>
    <row r="60" spans="1:17" ht="23.1" customHeight="1" x14ac:dyDescent="0.15">
      <c r="D60" s="7"/>
      <c r="E60" s="7"/>
      <c r="F60" s="19"/>
      <c r="G60" s="10"/>
      <c r="H60" s="26"/>
      <c r="I60" s="39"/>
      <c r="J60" s="26"/>
      <c r="K60" s="26"/>
      <c r="L60" s="39"/>
      <c r="M60" s="26"/>
      <c r="N60" s="39"/>
      <c r="O60" s="26"/>
      <c r="P60" s="26"/>
      <c r="Q60" s="7"/>
    </row>
    <row r="61" spans="1:17" ht="23.1" customHeight="1" x14ac:dyDescent="0.15">
      <c r="D61" s="7"/>
      <c r="E61" s="7"/>
      <c r="F61" s="19"/>
      <c r="G61" s="10"/>
      <c r="H61" s="26"/>
      <c r="I61" s="39"/>
      <c r="J61" s="26"/>
      <c r="K61" s="26"/>
      <c r="L61" s="39"/>
      <c r="M61" s="26"/>
      <c r="N61" s="39"/>
      <c r="O61" s="26"/>
      <c r="P61" s="26"/>
      <c r="Q61" s="7"/>
    </row>
    <row r="62" spans="1:17" ht="23.1" customHeight="1" x14ac:dyDescent="0.15">
      <c r="D62" s="7"/>
      <c r="E62" s="7"/>
      <c r="F62" s="19"/>
      <c r="G62" s="10"/>
      <c r="H62" s="26"/>
      <c r="I62" s="39"/>
      <c r="J62" s="26"/>
      <c r="K62" s="26"/>
      <c r="L62" s="39"/>
      <c r="M62" s="26"/>
      <c r="N62" s="39"/>
      <c r="O62" s="26"/>
      <c r="P62" s="26"/>
      <c r="Q62" s="7"/>
    </row>
    <row r="63" spans="1:17" ht="23.1" customHeight="1" x14ac:dyDescent="0.15">
      <c r="D63" s="7"/>
      <c r="E63" s="7"/>
      <c r="F63" s="19"/>
      <c r="G63" s="10"/>
      <c r="H63" s="26"/>
      <c r="I63" s="39"/>
      <c r="J63" s="26"/>
      <c r="K63" s="26"/>
      <c r="L63" s="39"/>
      <c r="M63" s="26"/>
      <c r="N63" s="39"/>
      <c r="O63" s="26"/>
      <c r="P63" s="26"/>
      <c r="Q63" s="7"/>
    </row>
    <row r="64" spans="1:17" ht="23.1" customHeight="1" x14ac:dyDescent="0.15">
      <c r="D64" s="7"/>
      <c r="E64" s="7"/>
      <c r="F64" s="19"/>
      <c r="G64" s="10"/>
      <c r="H64" s="26"/>
      <c r="I64" s="39"/>
      <c r="J64" s="26"/>
      <c r="K64" s="26"/>
      <c r="L64" s="39"/>
      <c r="M64" s="26"/>
      <c r="N64" s="39"/>
      <c r="O64" s="26"/>
      <c r="P64" s="26"/>
      <c r="Q64" s="7"/>
    </row>
    <row r="65" spans="2:17" ht="23.1" customHeight="1" x14ac:dyDescent="0.15">
      <c r="D65" s="7"/>
      <c r="E65" s="7"/>
      <c r="F65" s="19"/>
      <c r="G65" s="10"/>
      <c r="H65" s="26"/>
      <c r="I65" s="39"/>
      <c r="J65" s="26"/>
      <c r="K65" s="26"/>
      <c r="L65" s="39"/>
      <c r="M65" s="26"/>
      <c r="N65" s="39"/>
      <c r="O65" s="26"/>
      <c r="P65" s="26"/>
      <c r="Q65" s="7"/>
    </row>
    <row r="66" spans="2:17" ht="23.1" customHeight="1" x14ac:dyDescent="0.15">
      <c r="D66" s="7"/>
      <c r="E66" s="7"/>
      <c r="F66" s="19"/>
      <c r="G66" s="10"/>
      <c r="H66" s="26"/>
      <c r="I66" s="39"/>
      <c r="J66" s="26"/>
      <c r="K66" s="26"/>
      <c r="L66" s="39"/>
      <c r="M66" s="26"/>
      <c r="N66" s="39"/>
      <c r="O66" s="26"/>
      <c r="P66" s="26"/>
      <c r="Q66" s="7"/>
    </row>
    <row r="67" spans="2:17" ht="23.1" customHeight="1" x14ac:dyDescent="0.15">
      <c r="D67" s="7"/>
      <c r="E67" s="7"/>
      <c r="F67" s="19"/>
      <c r="G67" s="10"/>
      <c r="H67" s="26"/>
      <c r="I67" s="39"/>
      <c r="J67" s="26"/>
      <c r="K67" s="26"/>
      <c r="L67" s="39"/>
      <c r="M67" s="26"/>
      <c r="N67" s="39"/>
      <c r="O67" s="26"/>
      <c r="P67" s="26"/>
      <c r="Q67" s="7"/>
    </row>
    <row r="68" spans="2:17" ht="23.1" customHeight="1" x14ac:dyDescent="0.15">
      <c r="D68" s="7"/>
      <c r="E68" s="7"/>
      <c r="F68" s="19"/>
      <c r="G68" s="10"/>
      <c r="H68" s="26"/>
      <c r="I68" s="39"/>
      <c r="J68" s="26"/>
      <c r="K68" s="26"/>
      <c r="L68" s="39"/>
      <c r="M68" s="26"/>
      <c r="N68" s="39"/>
      <c r="O68" s="26"/>
      <c r="P68" s="26"/>
      <c r="Q68" s="7"/>
    </row>
    <row r="69" spans="2:17" ht="23.1" customHeight="1" x14ac:dyDescent="0.15">
      <c r="D69" s="7"/>
      <c r="E69" s="7"/>
      <c r="F69" s="19"/>
      <c r="G69" s="10"/>
      <c r="H69" s="26"/>
      <c r="I69" s="39"/>
      <c r="J69" s="26"/>
      <c r="K69" s="26"/>
      <c r="L69" s="39"/>
      <c r="M69" s="26"/>
      <c r="N69" s="39"/>
      <c r="O69" s="26"/>
      <c r="P69" s="26"/>
      <c r="Q69" s="7"/>
    </row>
    <row r="70" spans="2:17" ht="23.1" customHeight="1" x14ac:dyDescent="0.15">
      <c r="D70" s="7"/>
      <c r="E70" s="7"/>
      <c r="F70" s="19"/>
      <c r="G70" s="10"/>
      <c r="H70" s="26"/>
      <c r="I70" s="39"/>
      <c r="J70" s="26"/>
      <c r="K70" s="26"/>
      <c r="L70" s="39"/>
      <c r="M70" s="26"/>
      <c r="N70" s="39"/>
      <c r="O70" s="26"/>
      <c r="P70" s="26"/>
      <c r="Q70" s="7"/>
    </row>
    <row r="71" spans="2:17" ht="23.1" customHeight="1" x14ac:dyDescent="0.15">
      <c r="D71" s="7"/>
      <c r="E71" s="7"/>
      <c r="F71" s="19"/>
      <c r="G71" s="10"/>
      <c r="H71" s="26"/>
      <c r="I71" s="39"/>
      <c r="J71" s="26"/>
      <c r="K71" s="26"/>
      <c r="L71" s="39"/>
      <c r="M71" s="26"/>
      <c r="N71" s="39"/>
      <c r="O71" s="26"/>
      <c r="P71" s="26"/>
      <c r="Q71" s="7"/>
    </row>
    <row r="72" spans="2:17" ht="23.1" customHeight="1" x14ac:dyDescent="0.15">
      <c r="D72" s="7"/>
      <c r="E72" s="7"/>
      <c r="F72" s="19"/>
      <c r="G72" s="10"/>
      <c r="H72" s="26"/>
      <c r="I72" s="39"/>
      <c r="J72" s="26"/>
      <c r="K72" s="26"/>
      <c r="L72" s="39"/>
      <c r="M72" s="26"/>
      <c r="N72" s="39"/>
      <c r="O72" s="26"/>
      <c r="P72" s="26"/>
      <c r="Q72" s="7"/>
    </row>
    <row r="73" spans="2:17" ht="23.1" customHeight="1" x14ac:dyDescent="0.15">
      <c r="D73" s="7"/>
      <c r="E73" s="7"/>
      <c r="F73" s="19"/>
      <c r="G73" s="10"/>
      <c r="H73" s="26"/>
      <c r="I73" s="39"/>
      <c r="J73" s="26"/>
      <c r="K73" s="26"/>
      <c r="L73" s="39"/>
      <c r="M73" s="26"/>
      <c r="N73" s="39"/>
      <c r="O73" s="26"/>
      <c r="P73" s="26"/>
      <c r="Q73" s="7"/>
    </row>
    <row r="74" spans="2:17" ht="23.1" customHeight="1" x14ac:dyDescent="0.15">
      <c r="D74" s="7"/>
      <c r="E74" s="7"/>
      <c r="F74" s="19"/>
      <c r="G74" s="10"/>
      <c r="H74" s="26"/>
      <c r="I74" s="39"/>
      <c r="J74" s="26"/>
      <c r="K74" s="26"/>
      <c r="L74" s="39"/>
      <c r="M74" s="26"/>
      <c r="N74" s="39"/>
      <c r="O74" s="26"/>
      <c r="P74" s="26"/>
      <c r="Q74" s="7"/>
    </row>
    <row r="75" spans="2:17" ht="23.1" customHeight="1" x14ac:dyDescent="0.15">
      <c r="D75" s="7"/>
      <c r="E75" s="7"/>
      <c r="F75" s="19"/>
      <c r="G75" s="10"/>
      <c r="H75" s="26"/>
      <c r="I75" s="39"/>
      <c r="J75" s="26"/>
      <c r="K75" s="26"/>
      <c r="L75" s="39"/>
      <c r="M75" s="26"/>
      <c r="N75" s="39"/>
      <c r="O75" s="26"/>
      <c r="P75" s="26"/>
      <c r="Q75" s="7"/>
    </row>
    <row r="76" spans="2:17" ht="23.1" customHeight="1" x14ac:dyDescent="0.15">
      <c r="D76" s="7"/>
      <c r="E76" s="7"/>
      <c r="F76" s="19"/>
      <c r="G76" s="10"/>
      <c r="H76" s="26"/>
      <c r="I76" s="39"/>
      <c r="J76" s="26"/>
      <c r="K76" s="26"/>
      <c r="L76" s="39"/>
      <c r="M76" s="26"/>
      <c r="N76" s="39"/>
      <c r="O76" s="26"/>
      <c r="P76" s="26"/>
      <c r="Q76" s="7"/>
    </row>
    <row r="77" spans="2:17" ht="23.1" customHeight="1" x14ac:dyDescent="0.15">
      <c r="D77" s="7"/>
      <c r="E77" s="7"/>
      <c r="F77" s="19"/>
      <c r="G77" s="10"/>
      <c r="H77" s="26"/>
      <c r="I77" s="39"/>
      <c r="J77" s="26"/>
      <c r="K77" s="26"/>
      <c r="L77" s="39"/>
      <c r="M77" s="26"/>
      <c r="N77" s="39"/>
      <c r="O77" s="26"/>
      <c r="P77" s="26"/>
      <c r="Q77" s="7"/>
    </row>
    <row r="78" spans="2:17" ht="23.1" customHeight="1" x14ac:dyDescent="0.15">
      <c r="D78" s="7"/>
      <c r="E78" s="7"/>
      <c r="F78" s="19"/>
      <c r="G78" s="10"/>
      <c r="H78" s="26"/>
      <c r="I78" s="39"/>
      <c r="J78" s="26"/>
      <c r="K78" s="26"/>
      <c r="L78" s="39"/>
      <c r="M78" s="26"/>
      <c r="N78" s="39"/>
      <c r="O78" s="26"/>
      <c r="P78" s="26"/>
      <c r="Q78" s="7"/>
    </row>
    <row r="79" spans="2:17" ht="23.1" customHeight="1" x14ac:dyDescent="0.15">
      <c r="D79" s="7"/>
      <c r="E79" s="7"/>
      <c r="F79" s="19"/>
      <c r="G79" s="10"/>
      <c r="H79" s="26"/>
      <c r="I79" s="39"/>
      <c r="J79" s="26"/>
      <c r="K79" s="26"/>
      <c r="L79" s="39"/>
      <c r="M79" s="26"/>
      <c r="N79" s="39"/>
      <c r="O79" s="26"/>
      <c r="P79" s="26"/>
      <c r="Q79" s="7"/>
    </row>
    <row r="80" spans="2:17" ht="23.1" customHeight="1" x14ac:dyDescent="0.15">
      <c r="B80" s="8" t="s">
        <v>504</v>
      </c>
      <c r="D80" s="7" t="s">
        <v>505</v>
      </c>
      <c r="E80" s="7"/>
      <c r="F80" s="19"/>
      <c r="G80" s="10"/>
      <c r="H80" s="26"/>
      <c r="I80" s="39">
        <f>TRUNC(SUM(I56:I79))</f>
        <v>0</v>
      </c>
      <c r="J80" s="26"/>
      <c r="K80" s="26"/>
      <c r="L80" s="39">
        <f>TRUNC(SUM(L56:L79))</f>
        <v>0</v>
      </c>
      <c r="M80" s="26"/>
      <c r="N80" s="39">
        <f>TRUNC(SUM(N56:N79))</f>
        <v>0</v>
      </c>
      <c r="O80" s="26" t="str">
        <f>IF((H80+K80+M80)=0, "", (H80+K80+M80))</f>
        <v/>
      </c>
      <c r="P80" s="26">
        <f>TRUNC(SUM(P56:P79))</f>
        <v>0</v>
      </c>
      <c r="Q80" s="7"/>
    </row>
    <row r="81" spans="1:17" ht="23.1" customHeight="1" x14ac:dyDescent="0.15">
      <c r="B81" s="8" t="s">
        <v>394</v>
      </c>
      <c r="D81" s="75" t="s">
        <v>520</v>
      </c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7"/>
    </row>
    <row r="82" spans="1:17" ht="23.1" customHeight="1" x14ac:dyDescent="0.15">
      <c r="A82" s="8" t="s">
        <v>352</v>
      </c>
      <c r="B82" s="8" t="s">
        <v>510</v>
      </c>
      <c r="C82" s="8" t="s">
        <v>215</v>
      </c>
      <c r="D82" s="7" t="s">
        <v>584</v>
      </c>
      <c r="E82" s="99" t="s">
        <v>588</v>
      </c>
      <c r="F82" s="19" t="s">
        <v>210</v>
      </c>
      <c r="G82" s="10">
        <v>1</v>
      </c>
      <c r="H82" s="26"/>
      <c r="I82" s="39"/>
      <c r="J82" s="26"/>
      <c r="K82" s="26"/>
      <c r="L82" s="39"/>
      <c r="M82" s="26"/>
      <c r="N82" s="39"/>
      <c r="O82" s="26"/>
      <c r="P82" s="26"/>
      <c r="Q82" s="7"/>
    </row>
    <row r="83" spans="1:17" ht="23.1" customHeight="1" x14ac:dyDescent="0.15">
      <c r="D83" s="7"/>
      <c r="E83" s="7"/>
      <c r="F83" s="19"/>
      <c r="G83" s="10"/>
      <c r="H83" s="26"/>
      <c r="I83" s="39"/>
      <c r="J83" s="26"/>
      <c r="K83" s="26"/>
      <c r="L83" s="39"/>
      <c r="M83" s="26"/>
      <c r="N83" s="39"/>
      <c r="O83" s="26"/>
      <c r="P83" s="26"/>
      <c r="Q83" s="7"/>
    </row>
    <row r="84" spans="1:17" ht="23.1" customHeight="1" x14ac:dyDescent="0.15">
      <c r="D84" s="7"/>
      <c r="E84" s="7"/>
      <c r="F84" s="19"/>
      <c r="G84" s="10"/>
      <c r="H84" s="26"/>
      <c r="I84" s="39"/>
      <c r="J84" s="26"/>
      <c r="K84" s="26"/>
      <c r="L84" s="39"/>
      <c r="M84" s="26"/>
      <c r="N84" s="39"/>
      <c r="O84" s="26"/>
      <c r="P84" s="26"/>
      <c r="Q84" s="7"/>
    </row>
    <row r="85" spans="1:17" ht="23.1" customHeight="1" x14ac:dyDescent="0.15">
      <c r="D85" s="7"/>
      <c r="E85" s="7"/>
      <c r="F85" s="19"/>
      <c r="G85" s="10"/>
      <c r="H85" s="26"/>
      <c r="I85" s="39"/>
      <c r="J85" s="26"/>
      <c r="K85" s="26"/>
      <c r="L85" s="39"/>
      <c r="M85" s="26"/>
      <c r="N85" s="39"/>
      <c r="O85" s="26"/>
      <c r="P85" s="26"/>
      <c r="Q85" s="7"/>
    </row>
    <row r="86" spans="1:17" ht="23.1" customHeight="1" x14ac:dyDescent="0.15">
      <c r="D86" s="7"/>
      <c r="E86" s="7"/>
      <c r="F86" s="19"/>
      <c r="G86" s="10"/>
      <c r="H86" s="26"/>
      <c r="I86" s="39"/>
      <c r="J86" s="26"/>
      <c r="K86" s="26"/>
      <c r="L86" s="39"/>
      <c r="M86" s="26"/>
      <c r="N86" s="39"/>
      <c r="O86" s="26"/>
      <c r="P86" s="26"/>
      <c r="Q86" s="7"/>
    </row>
    <row r="87" spans="1:17" ht="23.1" customHeight="1" x14ac:dyDescent="0.15">
      <c r="D87" s="7"/>
      <c r="E87" s="7"/>
      <c r="F87" s="19"/>
      <c r="G87" s="10"/>
      <c r="H87" s="26"/>
      <c r="I87" s="39"/>
      <c r="J87" s="26"/>
      <c r="K87" s="26"/>
      <c r="L87" s="39"/>
      <c r="M87" s="26"/>
      <c r="N87" s="39"/>
      <c r="O87" s="26"/>
      <c r="P87" s="26"/>
      <c r="Q87" s="7"/>
    </row>
    <row r="88" spans="1:17" ht="23.1" customHeight="1" x14ac:dyDescent="0.15">
      <c r="D88" s="7"/>
      <c r="E88" s="7"/>
      <c r="F88" s="19"/>
      <c r="G88" s="10"/>
      <c r="H88" s="26"/>
      <c r="I88" s="39"/>
      <c r="J88" s="26"/>
      <c r="K88" s="26"/>
      <c r="L88" s="39"/>
      <c r="M88" s="26"/>
      <c r="N88" s="39"/>
      <c r="O88" s="26"/>
      <c r="P88" s="26"/>
      <c r="Q88" s="7"/>
    </row>
    <row r="89" spans="1:17" ht="23.1" customHeight="1" x14ac:dyDescent="0.15">
      <c r="D89" s="7"/>
      <c r="E89" s="7"/>
      <c r="F89" s="19"/>
      <c r="G89" s="10"/>
      <c r="H89" s="26"/>
      <c r="I89" s="39"/>
      <c r="J89" s="26"/>
      <c r="K89" s="26"/>
      <c r="L89" s="39"/>
      <c r="M89" s="26"/>
      <c r="N89" s="39"/>
      <c r="O89" s="26"/>
      <c r="P89" s="26"/>
      <c r="Q89" s="7"/>
    </row>
    <row r="90" spans="1:17" ht="23.1" customHeight="1" x14ac:dyDescent="0.15">
      <c r="D90" s="7"/>
      <c r="E90" s="7"/>
      <c r="F90" s="19"/>
      <c r="G90" s="10"/>
      <c r="H90" s="26"/>
      <c r="I90" s="39"/>
      <c r="J90" s="26"/>
      <c r="K90" s="26"/>
      <c r="L90" s="39"/>
      <c r="M90" s="26"/>
      <c r="N90" s="39"/>
      <c r="O90" s="26"/>
      <c r="P90" s="26"/>
      <c r="Q90" s="7"/>
    </row>
    <row r="91" spans="1:17" ht="23.1" customHeight="1" x14ac:dyDescent="0.15">
      <c r="D91" s="7"/>
      <c r="E91" s="7"/>
      <c r="F91" s="19"/>
      <c r="G91" s="10"/>
      <c r="H91" s="26"/>
      <c r="I91" s="39"/>
      <c r="J91" s="26"/>
      <c r="K91" s="26"/>
      <c r="L91" s="39"/>
      <c r="M91" s="26"/>
      <c r="N91" s="39"/>
      <c r="O91" s="26"/>
      <c r="P91" s="26"/>
      <c r="Q91" s="7"/>
    </row>
    <row r="92" spans="1:17" ht="23.1" customHeight="1" x14ac:dyDescent="0.15">
      <c r="D92" s="7"/>
      <c r="E92" s="7"/>
      <c r="F92" s="19"/>
      <c r="G92" s="10"/>
      <c r="H92" s="26"/>
      <c r="I92" s="39"/>
      <c r="J92" s="26"/>
      <c r="K92" s="26"/>
      <c r="L92" s="39"/>
      <c r="M92" s="26"/>
      <c r="N92" s="39"/>
      <c r="O92" s="26"/>
      <c r="P92" s="26"/>
      <c r="Q92" s="7"/>
    </row>
    <row r="93" spans="1:17" ht="23.1" customHeight="1" x14ac:dyDescent="0.15">
      <c r="D93" s="7"/>
      <c r="E93" s="7"/>
      <c r="F93" s="19"/>
      <c r="G93" s="10"/>
      <c r="H93" s="26"/>
      <c r="I93" s="39"/>
      <c r="J93" s="26"/>
      <c r="K93" s="26"/>
      <c r="L93" s="39"/>
      <c r="M93" s="26"/>
      <c r="N93" s="39"/>
      <c r="O93" s="26"/>
      <c r="P93" s="26"/>
      <c r="Q93" s="7"/>
    </row>
    <row r="94" spans="1:17" ht="23.1" customHeight="1" x14ac:dyDescent="0.15">
      <c r="D94" s="7"/>
      <c r="E94" s="7"/>
      <c r="F94" s="19"/>
      <c r="G94" s="10"/>
      <c r="H94" s="26"/>
      <c r="I94" s="39"/>
      <c r="J94" s="26"/>
      <c r="K94" s="26"/>
      <c r="L94" s="39"/>
      <c r="M94" s="26"/>
      <c r="N94" s="39"/>
      <c r="O94" s="26"/>
      <c r="P94" s="26"/>
      <c r="Q94" s="7"/>
    </row>
    <row r="95" spans="1:17" ht="23.1" customHeight="1" x14ac:dyDescent="0.15">
      <c r="D95" s="7"/>
      <c r="E95" s="7"/>
      <c r="F95" s="19"/>
      <c r="G95" s="10"/>
      <c r="H95" s="26"/>
      <c r="I95" s="39"/>
      <c r="J95" s="26"/>
      <c r="K95" s="26"/>
      <c r="L95" s="39"/>
      <c r="M95" s="26"/>
      <c r="N95" s="39"/>
      <c r="O95" s="26"/>
      <c r="P95" s="26"/>
      <c r="Q95" s="7"/>
    </row>
    <row r="96" spans="1:17" ht="23.1" customHeight="1" x14ac:dyDescent="0.15">
      <c r="D96" s="7"/>
      <c r="E96" s="7"/>
      <c r="F96" s="19"/>
      <c r="G96" s="10"/>
      <c r="H96" s="26"/>
      <c r="I96" s="39"/>
      <c r="J96" s="26"/>
      <c r="K96" s="26"/>
      <c r="L96" s="39"/>
      <c r="M96" s="26"/>
      <c r="N96" s="39"/>
      <c r="O96" s="26"/>
      <c r="P96" s="26"/>
      <c r="Q96" s="7"/>
    </row>
    <row r="97" spans="1:17" ht="23.1" customHeight="1" x14ac:dyDescent="0.15">
      <c r="D97" s="7"/>
      <c r="E97" s="7"/>
      <c r="F97" s="19"/>
      <c r="G97" s="10"/>
      <c r="H97" s="26"/>
      <c r="I97" s="39"/>
      <c r="J97" s="26"/>
      <c r="K97" s="26"/>
      <c r="L97" s="39"/>
      <c r="M97" s="26"/>
      <c r="N97" s="39"/>
      <c r="O97" s="26"/>
      <c r="P97" s="26"/>
      <c r="Q97" s="7"/>
    </row>
    <row r="98" spans="1:17" ht="23.1" customHeight="1" x14ac:dyDescent="0.15">
      <c r="D98" s="7"/>
      <c r="E98" s="7"/>
      <c r="F98" s="19"/>
      <c r="G98" s="10"/>
      <c r="H98" s="26"/>
      <c r="I98" s="39"/>
      <c r="J98" s="26"/>
      <c r="K98" s="26"/>
      <c r="L98" s="39"/>
      <c r="M98" s="26"/>
      <c r="N98" s="39"/>
      <c r="O98" s="26"/>
      <c r="P98" s="26"/>
      <c r="Q98" s="7"/>
    </row>
    <row r="99" spans="1:17" ht="23.1" customHeight="1" x14ac:dyDescent="0.15">
      <c r="D99" s="7"/>
      <c r="E99" s="7"/>
      <c r="F99" s="19"/>
      <c r="G99" s="10"/>
      <c r="H99" s="26"/>
      <c r="I99" s="39"/>
      <c r="J99" s="26"/>
      <c r="K99" s="26"/>
      <c r="L99" s="39"/>
      <c r="M99" s="26"/>
      <c r="N99" s="39"/>
      <c r="O99" s="26"/>
      <c r="P99" s="26"/>
      <c r="Q99" s="7"/>
    </row>
    <row r="100" spans="1:17" ht="23.1" customHeight="1" x14ac:dyDescent="0.15">
      <c r="D100" s="7"/>
      <c r="E100" s="7"/>
      <c r="F100" s="19"/>
      <c r="G100" s="10"/>
      <c r="H100" s="26"/>
      <c r="I100" s="39"/>
      <c r="J100" s="26"/>
      <c r="K100" s="26"/>
      <c r="L100" s="39"/>
      <c r="M100" s="26"/>
      <c r="N100" s="39"/>
      <c r="O100" s="26"/>
      <c r="P100" s="26"/>
      <c r="Q100" s="7"/>
    </row>
    <row r="101" spans="1:17" ht="23.1" customHeight="1" x14ac:dyDescent="0.15">
      <c r="D101" s="7"/>
      <c r="E101" s="7"/>
      <c r="F101" s="19"/>
      <c r="G101" s="10"/>
      <c r="H101" s="26"/>
      <c r="I101" s="39"/>
      <c r="J101" s="26"/>
      <c r="K101" s="26"/>
      <c r="L101" s="39"/>
      <c r="M101" s="26"/>
      <c r="N101" s="39"/>
      <c r="O101" s="26"/>
      <c r="P101" s="26"/>
      <c r="Q101" s="7"/>
    </row>
    <row r="102" spans="1:17" ht="23.1" customHeight="1" x14ac:dyDescent="0.15">
      <c r="D102" s="7"/>
      <c r="E102" s="7"/>
      <c r="F102" s="19"/>
      <c r="G102" s="10"/>
      <c r="H102" s="26"/>
      <c r="I102" s="39"/>
      <c r="J102" s="26"/>
      <c r="K102" s="26"/>
      <c r="L102" s="39"/>
      <c r="M102" s="26"/>
      <c r="N102" s="39"/>
      <c r="O102" s="26"/>
      <c r="P102" s="26"/>
      <c r="Q102" s="7"/>
    </row>
    <row r="103" spans="1:17" ht="23.1" customHeight="1" x14ac:dyDescent="0.15">
      <c r="D103" s="7"/>
      <c r="E103" s="7"/>
      <c r="F103" s="19"/>
      <c r="G103" s="10"/>
      <c r="H103" s="26"/>
      <c r="I103" s="39"/>
      <c r="J103" s="26"/>
      <c r="K103" s="26"/>
      <c r="L103" s="39"/>
      <c r="M103" s="26"/>
      <c r="N103" s="39"/>
      <c r="O103" s="26"/>
      <c r="P103" s="26"/>
      <c r="Q103" s="7"/>
    </row>
    <row r="104" spans="1:17" ht="23.1" customHeight="1" x14ac:dyDescent="0.15">
      <c r="D104" s="7"/>
      <c r="E104" s="7"/>
      <c r="F104" s="19"/>
      <c r="G104" s="10"/>
      <c r="H104" s="26"/>
      <c r="I104" s="39"/>
      <c r="J104" s="26"/>
      <c r="K104" s="26"/>
      <c r="L104" s="39"/>
      <c r="M104" s="26"/>
      <c r="N104" s="39"/>
      <c r="O104" s="26"/>
      <c r="P104" s="26"/>
      <c r="Q104" s="7"/>
    </row>
    <row r="105" spans="1:17" ht="23.1" customHeight="1" x14ac:dyDescent="0.15">
      <c r="D105" s="7"/>
      <c r="E105" s="7"/>
      <c r="F105" s="19"/>
      <c r="G105" s="10"/>
      <c r="H105" s="26"/>
      <c r="I105" s="39"/>
      <c r="J105" s="26"/>
      <c r="K105" s="26"/>
      <c r="L105" s="39"/>
      <c r="M105" s="26"/>
      <c r="N105" s="39"/>
      <c r="O105" s="26"/>
      <c r="P105" s="26"/>
      <c r="Q105" s="7"/>
    </row>
    <row r="106" spans="1:17" ht="23.1" customHeight="1" x14ac:dyDescent="0.15">
      <c r="B106" s="8" t="s">
        <v>504</v>
      </c>
      <c r="D106" s="7" t="s">
        <v>505</v>
      </c>
      <c r="E106" s="7"/>
      <c r="F106" s="19"/>
      <c r="G106" s="10"/>
      <c r="H106" s="26"/>
      <c r="I106" s="39">
        <f>TRUNC(SUM(I81:I105))</f>
        <v>0</v>
      </c>
      <c r="J106" s="26"/>
      <c r="K106" s="26"/>
      <c r="L106" s="39">
        <f>TRUNC(SUM(L81:L105))</f>
        <v>0</v>
      </c>
      <c r="M106" s="26"/>
      <c r="N106" s="39">
        <f>TRUNC(SUM(N81:N105))</f>
        <v>0</v>
      </c>
      <c r="O106" s="26" t="str">
        <f>IF((H106+K106+M106)=0, "", (H106+K106+M106))</f>
        <v/>
      </c>
      <c r="P106" s="26">
        <f>TRUNC(SUM(P81:P105))</f>
        <v>0</v>
      </c>
      <c r="Q106" s="7"/>
    </row>
    <row r="107" spans="1:17" ht="23.1" customHeight="1" x14ac:dyDescent="0.15">
      <c r="B107" s="8" t="s">
        <v>394</v>
      </c>
      <c r="D107" s="75" t="s">
        <v>521</v>
      </c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7"/>
    </row>
    <row r="108" spans="1:17" ht="23.1" customHeight="1" x14ac:dyDescent="0.15">
      <c r="A108" s="8" t="s">
        <v>410</v>
      </c>
      <c r="B108" s="8" t="s">
        <v>511</v>
      </c>
      <c r="C108" s="8" t="s">
        <v>411</v>
      </c>
      <c r="D108" s="7" t="s">
        <v>125</v>
      </c>
      <c r="E108" s="7" t="s">
        <v>126</v>
      </c>
      <c r="F108" s="19" t="s">
        <v>116</v>
      </c>
      <c r="G108" s="10">
        <v>33</v>
      </c>
      <c r="H108" s="26"/>
      <c r="I108" s="39"/>
      <c r="J108" s="26"/>
      <c r="K108" s="26"/>
      <c r="L108" s="39"/>
      <c r="M108" s="26"/>
      <c r="N108" s="39"/>
      <c r="O108" s="26"/>
      <c r="P108" s="26"/>
      <c r="Q108" s="7"/>
    </row>
    <row r="109" spans="1:17" ht="23.1" customHeight="1" x14ac:dyDescent="0.15">
      <c r="A109" s="8" t="s">
        <v>412</v>
      </c>
      <c r="B109" s="8" t="s">
        <v>511</v>
      </c>
      <c r="C109" s="8" t="s">
        <v>413</v>
      </c>
      <c r="D109" s="7" t="s">
        <v>125</v>
      </c>
      <c r="E109" s="7" t="s">
        <v>128</v>
      </c>
      <c r="F109" s="19" t="s">
        <v>116</v>
      </c>
      <c r="G109" s="10">
        <v>11</v>
      </c>
      <c r="H109" s="26"/>
      <c r="I109" s="39"/>
      <c r="J109" s="26"/>
      <c r="K109" s="26"/>
      <c r="L109" s="39"/>
      <c r="M109" s="26"/>
      <c r="N109" s="39"/>
      <c r="O109" s="26"/>
      <c r="P109" s="26"/>
      <c r="Q109" s="7"/>
    </row>
    <row r="110" spans="1:17" ht="23.1" customHeight="1" x14ac:dyDescent="0.15">
      <c r="A110" s="8" t="s">
        <v>414</v>
      </c>
      <c r="B110" s="8" t="s">
        <v>511</v>
      </c>
      <c r="C110" s="8" t="s">
        <v>415</v>
      </c>
      <c r="D110" s="7" t="s">
        <v>125</v>
      </c>
      <c r="E110" s="7" t="s">
        <v>130</v>
      </c>
      <c r="F110" s="19" t="s">
        <v>116</v>
      </c>
      <c r="G110" s="10">
        <v>11</v>
      </c>
      <c r="H110" s="26"/>
      <c r="I110" s="39"/>
      <c r="J110" s="26"/>
      <c r="K110" s="26"/>
      <c r="L110" s="39"/>
      <c r="M110" s="26"/>
      <c r="N110" s="39"/>
      <c r="O110" s="26"/>
      <c r="P110" s="26"/>
      <c r="Q110" s="7"/>
    </row>
    <row r="111" spans="1:17" ht="23.1" customHeight="1" x14ac:dyDescent="0.15">
      <c r="A111" s="8" t="s">
        <v>322</v>
      </c>
      <c r="B111" s="8" t="s">
        <v>511</v>
      </c>
      <c r="C111" s="8" t="s">
        <v>131</v>
      </c>
      <c r="D111" s="7" t="s">
        <v>125</v>
      </c>
      <c r="E111" s="7" t="s">
        <v>132</v>
      </c>
      <c r="F111" s="19" t="s">
        <v>133</v>
      </c>
      <c r="G111" s="10">
        <v>2</v>
      </c>
      <c r="H111" s="26"/>
      <c r="I111" s="39"/>
      <c r="J111" s="26"/>
      <c r="K111" s="26"/>
      <c r="L111" s="39"/>
      <c r="M111" s="26"/>
      <c r="N111" s="39"/>
      <c r="O111" s="26"/>
      <c r="P111" s="26"/>
      <c r="Q111" s="7"/>
    </row>
    <row r="112" spans="1:17" ht="23.1" customHeight="1" x14ac:dyDescent="0.15">
      <c r="A112" s="8" t="s">
        <v>323</v>
      </c>
      <c r="B112" s="8" t="s">
        <v>511</v>
      </c>
      <c r="C112" s="8" t="s">
        <v>134</v>
      </c>
      <c r="D112" s="7" t="s">
        <v>125</v>
      </c>
      <c r="E112" s="7" t="s">
        <v>135</v>
      </c>
      <c r="F112" s="19" t="s">
        <v>133</v>
      </c>
      <c r="G112" s="10">
        <v>2</v>
      </c>
      <c r="H112" s="26"/>
      <c r="I112" s="39"/>
      <c r="J112" s="26"/>
      <c r="K112" s="26"/>
      <c r="L112" s="39"/>
      <c r="M112" s="26"/>
      <c r="N112" s="39"/>
      <c r="O112" s="26"/>
      <c r="P112" s="26"/>
      <c r="Q112" s="7"/>
    </row>
    <row r="113" spans="1:17" ht="23.1" customHeight="1" x14ac:dyDescent="0.15">
      <c r="A113" s="8" t="s">
        <v>324</v>
      </c>
      <c r="B113" s="8" t="s">
        <v>511</v>
      </c>
      <c r="C113" s="8" t="s">
        <v>136</v>
      </c>
      <c r="D113" s="7" t="s">
        <v>125</v>
      </c>
      <c r="E113" s="7" t="s">
        <v>137</v>
      </c>
      <c r="F113" s="19" t="s">
        <v>133</v>
      </c>
      <c r="G113" s="10">
        <v>2</v>
      </c>
      <c r="H113" s="26"/>
      <c r="I113" s="39"/>
      <c r="J113" s="26"/>
      <c r="K113" s="26"/>
      <c r="L113" s="39"/>
      <c r="M113" s="26"/>
      <c r="N113" s="39"/>
      <c r="O113" s="26"/>
      <c r="P113" s="26"/>
      <c r="Q113" s="7"/>
    </row>
    <row r="114" spans="1:17" ht="23.1" customHeight="1" x14ac:dyDescent="0.15">
      <c r="A114" s="8" t="s">
        <v>418</v>
      </c>
      <c r="B114" s="8" t="s">
        <v>511</v>
      </c>
      <c r="C114" s="8" t="s">
        <v>419</v>
      </c>
      <c r="D114" s="7" t="s">
        <v>143</v>
      </c>
      <c r="E114" s="7" t="s">
        <v>144</v>
      </c>
      <c r="F114" s="19" t="s">
        <v>116</v>
      </c>
      <c r="G114" s="10">
        <v>5</v>
      </c>
      <c r="H114" s="26"/>
      <c r="I114" s="39"/>
      <c r="J114" s="26"/>
      <c r="K114" s="26"/>
      <c r="L114" s="39"/>
      <c r="M114" s="26"/>
      <c r="N114" s="39"/>
      <c r="O114" s="26"/>
      <c r="P114" s="26"/>
      <c r="Q114" s="7"/>
    </row>
    <row r="115" spans="1:17" ht="23.1" customHeight="1" x14ac:dyDescent="0.15">
      <c r="A115" s="8" t="s">
        <v>420</v>
      </c>
      <c r="B115" s="8" t="s">
        <v>511</v>
      </c>
      <c r="C115" s="8" t="s">
        <v>421</v>
      </c>
      <c r="D115" s="7" t="s">
        <v>146</v>
      </c>
      <c r="E115" s="7" t="s">
        <v>147</v>
      </c>
      <c r="F115" s="19" t="s">
        <v>116</v>
      </c>
      <c r="G115" s="10">
        <v>4</v>
      </c>
      <c r="H115" s="26"/>
      <c r="I115" s="39"/>
      <c r="J115" s="26"/>
      <c r="K115" s="26"/>
      <c r="L115" s="39"/>
      <c r="M115" s="26"/>
      <c r="N115" s="39"/>
      <c r="O115" s="26"/>
      <c r="P115" s="26"/>
      <c r="Q115" s="7"/>
    </row>
    <row r="116" spans="1:17" ht="23.1" customHeight="1" x14ac:dyDescent="0.15">
      <c r="A116" s="8" t="s">
        <v>422</v>
      </c>
      <c r="B116" s="8" t="s">
        <v>511</v>
      </c>
      <c r="C116" s="8" t="s">
        <v>423</v>
      </c>
      <c r="D116" s="7" t="s">
        <v>149</v>
      </c>
      <c r="E116" s="7" t="s">
        <v>150</v>
      </c>
      <c r="F116" s="19" t="s">
        <v>116</v>
      </c>
      <c r="G116" s="10">
        <v>18</v>
      </c>
      <c r="H116" s="26"/>
      <c r="I116" s="39"/>
      <c r="J116" s="26"/>
      <c r="K116" s="26"/>
      <c r="L116" s="39"/>
      <c r="M116" s="26"/>
      <c r="N116" s="39"/>
      <c r="O116" s="26"/>
      <c r="P116" s="26"/>
      <c r="Q116" s="7"/>
    </row>
    <row r="117" spans="1:17" ht="23.1" customHeight="1" x14ac:dyDescent="0.15">
      <c r="A117" s="8" t="s">
        <v>426</v>
      </c>
      <c r="B117" s="8" t="s">
        <v>511</v>
      </c>
      <c r="C117" s="8" t="s">
        <v>427</v>
      </c>
      <c r="D117" s="7" t="s">
        <v>149</v>
      </c>
      <c r="E117" s="7" t="s">
        <v>154</v>
      </c>
      <c r="F117" s="19" t="s">
        <v>116</v>
      </c>
      <c r="G117" s="10">
        <v>18</v>
      </c>
      <c r="H117" s="26"/>
      <c r="I117" s="39"/>
      <c r="J117" s="26"/>
      <c r="K117" s="26"/>
      <c r="L117" s="39"/>
      <c r="M117" s="26"/>
      <c r="N117" s="39"/>
      <c r="O117" s="26"/>
      <c r="P117" s="26"/>
      <c r="Q117" s="7"/>
    </row>
    <row r="118" spans="1:17" ht="23.1" customHeight="1" x14ac:dyDescent="0.15">
      <c r="A118" s="8" t="s">
        <v>434</v>
      </c>
      <c r="B118" s="8" t="s">
        <v>511</v>
      </c>
      <c r="C118" s="8" t="s">
        <v>435</v>
      </c>
      <c r="D118" s="7" t="s">
        <v>158</v>
      </c>
      <c r="E118" s="7" t="s">
        <v>163</v>
      </c>
      <c r="F118" s="19" t="s">
        <v>116</v>
      </c>
      <c r="G118" s="10">
        <v>17</v>
      </c>
      <c r="H118" s="26"/>
      <c r="I118" s="39"/>
      <c r="J118" s="26"/>
      <c r="K118" s="26"/>
      <c r="L118" s="39"/>
      <c r="M118" s="26"/>
      <c r="N118" s="39"/>
      <c r="O118" s="26"/>
      <c r="P118" s="26"/>
      <c r="Q118" s="7"/>
    </row>
    <row r="119" spans="1:17" ht="23.1" customHeight="1" x14ac:dyDescent="0.15">
      <c r="A119" s="8" t="s">
        <v>436</v>
      </c>
      <c r="B119" s="8" t="s">
        <v>511</v>
      </c>
      <c r="C119" s="8" t="s">
        <v>437</v>
      </c>
      <c r="D119" s="7" t="s">
        <v>165</v>
      </c>
      <c r="E119" s="7" t="s">
        <v>166</v>
      </c>
      <c r="F119" s="19" t="s">
        <v>116</v>
      </c>
      <c r="G119" s="10">
        <v>17</v>
      </c>
      <c r="H119" s="26"/>
      <c r="I119" s="39"/>
      <c r="J119" s="26"/>
      <c r="K119" s="26"/>
      <c r="L119" s="39"/>
      <c r="M119" s="26"/>
      <c r="N119" s="39"/>
      <c r="O119" s="26"/>
      <c r="P119" s="26"/>
      <c r="Q119" s="7"/>
    </row>
    <row r="120" spans="1:17" ht="23.1" customHeight="1" x14ac:dyDescent="0.15">
      <c r="A120" s="8" t="s">
        <v>442</v>
      </c>
      <c r="B120" s="8" t="s">
        <v>511</v>
      </c>
      <c r="C120" s="8" t="s">
        <v>443</v>
      </c>
      <c r="D120" s="7" t="s">
        <v>172</v>
      </c>
      <c r="E120" s="7" t="s">
        <v>173</v>
      </c>
      <c r="F120" s="19" t="s">
        <v>116</v>
      </c>
      <c r="G120" s="10">
        <v>33</v>
      </c>
      <c r="H120" s="26"/>
      <c r="I120" s="39"/>
      <c r="J120" s="26"/>
      <c r="K120" s="26"/>
      <c r="L120" s="39"/>
      <c r="M120" s="26"/>
      <c r="N120" s="39"/>
      <c r="O120" s="26"/>
      <c r="P120" s="26"/>
      <c r="Q120" s="7"/>
    </row>
    <row r="121" spans="1:17" ht="23.1" customHeight="1" x14ac:dyDescent="0.15">
      <c r="A121" s="8" t="s">
        <v>366</v>
      </c>
      <c r="B121" s="8" t="s">
        <v>511</v>
      </c>
      <c r="C121" s="8" t="s">
        <v>248</v>
      </c>
      <c r="D121" s="7" t="s">
        <v>249</v>
      </c>
      <c r="E121" s="102" t="s">
        <v>591</v>
      </c>
      <c r="F121" s="19" t="s">
        <v>210</v>
      </c>
      <c r="G121" s="10">
        <v>1</v>
      </c>
      <c r="H121" s="26"/>
      <c r="I121" s="39"/>
      <c r="J121" s="26"/>
      <c r="K121" s="26"/>
      <c r="L121" s="39"/>
      <c r="M121" s="26"/>
      <c r="N121" s="39"/>
      <c r="O121" s="26"/>
      <c r="P121" s="26"/>
      <c r="Q121" s="7"/>
    </row>
    <row r="122" spans="1:17" ht="23.1" customHeight="1" x14ac:dyDescent="0.15">
      <c r="D122" s="7"/>
      <c r="E122" s="7"/>
      <c r="F122" s="19"/>
      <c r="G122" s="10"/>
      <c r="H122" s="26"/>
      <c r="I122" s="39"/>
      <c r="J122" s="26"/>
      <c r="K122" s="26"/>
      <c r="L122" s="39"/>
      <c r="M122" s="26"/>
      <c r="N122" s="39"/>
      <c r="O122" s="26"/>
      <c r="P122" s="26"/>
      <c r="Q122" s="7"/>
    </row>
    <row r="123" spans="1:17" ht="23.1" customHeight="1" x14ac:dyDescent="0.15">
      <c r="D123" s="7"/>
      <c r="E123" s="7"/>
      <c r="F123" s="19"/>
      <c r="G123" s="10"/>
      <c r="H123" s="26"/>
      <c r="I123" s="39"/>
      <c r="J123" s="26"/>
      <c r="K123" s="26"/>
      <c r="L123" s="39"/>
      <c r="M123" s="26"/>
      <c r="N123" s="39"/>
      <c r="O123" s="26"/>
      <c r="P123" s="26"/>
      <c r="Q123" s="7"/>
    </row>
    <row r="124" spans="1:17" ht="23.1" customHeight="1" x14ac:dyDescent="0.15">
      <c r="D124" s="7"/>
      <c r="E124" s="7"/>
      <c r="F124" s="19"/>
      <c r="G124" s="10"/>
      <c r="H124" s="26"/>
      <c r="I124" s="39"/>
      <c r="J124" s="26"/>
      <c r="K124" s="26"/>
      <c r="L124" s="39"/>
      <c r="M124" s="26"/>
      <c r="N124" s="39"/>
      <c r="O124" s="26"/>
      <c r="P124" s="26"/>
      <c r="Q124" s="7"/>
    </row>
    <row r="125" spans="1:17" ht="23.1" customHeight="1" x14ac:dyDescent="0.15">
      <c r="D125" s="7"/>
      <c r="E125" s="7"/>
      <c r="F125" s="19"/>
      <c r="G125" s="10"/>
      <c r="H125" s="26"/>
      <c r="I125" s="39"/>
      <c r="J125" s="26"/>
      <c r="K125" s="26"/>
      <c r="L125" s="39"/>
      <c r="M125" s="26"/>
      <c r="N125" s="39"/>
      <c r="O125" s="26"/>
      <c r="P125" s="26"/>
      <c r="Q125" s="7"/>
    </row>
    <row r="126" spans="1:17" ht="23.1" customHeight="1" x14ac:dyDescent="0.15">
      <c r="D126" s="7"/>
      <c r="E126" s="7"/>
      <c r="F126" s="19"/>
      <c r="G126" s="10"/>
      <c r="H126" s="26"/>
      <c r="I126" s="39"/>
      <c r="J126" s="26"/>
      <c r="K126" s="26"/>
      <c r="L126" s="39"/>
      <c r="M126" s="26"/>
      <c r="N126" s="39"/>
      <c r="O126" s="26"/>
      <c r="P126" s="26"/>
      <c r="Q126" s="7"/>
    </row>
    <row r="127" spans="1:17" ht="23.1" customHeight="1" x14ac:dyDescent="0.15">
      <c r="D127" s="7"/>
      <c r="E127" s="7"/>
      <c r="F127" s="19"/>
      <c r="G127" s="10"/>
      <c r="H127" s="26"/>
      <c r="I127" s="39"/>
      <c r="J127" s="26"/>
      <c r="K127" s="26"/>
      <c r="L127" s="39"/>
      <c r="M127" s="26"/>
      <c r="N127" s="39"/>
      <c r="O127" s="26"/>
      <c r="P127" s="26"/>
      <c r="Q127" s="7"/>
    </row>
    <row r="128" spans="1:17" ht="23.1" customHeight="1" x14ac:dyDescent="0.15">
      <c r="D128" s="7"/>
      <c r="E128" s="7"/>
      <c r="F128" s="19"/>
      <c r="G128" s="10"/>
      <c r="H128" s="26"/>
      <c r="I128" s="39"/>
      <c r="J128" s="26"/>
      <c r="K128" s="26"/>
      <c r="L128" s="39"/>
      <c r="M128" s="26"/>
      <c r="N128" s="39"/>
      <c r="O128" s="26"/>
      <c r="P128" s="26"/>
      <c r="Q128" s="7"/>
    </row>
    <row r="129" spans="1:17" ht="23.1" customHeight="1" x14ac:dyDescent="0.15">
      <c r="D129" s="7"/>
      <c r="E129" s="7"/>
      <c r="F129" s="19"/>
      <c r="G129" s="10"/>
      <c r="H129" s="26"/>
      <c r="I129" s="39"/>
      <c r="J129" s="26"/>
      <c r="K129" s="26"/>
      <c r="L129" s="39"/>
      <c r="M129" s="26"/>
      <c r="N129" s="39"/>
      <c r="O129" s="26"/>
      <c r="P129" s="26"/>
      <c r="Q129" s="7"/>
    </row>
    <row r="130" spans="1:17" ht="23.1" customHeight="1" x14ac:dyDescent="0.15">
      <c r="D130" s="7"/>
      <c r="E130" s="7"/>
      <c r="F130" s="19"/>
      <c r="G130" s="10"/>
      <c r="H130" s="26"/>
      <c r="I130" s="39"/>
      <c r="J130" s="26"/>
      <c r="K130" s="26"/>
      <c r="L130" s="39"/>
      <c r="M130" s="26"/>
      <c r="N130" s="39"/>
      <c r="O130" s="26"/>
      <c r="P130" s="26"/>
      <c r="Q130" s="7"/>
    </row>
    <row r="131" spans="1:17" ht="23.1" customHeight="1" x14ac:dyDescent="0.15">
      <c r="D131" s="7"/>
      <c r="E131" s="7"/>
      <c r="F131" s="19"/>
      <c r="G131" s="10"/>
      <c r="H131" s="26"/>
      <c r="I131" s="39"/>
      <c r="J131" s="26"/>
      <c r="K131" s="26"/>
      <c r="L131" s="39"/>
      <c r="M131" s="26"/>
      <c r="N131" s="39"/>
      <c r="O131" s="26"/>
      <c r="P131" s="26"/>
      <c r="Q131" s="7"/>
    </row>
    <row r="132" spans="1:17" ht="23.1" customHeight="1" x14ac:dyDescent="0.15">
      <c r="B132" s="8" t="s">
        <v>504</v>
      </c>
      <c r="D132" s="7" t="s">
        <v>505</v>
      </c>
      <c r="E132" s="7"/>
      <c r="F132" s="19"/>
      <c r="G132" s="10"/>
      <c r="H132" s="26"/>
      <c r="I132" s="39">
        <f>TRUNC(SUM(I107:I131))</f>
        <v>0</v>
      </c>
      <c r="J132" s="26"/>
      <c r="K132" s="26"/>
      <c r="L132" s="39">
        <f>TRUNC(SUM(L107:L131))</f>
        <v>0</v>
      </c>
      <c r="M132" s="26"/>
      <c r="N132" s="39">
        <f>TRUNC(SUM(N107:N131))</f>
        <v>0</v>
      </c>
      <c r="O132" s="26" t="str">
        <f>IF((H132+K132+M132)=0, "", (H132+K132+M132))</f>
        <v/>
      </c>
      <c r="P132" s="26">
        <f>TRUNC(SUM(P107:P131))</f>
        <v>0</v>
      </c>
      <c r="Q132" s="7"/>
    </row>
    <row r="133" spans="1:17" ht="23.1" customHeight="1" x14ac:dyDescent="0.15">
      <c r="B133" s="8" t="s">
        <v>394</v>
      </c>
      <c r="D133" s="75" t="s">
        <v>522</v>
      </c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7"/>
    </row>
    <row r="134" spans="1:17" ht="28.5" customHeight="1" x14ac:dyDescent="0.15">
      <c r="A134" s="8" t="s">
        <v>367</v>
      </c>
      <c r="B134" s="8" t="s">
        <v>512</v>
      </c>
      <c r="C134" s="8" t="s">
        <v>250</v>
      </c>
      <c r="D134" s="101" t="s">
        <v>589</v>
      </c>
      <c r="E134" s="100" t="s">
        <v>590</v>
      </c>
      <c r="F134" s="44" t="s">
        <v>210</v>
      </c>
      <c r="G134" s="10">
        <v>1</v>
      </c>
      <c r="H134" s="26"/>
      <c r="I134" s="39"/>
      <c r="J134" s="26"/>
      <c r="K134" s="26"/>
      <c r="L134" s="39"/>
      <c r="M134" s="26"/>
      <c r="N134" s="39"/>
      <c r="O134" s="26"/>
      <c r="P134" s="26"/>
      <c r="Q134" s="7"/>
    </row>
    <row r="135" spans="1:17" ht="23.1" customHeight="1" x14ac:dyDescent="0.15">
      <c r="D135" s="7"/>
      <c r="E135" s="7"/>
      <c r="F135" s="19"/>
      <c r="G135" s="10"/>
      <c r="H135" s="26"/>
      <c r="I135" s="39"/>
      <c r="J135" s="26"/>
      <c r="K135" s="26"/>
      <c r="L135" s="39"/>
      <c r="M135" s="26"/>
      <c r="N135" s="39"/>
      <c r="O135" s="26"/>
      <c r="P135" s="26"/>
      <c r="Q135" s="7"/>
    </row>
    <row r="136" spans="1:17" ht="23.1" customHeight="1" x14ac:dyDescent="0.15">
      <c r="D136" s="7"/>
      <c r="E136" s="7"/>
      <c r="F136" s="19"/>
      <c r="G136" s="10"/>
      <c r="H136" s="26"/>
      <c r="I136" s="39"/>
      <c r="J136" s="26"/>
      <c r="K136" s="26"/>
      <c r="L136" s="39"/>
      <c r="M136" s="26"/>
      <c r="N136" s="39"/>
      <c r="O136" s="26"/>
      <c r="P136" s="26"/>
      <c r="Q136" s="7"/>
    </row>
    <row r="137" spans="1:17" ht="23.1" customHeight="1" x14ac:dyDescent="0.15">
      <c r="D137" s="7"/>
      <c r="E137" s="7"/>
      <c r="F137" s="19"/>
      <c r="G137" s="10"/>
      <c r="H137" s="26"/>
      <c r="I137" s="39"/>
      <c r="J137" s="26"/>
      <c r="K137" s="26"/>
      <c r="L137" s="39"/>
      <c r="M137" s="26"/>
      <c r="N137" s="39"/>
      <c r="O137" s="26"/>
      <c r="P137" s="26"/>
      <c r="Q137" s="7"/>
    </row>
    <row r="138" spans="1:17" ht="23.1" customHeight="1" x14ac:dyDescent="0.15">
      <c r="D138" s="7"/>
      <c r="E138" s="7"/>
      <c r="F138" s="19"/>
      <c r="G138" s="10"/>
      <c r="H138" s="26"/>
      <c r="I138" s="39"/>
      <c r="J138" s="26"/>
      <c r="K138" s="26"/>
      <c r="L138" s="39"/>
      <c r="M138" s="26"/>
      <c r="N138" s="39"/>
      <c r="O138" s="26"/>
      <c r="P138" s="26"/>
      <c r="Q138" s="7"/>
    </row>
    <row r="139" spans="1:17" ht="23.1" customHeight="1" x14ac:dyDescent="0.15">
      <c r="D139" s="7"/>
      <c r="E139" s="7"/>
      <c r="F139" s="19"/>
      <c r="G139" s="10"/>
      <c r="H139" s="26"/>
      <c r="I139" s="39"/>
      <c r="J139" s="26"/>
      <c r="K139" s="26"/>
      <c r="L139" s="39"/>
      <c r="M139" s="26"/>
      <c r="N139" s="39"/>
      <c r="O139" s="26"/>
      <c r="P139" s="26"/>
      <c r="Q139" s="7"/>
    </row>
    <row r="140" spans="1:17" ht="23.1" customHeight="1" x14ac:dyDescent="0.15">
      <c r="D140" s="7"/>
      <c r="E140" s="7"/>
      <c r="F140" s="19"/>
      <c r="G140" s="10"/>
      <c r="H140" s="26"/>
      <c r="I140" s="39"/>
      <c r="J140" s="26"/>
      <c r="K140" s="26"/>
      <c r="L140" s="39"/>
      <c r="M140" s="26"/>
      <c r="N140" s="39"/>
      <c r="O140" s="26"/>
      <c r="P140" s="26"/>
      <c r="Q140" s="7"/>
    </row>
    <row r="141" spans="1:17" ht="23.1" customHeight="1" x14ac:dyDescent="0.15">
      <c r="D141" s="7"/>
      <c r="E141" s="7"/>
      <c r="F141" s="19"/>
      <c r="G141" s="10"/>
      <c r="H141" s="26"/>
      <c r="I141" s="39"/>
      <c r="J141" s="26"/>
      <c r="K141" s="26"/>
      <c r="L141" s="39"/>
      <c r="M141" s="26"/>
      <c r="N141" s="39"/>
      <c r="O141" s="26"/>
      <c r="P141" s="26"/>
      <c r="Q141" s="7"/>
    </row>
    <row r="142" spans="1:17" ht="23.1" customHeight="1" x14ac:dyDescent="0.15">
      <c r="D142" s="7"/>
      <c r="E142" s="7"/>
      <c r="F142" s="19"/>
      <c r="G142" s="10"/>
      <c r="H142" s="26"/>
      <c r="I142" s="39"/>
      <c r="J142" s="26"/>
      <c r="K142" s="26"/>
      <c r="L142" s="39"/>
      <c r="M142" s="26"/>
      <c r="N142" s="39"/>
      <c r="O142" s="26"/>
      <c r="P142" s="26"/>
      <c r="Q142" s="7"/>
    </row>
    <row r="143" spans="1:17" ht="23.1" customHeight="1" x14ac:dyDescent="0.15">
      <c r="D143" s="7"/>
      <c r="E143" s="7"/>
      <c r="F143" s="19"/>
      <c r="G143" s="10"/>
      <c r="H143" s="26"/>
      <c r="I143" s="39"/>
      <c r="J143" s="26"/>
      <c r="K143" s="26"/>
      <c r="L143" s="39"/>
      <c r="M143" s="26"/>
      <c r="N143" s="39"/>
      <c r="O143" s="26"/>
      <c r="P143" s="26"/>
      <c r="Q143" s="7"/>
    </row>
    <row r="144" spans="1:17" ht="23.1" customHeight="1" x14ac:dyDescent="0.15">
      <c r="D144" s="7"/>
      <c r="E144" s="7"/>
      <c r="F144" s="19"/>
      <c r="G144" s="10"/>
      <c r="H144" s="26"/>
      <c r="I144" s="39"/>
      <c r="J144" s="26"/>
      <c r="K144" s="26"/>
      <c r="L144" s="39"/>
      <c r="M144" s="26"/>
      <c r="N144" s="39"/>
      <c r="O144" s="26"/>
      <c r="P144" s="26"/>
      <c r="Q144" s="7"/>
    </row>
    <row r="145" spans="1:17" ht="23.1" customHeight="1" x14ac:dyDescent="0.15">
      <c r="D145" s="7"/>
      <c r="E145" s="7"/>
      <c r="F145" s="19"/>
      <c r="G145" s="10"/>
      <c r="H145" s="26"/>
      <c r="I145" s="39"/>
      <c r="J145" s="26"/>
      <c r="K145" s="26"/>
      <c r="L145" s="39"/>
      <c r="M145" s="26"/>
      <c r="N145" s="39"/>
      <c r="O145" s="26"/>
      <c r="P145" s="26"/>
      <c r="Q145" s="7"/>
    </row>
    <row r="146" spans="1:17" ht="23.1" customHeight="1" x14ac:dyDescent="0.15">
      <c r="D146" s="7"/>
      <c r="E146" s="7"/>
      <c r="F146" s="19"/>
      <c r="G146" s="10"/>
      <c r="H146" s="26"/>
      <c r="I146" s="39"/>
      <c r="J146" s="26"/>
      <c r="K146" s="26"/>
      <c r="L146" s="39"/>
      <c r="M146" s="26"/>
      <c r="N146" s="39"/>
      <c r="O146" s="26"/>
      <c r="P146" s="26"/>
      <c r="Q146" s="7"/>
    </row>
    <row r="147" spans="1:17" ht="23.1" customHeight="1" x14ac:dyDescent="0.15">
      <c r="D147" s="7"/>
      <c r="E147" s="7"/>
      <c r="F147" s="19"/>
      <c r="G147" s="10"/>
      <c r="H147" s="26"/>
      <c r="I147" s="39"/>
      <c r="J147" s="26"/>
      <c r="K147" s="26"/>
      <c r="L147" s="39"/>
      <c r="M147" s="26"/>
      <c r="N147" s="39"/>
      <c r="O147" s="26"/>
      <c r="P147" s="26"/>
      <c r="Q147" s="7"/>
    </row>
    <row r="148" spans="1:17" ht="23.1" customHeight="1" x14ac:dyDescent="0.15">
      <c r="D148" s="7"/>
      <c r="E148" s="7"/>
      <c r="F148" s="19"/>
      <c r="G148" s="10"/>
      <c r="H148" s="26"/>
      <c r="I148" s="39"/>
      <c r="J148" s="26"/>
      <c r="K148" s="26"/>
      <c r="L148" s="39"/>
      <c r="M148" s="26"/>
      <c r="N148" s="39"/>
      <c r="O148" s="26"/>
      <c r="P148" s="26"/>
      <c r="Q148" s="7"/>
    </row>
    <row r="149" spans="1:17" ht="23.1" customHeight="1" x14ac:dyDescent="0.15">
      <c r="D149" s="7"/>
      <c r="E149" s="7"/>
      <c r="F149" s="19"/>
      <c r="G149" s="10"/>
      <c r="H149" s="26"/>
      <c r="I149" s="39"/>
      <c r="J149" s="26"/>
      <c r="K149" s="26"/>
      <c r="L149" s="39"/>
      <c r="M149" s="26"/>
      <c r="N149" s="39"/>
      <c r="O149" s="26"/>
      <c r="P149" s="26"/>
      <c r="Q149" s="7"/>
    </row>
    <row r="150" spans="1:17" ht="23.1" customHeight="1" x14ac:dyDescent="0.15">
      <c r="D150" s="7"/>
      <c r="E150" s="7"/>
      <c r="F150" s="19"/>
      <c r="G150" s="10"/>
      <c r="H150" s="26"/>
      <c r="I150" s="39"/>
      <c r="J150" s="26"/>
      <c r="K150" s="26"/>
      <c r="L150" s="39"/>
      <c r="M150" s="26"/>
      <c r="N150" s="39"/>
      <c r="O150" s="26"/>
      <c r="P150" s="26"/>
      <c r="Q150" s="7"/>
    </row>
    <row r="151" spans="1:17" ht="23.1" customHeight="1" x14ac:dyDescent="0.15">
      <c r="D151" s="7"/>
      <c r="E151" s="7"/>
      <c r="F151" s="19"/>
      <c r="G151" s="10"/>
      <c r="H151" s="26"/>
      <c r="I151" s="39"/>
      <c r="J151" s="26"/>
      <c r="K151" s="26"/>
      <c r="L151" s="39"/>
      <c r="M151" s="26"/>
      <c r="N151" s="39"/>
      <c r="O151" s="26"/>
      <c r="P151" s="26"/>
      <c r="Q151" s="7"/>
    </row>
    <row r="152" spans="1:17" ht="23.1" customHeight="1" x14ac:dyDescent="0.15">
      <c r="D152" s="7"/>
      <c r="E152" s="7"/>
      <c r="F152" s="19"/>
      <c r="G152" s="10"/>
      <c r="H152" s="26"/>
      <c r="I152" s="39"/>
      <c r="J152" s="26"/>
      <c r="K152" s="26"/>
      <c r="L152" s="39"/>
      <c r="M152" s="26"/>
      <c r="N152" s="39"/>
      <c r="O152" s="26"/>
      <c r="P152" s="26"/>
      <c r="Q152" s="7"/>
    </row>
    <row r="153" spans="1:17" ht="23.1" customHeight="1" x14ac:dyDescent="0.15">
      <c r="D153" s="7"/>
      <c r="E153" s="7"/>
      <c r="F153" s="19"/>
      <c r="G153" s="10"/>
      <c r="H153" s="26"/>
      <c r="I153" s="39"/>
      <c r="J153" s="26"/>
      <c r="K153" s="26"/>
      <c r="L153" s="39"/>
      <c r="M153" s="26"/>
      <c r="N153" s="39"/>
      <c r="O153" s="26"/>
      <c r="P153" s="26"/>
      <c r="Q153" s="7"/>
    </row>
    <row r="154" spans="1:17" ht="23.1" customHeight="1" x14ac:dyDescent="0.15">
      <c r="D154" s="7"/>
      <c r="E154" s="7"/>
      <c r="F154" s="19"/>
      <c r="G154" s="10"/>
      <c r="H154" s="26"/>
      <c r="I154" s="39"/>
      <c r="J154" s="26"/>
      <c r="K154" s="26"/>
      <c r="L154" s="39"/>
      <c r="M154" s="26"/>
      <c r="N154" s="39"/>
      <c r="O154" s="26"/>
      <c r="P154" s="26"/>
      <c r="Q154" s="7"/>
    </row>
    <row r="155" spans="1:17" ht="23.1" customHeight="1" x14ac:dyDescent="0.15">
      <c r="D155" s="7"/>
      <c r="E155" s="7"/>
      <c r="F155" s="19"/>
      <c r="G155" s="10"/>
      <c r="H155" s="26"/>
      <c r="I155" s="39"/>
      <c r="J155" s="26"/>
      <c r="K155" s="26"/>
      <c r="L155" s="39"/>
      <c r="M155" s="26"/>
      <c r="N155" s="39"/>
      <c r="O155" s="26"/>
      <c r="P155" s="26"/>
      <c r="Q155" s="7"/>
    </row>
    <row r="156" spans="1:17" ht="23.1" customHeight="1" x14ac:dyDescent="0.15">
      <c r="D156" s="7"/>
      <c r="E156" s="7"/>
      <c r="F156" s="19"/>
      <c r="G156" s="10"/>
      <c r="H156" s="26"/>
      <c r="I156" s="39"/>
      <c r="J156" s="26"/>
      <c r="K156" s="26"/>
      <c r="L156" s="39"/>
      <c r="M156" s="26"/>
      <c r="N156" s="39"/>
      <c r="O156" s="26"/>
      <c r="P156" s="26"/>
      <c r="Q156" s="7"/>
    </row>
    <row r="157" spans="1:17" ht="23.1" customHeight="1" x14ac:dyDescent="0.15">
      <c r="D157" s="7"/>
      <c r="E157" s="7"/>
      <c r="F157" s="19"/>
      <c r="G157" s="10"/>
      <c r="H157" s="26"/>
      <c r="I157" s="39"/>
      <c r="J157" s="26"/>
      <c r="K157" s="26"/>
      <c r="L157" s="39"/>
      <c r="M157" s="26"/>
      <c r="N157" s="39"/>
      <c r="O157" s="26"/>
      <c r="P157" s="26"/>
      <c r="Q157" s="7"/>
    </row>
    <row r="158" spans="1:17" ht="23.1" customHeight="1" x14ac:dyDescent="0.15">
      <c r="B158" s="8" t="s">
        <v>504</v>
      </c>
      <c r="D158" s="7" t="s">
        <v>505</v>
      </c>
      <c r="E158" s="7"/>
      <c r="F158" s="19"/>
      <c r="G158" s="10"/>
      <c r="H158" s="26"/>
      <c r="I158" s="39">
        <f>TRUNC(SUM(I133:I157))</f>
        <v>0</v>
      </c>
      <c r="J158" s="26"/>
      <c r="K158" s="26"/>
      <c r="L158" s="39">
        <f>TRUNC(SUM(L133:L157))</f>
        <v>0</v>
      </c>
      <c r="M158" s="26"/>
      <c r="N158" s="39">
        <f>TRUNC(SUM(N133:N157))</f>
        <v>0</v>
      </c>
      <c r="O158" s="26" t="str">
        <f>IF((H158+K158+M158)=0, "", (H158+K158+M158))</f>
        <v/>
      </c>
      <c r="P158" s="26">
        <f>TRUNC(SUM(P133:P157))</f>
        <v>0</v>
      </c>
      <c r="Q158" s="7"/>
    </row>
    <row r="159" spans="1:17" ht="23.1" customHeight="1" x14ac:dyDescent="0.15">
      <c r="B159" s="8" t="s">
        <v>394</v>
      </c>
      <c r="D159" s="75" t="s">
        <v>523</v>
      </c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7"/>
    </row>
    <row r="160" spans="1:17" ht="23.1" customHeight="1" x14ac:dyDescent="0.15">
      <c r="A160" s="8" t="s">
        <v>404</v>
      </c>
      <c r="B160" s="8" t="s">
        <v>513</v>
      </c>
      <c r="C160" s="8" t="s">
        <v>405</v>
      </c>
      <c r="D160" s="7" t="s">
        <v>118</v>
      </c>
      <c r="E160" s="7" t="s">
        <v>119</v>
      </c>
      <c r="F160" s="19" t="s">
        <v>116</v>
      </c>
      <c r="G160" s="10">
        <v>165</v>
      </c>
      <c r="H160" s="26"/>
      <c r="I160" s="39"/>
      <c r="J160" s="26"/>
      <c r="K160" s="26"/>
      <c r="L160" s="39"/>
      <c r="M160" s="26"/>
      <c r="N160" s="39"/>
      <c r="O160" s="26"/>
      <c r="P160" s="26"/>
      <c r="Q160" s="7"/>
    </row>
    <row r="161" spans="1:17" ht="23.1" customHeight="1" x14ac:dyDescent="0.15">
      <c r="A161" s="8" t="s">
        <v>440</v>
      </c>
      <c r="B161" s="8" t="s">
        <v>513</v>
      </c>
      <c r="C161" s="8" t="s">
        <v>441</v>
      </c>
      <c r="D161" s="7" t="s">
        <v>165</v>
      </c>
      <c r="E161" s="7" t="s">
        <v>170</v>
      </c>
      <c r="F161" s="19" t="s">
        <v>116</v>
      </c>
      <c r="G161" s="10">
        <v>210</v>
      </c>
      <c r="H161" s="26"/>
      <c r="I161" s="39"/>
      <c r="J161" s="26"/>
      <c r="K161" s="26"/>
      <c r="L161" s="39"/>
      <c r="M161" s="26"/>
      <c r="N161" s="39"/>
      <c r="O161" s="26"/>
      <c r="P161" s="26"/>
      <c r="Q161" s="7"/>
    </row>
    <row r="162" spans="1:17" ht="23.1" customHeight="1" x14ac:dyDescent="0.15">
      <c r="A162" s="8" t="s">
        <v>448</v>
      </c>
      <c r="B162" s="8" t="s">
        <v>513</v>
      </c>
      <c r="C162" s="8" t="s">
        <v>449</v>
      </c>
      <c r="D162" s="7" t="s">
        <v>180</v>
      </c>
      <c r="E162" s="7" t="s">
        <v>181</v>
      </c>
      <c r="F162" s="19" t="s">
        <v>133</v>
      </c>
      <c r="G162" s="10">
        <v>4</v>
      </c>
      <c r="H162" s="26"/>
      <c r="I162" s="39"/>
      <c r="J162" s="26"/>
      <c r="K162" s="26"/>
      <c r="L162" s="39"/>
      <c r="M162" s="26"/>
      <c r="N162" s="39"/>
      <c r="O162" s="26"/>
      <c r="P162" s="26"/>
      <c r="Q162" s="7"/>
    </row>
    <row r="163" spans="1:17" ht="23.1" customHeight="1" x14ac:dyDescent="0.15">
      <c r="D163" s="7"/>
      <c r="E163" s="7"/>
      <c r="F163" s="19"/>
      <c r="G163" s="10"/>
      <c r="H163" s="26"/>
      <c r="I163" s="39"/>
      <c r="J163" s="26"/>
      <c r="K163" s="26"/>
      <c r="L163" s="39"/>
      <c r="M163" s="26"/>
      <c r="N163" s="39"/>
      <c r="O163" s="26"/>
      <c r="P163" s="26"/>
      <c r="Q163" s="7"/>
    </row>
    <row r="164" spans="1:17" ht="23.1" customHeight="1" x14ac:dyDescent="0.15">
      <c r="D164" s="7"/>
      <c r="E164" s="7"/>
      <c r="F164" s="19"/>
      <c r="G164" s="10"/>
      <c r="H164" s="26"/>
      <c r="I164" s="39"/>
      <c r="J164" s="26"/>
      <c r="K164" s="26"/>
      <c r="L164" s="39"/>
      <c r="M164" s="26"/>
      <c r="N164" s="39"/>
      <c r="O164" s="26"/>
      <c r="P164" s="26"/>
      <c r="Q164" s="7"/>
    </row>
    <row r="165" spans="1:17" ht="23.1" customHeight="1" x14ac:dyDescent="0.15">
      <c r="D165" s="7"/>
      <c r="E165" s="7"/>
      <c r="F165" s="19"/>
      <c r="G165" s="10"/>
      <c r="H165" s="26"/>
      <c r="I165" s="39"/>
      <c r="J165" s="26"/>
      <c r="K165" s="26"/>
      <c r="L165" s="39"/>
      <c r="M165" s="26"/>
      <c r="N165" s="39"/>
      <c r="O165" s="26"/>
      <c r="P165" s="26"/>
      <c r="Q165" s="7"/>
    </row>
    <row r="166" spans="1:17" ht="23.1" customHeight="1" x14ac:dyDescent="0.15">
      <c r="D166" s="7"/>
      <c r="E166" s="7"/>
      <c r="F166" s="19"/>
      <c r="G166" s="10"/>
      <c r="H166" s="26"/>
      <c r="I166" s="39"/>
      <c r="J166" s="26"/>
      <c r="K166" s="26"/>
      <c r="L166" s="39"/>
      <c r="M166" s="26"/>
      <c r="N166" s="39"/>
      <c r="O166" s="26"/>
      <c r="P166" s="26"/>
      <c r="Q166" s="7"/>
    </row>
    <row r="167" spans="1:17" ht="23.1" customHeight="1" x14ac:dyDescent="0.15">
      <c r="D167" s="7"/>
      <c r="E167" s="7"/>
      <c r="F167" s="19"/>
      <c r="G167" s="10"/>
      <c r="H167" s="26"/>
      <c r="I167" s="39"/>
      <c r="J167" s="26"/>
      <c r="K167" s="26"/>
      <c r="L167" s="39"/>
      <c r="M167" s="26"/>
      <c r="N167" s="39"/>
      <c r="O167" s="26"/>
      <c r="P167" s="26"/>
      <c r="Q167" s="7"/>
    </row>
    <row r="168" spans="1:17" ht="23.1" customHeight="1" x14ac:dyDescent="0.15">
      <c r="D168" s="7"/>
      <c r="E168" s="7"/>
      <c r="F168" s="19"/>
      <c r="G168" s="10"/>
      <c r="H168" s="26"/>
      <c r="I168" s="39"/>
      <c r="J168" s="26"/>
      <c r="K168" s="26"/>
      <c r="L168" s="39"/>
      <c r="M168" s="26"/>
      <c r="N168" s="39"/>
      <c r="O168" s="26"/>
      <c r="P168" s="26"/>
      <c r="Q168" s="7"/>
    </row>
    <row r="169" spans="1:17" ht="23.1" customHeight="1" x14ac:dyDescent="0.15">
      <c r="D169" s="7"/>
      <c r="E169" s="7"/>
      <c r="F169" s="19"/>
      <c r="G169" s="10"/>
      <c r="H169" s="26"/>
      <c r="I169" s="39"/>
      <c r="J169" s="26"/>
      <c r="K169" s="26"/>
      <c r="L169" s="39"/>
      <c r="M169" s="26"/>
      <c r="N169" s="39"/>
      <c r="O169" s="26"/>
      <c r="P169" s="26"/>
      <c r="Q169" s="7"/>
    </row>
    <row r="170" spans="1:17" ht="23.1" customHeight="1" x14ac:dyDescent="0.15">
      <c r="D170" s="7"/>
      <c r="E170" s="7"/>
      <c r="F170" s="19"/>
      <c r="G170" s="10"/>
      <c r="H170" s="26"/>
      <c r="I170" s="39"/>
      <c r="J170" s="26"/>
      <c r="K170" s="26"/>
      <c r="L170" s="39"/>
      <c r="M170" s="26"/>
      <c r="N170" s="39"/>
      <c r="O170" s="26"/>
      <c r="P170" s="26"/>
      <c r="Q170" s="7"/>
    </row>
    <row r="171" spans="1:17" ht="23.1" customHeight="1" x14ac:dyDescent="0.15">
      <c r="D171" s="7"/>
      <c r="E171" s="7"/>
      <c r="F171" s="19"/>
      <c r="G171" s="10"/>
      <c r="H171" s="26"/>
      <c r="I171" s="39"/>
      <c r="J171" s="26"/>
      <c r="K171" s="26"/>
      <c r="L171" s="39"/>
      <c r="M171" s="26"/>
      <c r="N171" s="39"/>
      <c r="O171" s="26"/>
      <c r="P171" s="26"/>
      <c r="Q171" s="7"/>
    </row>
    <row r="172" spans="1:17" ht="23.1" customHeight="1" x14ac:dyDescent="0.15">
      <c r="D172" s="7"/>
      <c r="E172" s="7"/>
      <c r="F172" s="19"/>
      <c r="G172" s="10"/>
      <c r="H172" s="26"/>
      <c r="I172" s="39"/>
      <c r="J172" s="26"/>
      <c r="K172" s="26"/>
      <c r="L172" s="39"/>
      <c r="M172" s="26"/>
      <c r="N172" s="39"/>
      <c r="O172" s="26"/>
      <c r="P172" s="26"/>
      <c r="Q172" s="7"/>
    </row>
    <row r="173" spans="1:17" ht="23.1" customHeight="1" x14ac:dyDescent="0.15">
      <c r="D173" s="7"/>
      <c r="E173" s="7"/>
      <c r="F173" s="19"/>
      <c r="G173" s="10"/>
      <c r="H173" s="26"/>
      <c r="I173" s="39"/>
      <c r="J173" s="26"/>
      <c r="K173" s="26"/>
      <c r="L173" s="39"/>
      <c r="M173" s="26"/>
      <c r="N173" s="39"/>
      <c r="O173" s="26"/>
      <c r="P173" s="26"/>
      <c r="Q173" s="7"/>
    </row>
    <row r="174" spans="1:17" ht="23.1" customHeight="1" x14ac:dyDescent="0.15">
      <c r="D174" s="7"/>
      <c r="E174" s="7"/>
      <c r="F174" s="19"/>
      <c r="G174" s="10"/>
      <c r="H174" s="26"/>
      <c r="I174" s="39"/>
      <c r="J174" s="26"/>
      <c r="K174" s="26"/>
      <c r="L174" s="39"/>
      <c r="M174" s="26"/>
      <c r="N174" s="39"/>
      <c r="O174" s="26"/>
      <c r="P174" s="26"/>
      <c r="Q174" s="7"/>
    </row>
    <row r="175" spans="1:17" ht="23.1" customHeight="1" x14ac:dyDescent="0.15">
      <c r="D175" s="7"/>
      <c r="E175" s="7"/>
      <c r="F175" s="19"/>
      <c r="G175" s="10"/>
      <c r="H175" s="26"/>
      <c r="I175" s="39"/>
      <c r="J175" s="26"/>
      <c r="K175" s="26"/>
      <c r="L175" s="39"/>
      <c r="M175" s="26"/>
      <c r="N175" s="39"/>
      <c r="O175" s="26"/>
      <c r="P175" s="26"/>
      <c r="Q175" s="7"/>
    </row>
    <row r="176" spans="1:17" ht="23.1" customHeight="1" x14ac:dyDescent="0.15">
      <c r="D176" s="7"/>
      <c r="E176" s="7"/>
      <c r="F176" s="19"/>
      <c r="G176" s="10"/>
      <c r="H176" s="26"/>
      <c r="I176" s="39"/>
      <c r="J176" s="26"/>
      <c r="K176" s="26"/>
      <c r="L176" s="39"/>
      <c r="M176" s="26"/>
      <c r="N176" s="39"/>
      <c r="O176" s="26"/>
      <c r="P176" s="26"/>
      <c r="Q176" s="7"/>
    </row>
    <row r="177" spans="1:17" ht="23.1" customHeight="1" x14ac:dyDescent="0.15">
      <c r="D177" s="7"/>
      <c r="E177" s="7"/>
      <c r="F177" s="19"/>
      <c r="G177" s="10"/>
      <c r="H177" s="26"/>
      <c r="I177" s="39"/>
      <c r="J177" s="26"/>
      <c r="K177" s="26"/>
      <c r="L177" s="39"/>
      <c r="M177" s="26"/>
      <c r="N177" s="39"/>
      <c r="O177" s="26"/>
      <c r="P177" s="26"/>
      <c r="Q177" s="7"/>
    </row>
    <row r="178" spans="1:17" ht="23.1" customHeight="1" x14ac:dyDescent="0.15">
      <c r="D178" s="7"/>
      <c r="E178" s="7"/>
      <c r="F178" s="19"/>
      <c r="G178" s="10"/>
      <c r="H178" s="26"/>
      <c r="I178" s="39"/>
      <c r="J178" s="26"/>
      <c r="K178" s="26"/>
      <c r="L178" s="39"/>
      <c r="M178" s="26"/>
      <c r="N178" s="39"/>
      <c r="O178" s="26"/>
      <c r="P178" s="26"/>
      <c r="Q178" s="7"/>
    </row>
    <row r="179" spans="1:17" ht="23.1" customHeight="1" x14ac:dyDescent="0.15">
      <c r="D179" s="7"/>
      <c r="E179" s="7"/>
      <c r="F179" s="19"/>
      <c r="G179" s="10"/>
      <c r="H179" s="26"/>
      <c r="I179" s="39"/>
      <c r="J179" s="26"/>
      <c r="K179" s="26"/>
      <c r="L179" s="39"/>
      <c r="M179" s="26"/>
      <c r="N179" s="39"/>
      <c r="O179" s="26"/>
      <c r="P179" s="26"/>
      <c r="Q179" s="7"/>
    </row>
    <row r="180" spans="1:17" ht="23.1" customHeight="1" x14ac:dyDescent="0.15">
      <c r="D180" s="7"/>
      <c r="E180" s="7"/>
      <c r="F180" s="19"/>
      <c r="G180" s="10"/>
      <c r="H180" s="26"/>
      <c r="I180" s="39"/>
      <c r="J180" s="26"/>
      <c r="K180" s="26"/>
      <c r="L180" s="39"/>
      <c r="M180" s="26"/>
      <c r="N180" s="39"/>
      <c r="O180" s="26"/>
      <c r="P180" s="26"/>
      <c r="Q180" s="7"/>
    </row>
    <row r="181" spans="1:17" ht="23.1" customHeight="1" x14ac:dyDescent="0.15">
      <c r="D181" s="7"/>
      <c r="E181" s="7"/>
      <c r="F181" s="19"/>
      <c r="G181" s="10"/>
      <c r="H181" s="26"/>
      <c r="I181" s="39"/>
      <c r="J181" s="26"/>
      <c r="K181" s="26"/>
      <c r="L181" s="39"/>
      <c r="M181" s="26"/>
      <c r="N181" s="39"/>
      <c r="O181" s="26"/>
      <c r="P181" s="26"/>
      <c r="Q181" s="7"/>
    </row>
    <row r="182" spans="1:17" ht="23.1" customHeight="1" x14ac:dyDescent="0.15">
      <c r="D182" s="7"/>
      <c r="E182" s="7"/>
      <c r="F182" s="19"/>
      <c r="G182" s="10"/>
      <c r="H182" s="26"/>
      <c r="I182" s="39"/>
      <c r="J182" s="26"/>
      <c r="K182" s="26"/>
      <c r="L182" s="39"/>
      <c r="M182" s="26"/>
      <c r="N182" s="39"/>
      <c r="O182" s="26"/>
      <c r="P182" s="26"/>
      <c r="Q182" s="7"/>
    </row>
    <row r="183" spans="1:17" ht="23.1" customHeight="1" x14ac:dyDescent="0.15">
      <c r="D183" s="7"/>
      <c r="E183" s="7"/>
      <c r="F183" s="19"/>
      <c r="G183" s="10"/>
      <c r="H183" s="26"/>
      <c r="I183" s="39"/>
      <c r="J183" s="26"/>
      <c r="K183" s="26"/>
      <c r="L183" s="39"/>
      <c r="M183" s="26"/>
      <c r="N183" s="39"/>
      <c r="O183" s="26"/>
      <c r="P183" s="26"/>
      <c r="Q183" s="7"/>
    </row>
    <row r="184" spans="1:17" ht="23.1" customHeight="1" x14ac:dyDescent="0.15">
      <c r="B184" s="8" t="s">
        <v>504</v>
      </c>
      <c r="D184" s="7" t="s">
        <v>505</v>
      </c>
      <c r="E184" s="7"/>
      <c r="F184" s="19"/>
      <c r="G184" s="10"/>
      <c r="H184" s="26"/>
      <c r="I184" s="39">
        <f>TRUNC(SUM(I159:I183))</f>
        <v>0</v>
      </c>
      <c r="J184" s="26"/>
      <c r="K184" s="26"/>
      <c r="L184" s="39">
        <f>TRUNC(SUM(L159:L183))</f>
        <v>0</v>
      </c>
      <c r="M184" s="26"/>
      <c r="N184" s="39">
        <f>TRUNC(SUM(N159:N183))</f>
        <v>0</v>
      </c>
      <c r="O184" s="26" t="str">
        <f>IF((H184+K184+M184)=0, "", (H184+K184+M184))</f>
        <v/>
      </c>
      <c r="P184" s="26">
        <f>TRUNC(SUM(P159:P183))</f>
        <v>0</v>
      </c>
      <c r="Q184" s="7"/>
    </row>
    <row r="185" spans="1:17" ht="23.1" customHeight="1" x14ac:dyDescent="0.15">
      <c r="B185" s="8" t="s">
        <v>394</v>
      </c>
      <c r="D185" s="75" t="s">
        <v>524</v>
      </c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7"/>
    </row>
    <row r="186" spans="1:17" ht="23.1" customHeight="1" x14ac:dyDescent="0.15">
      <c r="A186" s="8" t="s">
        <v>502</v>
      </c>
      <c r="B186" s="8" t="s">
        <v>514</v>
      </c>
      <c r="C186" s="8" t="s">
        <v>503</v>
      </c>
      <c r="D186" s="7" t="s">
        <v>272</v>
      </c>
      <c r="E186" s="7" t="s">
        <v>181</v>
      </c>
      <c r="F186" s="19" t="s">
        <v>133</v>
      </c>
      <c r="G186" s="10">
        <v>4</v>
      </c>
      <c r="H186" s="26"/>
      <c r="I186" s="39"/>
      <c r="J186" s="26"/>
      <c r="K186" s="26"/>
      <c r="L186" s="39"/>
      <c r="M186" s="26"/>
      <c r="N186" s="39"/>
      <c r="O186" s="26"/>
      <c r="P186" s="26"/>
      <c r="Q186" s="7"/>
    </row>
    <row r="187" spans="1:17" ht="23.1" customHeight="1" x14ac:dyDescent="0.15">
      <c r="A187" s="8" t="s">
        <v>379</v>
      </c>
      <c r="B187" s="8" t="s">
        <v>514</v>
      </c>
      <c r="C187" s="8" t="s">
        <v>279</v>
      </c>
      <c r="D187" s="7" t="s">
        <v>280</v>
      </c>
      <c r="E187" s="7" t="s">
        <v>281</v>
      </c>
      <c r="F187" s="19" t="s">
        <v>282</v>
      </c>
      <c r="G187" s="10">
        <v>52</v>
      </c>
      <c r="H187" s="26"/>
      <c r="I187" s="39"/>
      <c r="J187" s="26"/>
      <c r="K187" s="26"/>
      <c r="L187" s="39"/>
      <c r="M187" s="26"/>
      <c r="N187" s="39"/>
      <c r="O187" s="26"/>
      <c r="P187" s="26"/>
      <c r="Q187" s="7"/>
    </row>
    <row r="188" spans="1:17" ht="23.1" customHeight="1" x14ac:dyDescent="0.15">
      <c r="A188" s="8" t="s">
        <v>380</v>
      </c>
      <c r="B188" s="8" t="s">
        <v>514</v>
      </c>
      <c r="C188" s="8" t="s">
        <v>283</v>
      </c>
      <c r="D188" s="7" t="s">
        <v>284</v>
      </c>
      <c r="E188" s="7" t="s">
        <v>285</v>
      </c>
      <c r="F188" s="19" t="s">
        <v>282</v>
      </c>
      <c r="G188" s="10">
        <v>128</v>
      </c>
      <c r="H188" s="26"/>
      <c r="I188" s="39"/>
      <c r="J188" s="26"/>
      <c r="K188" s="26"/>
      <c r="L188" s="39"/>
      <c r="M188" s="26"/>
      <c r="N188" s="39"/>
      <c r="O188" s="26"/>
      <c r="P188" s="26"/>
      <c r="Q188" s="7"/>
    </row>
    <row r="189" spans="1:17" ht="23.1" customHeight="1" x14ac:dyDescent="0.15">
      <c r="A189" s="8" t="s">
        <v>456</v>
      </c>
      <c r="B189" s="8" t="s">
        <v>514</v>
      </c>
      <c r="C189" s="8" t="s">
        <v>457</v>
      </c>
      <c r="D189" s="7" t="s">
        <v>197</v>
      </c>
      <c r="E189" s="7" t="s">
        <v>198</v>
      </c>
      <c r="F189" s="19" t="s">
        <v>199</v>
      </c>
      <c r="G189" s="10">
        <v>3</v>
      </c>
      <c r="H189" s="26"/>
      <c r="I189" s="39"/>
      <c r="J189" s="26"/>
      <c r="K189" s="26"/>
      <c r="L189" s="39"/>
      <c r="M189" s="26"/>
      <c r="N189" s="39"/>
      <c r="O189" s="26"/>
      <c r="P189" s="26"/>
      <c r="Q189" s="7"/>
    </row>
    <row r="190" spans="1:17" ht="23.1" customHeight="1" x14ac:dyDescent="0.15">
      <c r="A190" s="8" t="s">
        <v>488</v>
      </c>
      <c r="B190" s="8" t="s">
        <v>514</v>
      </c>
      <c r="C190" s="8" t="s">
        <v>489</v>
      </c>
      <c r="D190" s="7" t="s">
        <v>254</v>
      </c>
      <c r="E190" s="7" t="s">
        <v>255</v>
      </c>
      <c r="F190" s="19" t="s">
        <v>133</v>
      </c>
      <c r="G190" s="10">
        <v>2</v>
      </c>
      <c r="H190" s="26"/>
      <c r="I190" s="39"/>
      <c r="J190" s="26"/>
      <c r="K190" s="26"/>
      <c r="L190" s="39"/>
      <c r="M190" s="26"/>
      <c r="N190" s="39"/>
      <c r="O190" s="26"/>
      <c r="P190" s="26"/>
      <c r="Q190" s="7"/>
    </row>
    <row r="191" spans="1:17" ht="23.1" customHeight="1" x14ac:dyDescent="0.15">
      <c r="A191" s="8" t="s">
        <v>490</v>
      </c>
      <c r="B191" s="8" t="s">
        <v>514</v>
      </c>
      <c r="C191" s="8" t="s">
        <v>491</v>
      </c>
      <c r="D191" s="7" t="s">
        <v>254</v>
      </c>
      <c r="E191" s="7" t="s">
        <v>257</v>
      </c>
      <c r="F191" s="19" t="s">
        <v>133</v>
      </c>
      <c r="G191" s="10">
        <v>3</v>
      </c>
      <c r="H191" s="26"/>
      <c r="I191" s="39"/>
      <c r="J191" s="26"/>
      <c r="K191" s="26"/>
      <c r="L191" s="39"/>
      <c r="M191" s="26"/>
      <c r="N191" s="39"/>
      <c r="O191" s="26"/>
      <c r="P191" s="26"/>
      <c r="Q191" s="7"/>
    </row>
    <row r="192" spans="1:17" ht="23.1" customHeight="1" x14ac:dyDescent="0.15">
      <c r="A192" s="8" t="s">
        <v>492</v>
      </c>
      <c r="B192" s="8" t="s">
        <v>514</v>
      </c>
      <c r="C192" s="8" t="s">
        <v>493</v>
      </c>
      <c r="D192" s="7" t="s">
        <v>259</v>
      </c>
      <c r="E192" s="7" t="s">
        <v>260</v>
      </c>
      <c r="F192" s="19" t="s">
        <v>133</v>
      </c>
      <c r="G192" s="10">
        <v>2</v>
      </c>
      <c r="H192" s="26"/>
      <c r="I192" s="39"/>
      <c r="J192" s="26"/>
      <c r="K192" s="26"/>
      <c r="L192" s="39"/>
      <c r="M192" s="26"/>
      <c r="N192" s="39"/>
      <c r="O192" s="26"/>
      <c r="P192" s="26"/>
      <c r="Q192" s="7"/>
    </row>
    <row r="193" spans="1:17" ht="23.1" customHeight="1" x14ac:dyDescent="0.15">
      <c r="A193" s="8" t="s">
        <v>494</v>
      </c>
      <c r="B193" s="8" t="s">
        <v>514</v>
      </c>
      <c r="C193" s="8" t="s">
        <v>495</v>
      </c>
      <c r="D193" s="7" t="s">
        <v>262</v>
      </c>
      <c r="E193" s="7" t="s">
        <v>263</v>
      </c>
      <c r="F193" s="19" t="s">
        <v>206</v>
      </c>
      <c r="G193" s="10">
        <v>2</v>
      </c>
      <c r="H193" s="26"/>
      <c r="I193" s="39"/>
      <c r="J193" s="26"/>
      <c r="K193" s="26"/>
      <c r="L193" s="39"/>
      <c r="M193" s="26"/>
      <c r="N193" s="39"/>
      <c r="O193" s="26"/>
      <c r="P193" s="26"/>
      <c r="Q193" s="7"/>
    </row>
    <row r="194" spans="1:17" ht="23.1" customHeight="1" x14ac:dyDescent="0.15">
      <c r="A194" s="8" t="s">
        <v>496</v>
      </c>
      <c r="B194" s="8" t="s">
        <v>514</v>
      </c>
      <c r="C194" s="8" t="s">
        <v>497</v>
      </c>
      <c r="D194" s="7" t="s">
        <v>262</v>
      </c>
      <c r="E194" s="7" t="s">
        <v>265</v>
      </c>
      <c r="F194" s="19" t="s">
        <v>206</v>
      </c>
      <c r="G194" s="10">
        <v>3</v>
      </c>
      <c r="H194" s="26"/>
      <c r="I194" s="39"/>
      <c r="J194" s="26"/>
      <c r="K194" s="26"/>
      <c r="L194" s="39"/>
      <c r="M194" s="26"/>
      <c r="N194" s="39"/>
      <c r="O194" s="26"/>
      <c r="P194" s="26"/>
      <c r="Q194" s="7"/>
    </row>
    <row r="195" spans="1:17" ht="23.1" customHeight="1" x14ac:dyDescent="0.15">
      <c r="A195" s="8" t="s">
        <v>498</v>
      </c>
      <c r="B195" s="8" t="s">
        <v>514</v>
      </c>
      <c r="C195" s="8" t="s">
        <v>499</v>
      </c>
      <c r="D195" s="7" t="s">
        <v>267</v>
      </c>
      <c r="E195" s="7" t="s">
        <v>268</v>
      </c>
      <c r="F195" s="19" t="s">
        <v>133</v>
      </c>
      <c r="G195" s="10">
        <v>2</v>
      </c>
      <c r="H195" s="26"/>
      <c r="I195" s="39"/>
      <c r="J195" s="26"/>
      <c r="K195" s="26"/>
      <c r="L195" s="39"/>
      <c r="M195" s="26"/>
      <c r="N195" s="39"/>
      <c r="O195" s="26"/>
      <c r="P195" s="26"/>
      <c r="Q195" s="7"/>
    </row>
    <row r="196" spans="1:17" ht="23.1" customHeight="1" x14ac:dyDescent="0.15">
      <c r="A196" s="8" t="s">
        <v>500</v>
      </c>
      <c r="B196" s="8" t="s">
        <v>514</v>
      </c>
      <c r="C196" s="8" t="s">
        <v>501</v>
      </c>
      <c r="D196" s="7" t="s">
        <v>267</v>
      </c>
      <c r="E196" s="7" t="s">
        <v>270</v>
      </c>
      <c r="F196" s="19" t="s">
        <v>133</v>
      </c>
      <c r="G196" s="10">
        <v>2</v>
      </c>
      <c r="H196" s="26"/>
      <c r="I196" s="39"/>
      <c r="J196" s="26"/>
      <c r="K196" s="26"/>
      <c r="L196" s="39"/>
      <c r="M196" s="26"/>
      <c r="N196" s="39"/>
      <c r="O196" s="26"/>
      <c r="P196" s="26"/>
      <c r="Q196" s="7"/>
    </row>
    <row r="197" spans="1:17" ht="23.1" customHeight="1" x14ac:dyDescent="0.15">
      <c r="A197" s="8" t="s">
        <v>381</v>
      </c>
      <c r="B197" s="8" t="s">
        <v>514</v>
      </c>
      <c r="C197" s="8" t="s">
        <v>286</v>
      </c>
      <c r="D197" s="7" t="s">
        <v>287</v>
      </c>
      <c r="E197" s="7" t="s">
        <v>288</v>
      </c>
      <c r="F197" s="19" t="s">
        <v>289</v>
      </c>
      <c r="G197" s="10">
        <v>-400</v>
      </c>
      <c r="H197" s="26"/>
      <c r="I197" s="39"/>
      <c r="J197" s="26"/>
      <c r="K197" s="26"/>
      <c r="L197" s="39"/>
      <c r="M197" s="26"/>
      <c r="N197" s="39"/>
      <c r="O197" s="26"/>
      <c r="P197" s="26"/>
      <c r="Q197" s="7"/>
    </row>
    <row r="198" spans="1:17" ht="23.1" customHeight="1" x14ac:dyDescent="0.15">
      <c r="D198" s="7"/>
      <c r="E198" s="7"/>
      <c r="F198" s="19"/>
      <c r="G198" s="10"/>
      <c r="H198" s="26"/>
      <c r="I198" s="39"/>
      <c r="J198" s="26"/>
      <c r="K198" s="26"/>
      <c r="L198" s="39"/>
      <c r="M198" s="26"/>
      <c r="N198" s="39"/>
      <c r="O198" s="26"/>
      <c r="P198" s="26"/>
      <c r="Q198" s="7"/>
    </row>
    <row r="199" spans="1:17" ht="23.1" customHeight="1" x14ac:dyDescent="0.15">
      <c r="D199" s="7"/>
      <c r="E199" s="7"/>
      <c r="F199" s="19"/>
      <c r="G199" s="10"/>
      <c r="H199" s="26"/>
      <c r="I199" s="39"/>
      <c r="J199" s="26"/>
      <c r="K199" s="26"/>
      <c r="L199" s="39"/>
      <c r="M199" s="26"/>
      <c r="N199" s="39"/>
      <c r="O199" s="26"/>
      <c r="P199" s="26"/>
      <c r="Q199" s="7"/>
    </row>
    <row r="200" spans="1:17" ht="23.1" customHeight="1" x14ac:dyDescent="0.15">
      <c r="D200" s="7"/>
      <c r="E200" s="7"/>
      <c r="F200" s="19"/>
      <c r="G200" s="10"/>
      <c r="H200" s="26"/>
      <c r="I200" s="39"/>
      <c r="J200" s="26"/>
      <c r="K200" s="26"/>
      <c r="L200" s="39"/>
      <c r="M200" s="26"/>
      <c r="N200" s="39"/>
      <c r="O200" s="26"/>
      <c r="P200" s="26"/>
      <c r="Q200" s="7"/>
    </row>
    <row r="201" spans="1:17" ht="23.1" customHeight="1" x14ac:dyDescent="0.15">
      <c r="D201" s="7"/>
      <c r="E201" s="7"/>
      <c r="F201" s="19"/>
      <c r="G201" s="10"/>
      <c r="H201" s="26"/>
      <c r="I201" s="39"/>
      <c r="J201" s="26"/>
      <c r="K201" s="26"/>
      <c r="L201" s="39"/>
      <c r="M201" s="26"/>
      <c r="N201" s="39"/>
      <c r="O201" s="26"/>
      <c r="P201" s="26"/>
      <c r="Q201" s="7"/>
    </row>
    <row r="202" spans="1:17" ht="23.1" customHeight="1" x14ac:dyDescent="0.15">
      <c r="D202" s="7"/>
      <c r="E202" s="7"/>
      <c r="F202" s="19"/>
      <c r="G202" s="10"/>
      <c r="H202" s="26"/>
      <c r="I202" s="39"/>
      <c r="J202" s="26"/>
      <c r="K202" s="26"/>
      <c r="L202" s="39"/>
      <c r="M202" s="26"/>
      <c r="N202" s="39"/>
      <c r="O202" s="26"/>
      <c r="P202" s="26"/>
      <c r="Q202" s="7"/>
    </row>
    <row r="203" spans="1:17" ht="23.1" customHeight="1" x14ac:dyDescent="0.15">
      <c r="D203" s="7"/>
      <c r="E203" s="7"/>
      <c r="F203" s="19"/>
      <c r="G203" s="10"/>
      <c r="H203" s="26"/>
      <c r="I203" s="39"/>
      <c r="J203" s="26"/>
      <c r="K203" s="26"/>
      <c r="L203" s="39"/>
      <c r="M203" s="26"/>
      <c r="N203" s="39"/>
      <c r="O203" s="26"/>
      <c r="P203" s="26"/>
      <c r="Q203" s="7"/>
    </row>
    <row r="204" spans="1:17" ht="23.1" customHeight="1" x14ac:dyDescent="0.15">
      <c r="D204" s="7"/>
      <c r="E204" s="7"/>
      <c r="F204" s="19"/>
      <c r="G204" s="10"/>
      <c r="H204" s="26"/>
      <c r="I204" s="39"/>
      <c r="J204" s="26"/>
      <c r="K204" s="26"/>
      <c r="L204" s="39"/>
      <c r="M204" s="26"/>
      <c r="N204" s="39"/>
      <c r="O204" s="26"/>
      <c r="P204" s="26"/>
      <c r="Q204" s="7"/>
    </row>
    <row r="205" spans="1:17" ht="23.1" customHeight="1" x14ac:dyDescent="0.15">
      <c r="D205" s="7"/>
      <c r="E205" s="7"/>
      <c r="F205" s="19"/>
      <c r="G205" s="10"/>
      <c r="H205" s="26"/>
      <c r="I205" s="39"/>
      <c r="J205" s="26"/>
      <c r="K205" s="26"/>
      <c r="L205" s="39"/>
      <c r="M205" s="26"/>
      <c r="N205" s="39"/>
      <c r="O205" s="26"/>
      <c r="P205" s="26"/>
      <c r="Q205" s="7"/>
    </row>
    <row r="206" spans="1:17" ht="23.1" customHeight="1" x14ac:dyDescent="0.15">
      <c r="D206" s="7"/>
      <c r="E206" s="7"/>
      <c r="F206" s="19"/>
      <c r="G206" s="10"/>
      <c r="H206" s="26"/>
      <c r="I206" s="39"/>
      <c r="J206" s="26"/>
      <c r="K206" s="26"/>
      <c r="L206" s="39"/>
      <c r="M206" s="26"/>
      <c r="N206" s="39"/>
      <c r="O206" s="26"/>
      <c r="P206" s="26"/>
      <c r="Q206" s="7"/>
    </row>
    <row r="207" spans="1:17" ht="23.1" customHeight="1" x14ac:dyDescent="0.15">
      <c r="D207" s="7"/>
      <c r="E207" s="7"/>
      <c r="F207" s="19"/>
      <c r="G207" s="10"/>
      <c r="H207" s="26"/>
      <c r="I207" s="39"/>
      <c r="J207" s="26"/>
      <c r="K207" s="26"/>
      <c r="L207" s="39"/>
      <c r="M207" s="26"/>
      <c r="N207" s="39"/>
      <c r="O207" s="26"/>
      <c r="P207" s="26"/>
      <c r="Q207" s="7"/>
    </row>
    <row r="208" spans="1:17" ht="23.1" customHeight="1" x14ac:dyDescent="0.15">
      <c r="D208" s="7"/>
      <c r="E208" s="7"/>
      <c r="F208" s="19"/>
      <c r="G208" s="10"/>
      <c r="H208" s="26"/>
      <c r="I208" s="39"/>
      <c r="J208" s="26"/>
      <c r="K208" s="26"/>
      <c r="L208" s="39"/>
      <c r="M208" s="26"/>
      <c r="N208" s="39"/>
      <c r="O208" s="26"/>
      <c r="P208" s="26"/>
      <c r="Q208" s="7"/>
    </row>
    <row r="209" spans="1:20" ht="23.1" customHeight="1" x14ac:dyDescent="0.15">
      <c r="D209" s="7"/>
      <c r="E209" s="7"/>
      <c r="F209" s="19"/>
      <c r="G209" s="10"/>
      <c r="H209" s="26"/>
      <c r="I209" s="39"/>
      <c r="J209" s="26"/>
      <c r="K209" s="26"/>
      <c r="L209" s="39"/>
      <c r="M209" s="26"/>
      <c r="N209" s="39"/>
      <c r="O209" s="26"/>
      <c r="P209" s="26"/>
      <c r="Q209" s="7"/>
    </row>
    <row r="210" spans="1:20" ht="23.1" customHeight="1" x14ac:dyDescent="0.15">
      <c r="B210" s="8" t="s">
        <v>504</v>
      </c>
      <c r="D210" s="7" t="s">
        <v>505</v>
      </c>
      <c r="E210" s="7"/>
      <c r="F210" s="19"/>
      <c r="G210" s="10"/>
      <c r="H210" s="26"/>
      <c r="I210" s="39">
        <f>TRUNC(SUM(I185:I209))</f>
        <v>0</v>
      </c>
      <c r="J210" s="26"/>
      <c r="K210" s="26"/>
      <c r="L210" s="39">
        <f>TRUNC(SUM(L185:L209))</f>
        <v>0</v>
      </c>
      <c r="M210" s="26"/>
      <c r="N210" s="39">
        <f>TRUNC(SUM(N185:N209))</f>
        <v>0</v>
      </c>
      <c r="O210" s="26" t="str">
        <f>IF((H210+K210+M210)=0, "", (H210+K210+M210))</f>
        <v/>
      </c>
      <c r="P210" s="26">
        <f>TRUNC(SUM(P185:P209))</f>
        <v>0</v>
      </c>
      <c r="Q210" s="7"/>
    </row>
    <row r="211" spans="1:20" ht="23.1" customHeight="1" x14ac:dyDescent="0.15">
      <c r="B211" s="8" t="s">
        <v>394</v>
      </c>
      <c r="D211" s="75" t="s">
        <v>525</v>
      </c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7"/>
    </row>
    <row r="212" spans="1:20" ht="23.1" customHeight="1" x14ac:dyDescent="0.15">
      <c r="A212" s="8" t="s">
        <v>353</v>
      </c>
      <c r="B212" s="8" t="s">
        <v>515</v>
      </c>
      <c r="C212" s="8" t="s">
        <v>217</v>
      </c>
      <c r="D212" s="7" t="s">
        <v>218</v>
      </c>
      <c r="E212" s="7" t="s">
        <v>219</v>
      </c>
      <c r="F212" s="19" t="s">
        <v>141</v>
      </c>
      <c r="G212" s="10">
        <v>12</v>
      </c>
      <c r="H212" s="26"/>
      <c r="I212" s="39"/>
      <c r="J212" s="26"/>
      <c r="K212" s="26"/>
      <c r="L212" s="39"/>
      <c r="M212" s="26"/>
      <c r="N212" s="39"/>
      <c r="O212" s="26"/>
      <c r="P212" s="26"/>
      <c r="Q212" s="7" t="s">
        <v>516</v>
      </c>
    </row>
    <row r="213" spans="1:20" ht="23.1" customHeight="1" x14ac:dyDescent="0.15">
      <c r="A213" s="8" t="s">
        <v>354</v>
      </c>
      <c r="B213" s="8" t="s">
        <v>515</v>
      </c>
      <c r="C213" s="8" t="s">
        <v>220</v>
      </c>
      <c r="D213" s="7" t="s">
        <v>221</v>
      </c>
      <c r="E213" s="7" t="s">
        <v>222</v>
      </c>
      <c r="F213" s="19" t="s">
        <v>141</v>
      </c>
      <c r="G213" s="10">
        <v>2</v>
      </c>
      <c r="H213" s="26"/>
      <c r="I213" s="39"/>
      <c r="J213" s="26"/>
      <c r="K213" s="26"/>
      <c r="L213" s="39"/>
      <c r="M213" s="26"/>
      <c r="N213" s="39"/>
      <c r="O213" s="26"/>
      <c r="P213" s="26"/>
      <c r="Q213" s="7" t="s">
        <v>516</v>
      </c>
    </row>
    <row r="214" spans="1:20" ht="23.1" customHeight="1" x14ac:dyDescent="0.15">
      <c r="A214" s="8" t="s">
        <v>355</v>
      </c>
      <c r="B214" s="8" t="s">
        <v>515</v>
      </c>
      <c r="C214" s="8" t="s">
        <v>223</v>
      </c>
      <c r="D214" s="7" t="s">
        <v>224</v>
      </c>
      <c r="E214" s="7" t="s">
        <v>225</v>
      </c>
      <c r="F214" s="19" t="s">
        <v>141</v>
      </c>
      <c r="G214" s="10">
        <v>2</v>
      </c>
      <c r="H214" s="26"/>
      <c r="I214" s="39"/>
      <c r="J214" s="26"/>
      <c r="K214" s="26"/>
      <c r="L214" s="39"/>
      <c r="M214" s="26"/>
      <c r="N214" s="39"/>
      <c r="O214" s="26"/>
      <c r="P214" s="26"/>
      <c r="Q214" s="7" t="s">
        <v>516</v>
      </c>
    </row>
    <row r="215" spans="1:20" ht="23.1" customHeight="1" x14ac:dyDescent="0.15">
      <c r="A215" s="8" t="s">
        <v>358</v>
      </c>
      <c r="B215" s="8" t="s">
        <v>515</v>
      </c>
      <c r="C215" s="8" t="s">
        <v>229</v>
      </c>
      <c r="D215" s="7" t="s">
        <v>230</v>
      </c>
      <c r="E215" s="7" t="s">
        <v>231</v>
      </c>
      <c r="F215" s="19" t="s">
        <v>141</v>
      </c>
      <c r="G215" s="10">
        <v>2</v>
      </c>
      <c r="H215" s="26"/>
      <c r="I215" s="39"/>
      <c r="J215" s="26"/>
      <c r="K215" s="26"/>
      <c r="L215" s="39"/>
      <c r="M215" s="26"/>
      <c r="N215" s="39"/>
      <c r="O215" s="26"/>
      <c r="P215" s="26"/>
      <c r="Q215" s="7" t="s">
        <v>516</v>
      </c>
    </row>
    <row r="216" spans="1:20" ht="23.1" customHeight="1" x14ac:dyDescent="0.15">
      <c r="A216" s="8" t="s">
        <v>360</v>
      </c>
      <c r="B216" s="8" t="s">
        <v>515</v>
      </c>
      <c r="C216" s="8" t="s">
        <v>234</v>
      </c>
      <c r="D216" s="7" t="s">
        <v>230</v>
      </c>
      <c r="E216" s="7" t="s">
        <v>235</v>
      </c>
      <c r="F216" s="19" t="s">
        <v>141</v>
      </c>
      <c r="G216" s="10">
        <v>10</v>
      </c>
      <c r="H216" s="26"/>
      <c r="I216" s="39"/>
      <c r="J216" s="26"/>
      <c r="K216" s="26"/>
      <c r="L216" s="39"/>
      <c r="M216" s="26"/>
      <c r="N216" s="39"/>
      <c r="O216" s="26"/>
      <c r="P216" s="26"/>
      <c r="Q216" s="7" t="s">
        <v>516</v>
      </c>
    </row>
    <row r="217" spans="1:20" ht="23.1" customHeight="1" x14ac:dyDescent="0.15">
      <c r="A217" s="8" t="s">
        <v>361</v>
      </c>
      <c r="B217" s="8" t="s">
        <v>515</v>
      </c>
      <c r="C217" s="8" t="s">
        <v>236</v>
      </c>
      <c r="D217" s="7" t="s">
        <v>230</v>
      </c>
      <c r="E217" s="7" t="s">
        <v>237</v>
      </c>
      <c r="F217" s="19" t="s">
        <v>141</v>
      </c>
      <c r="G217" s="10">
        <v>6</v>
      </c>
      <c r="H217" s="26"/>
      <c r="I217" s="39"/>
      <c r="J217" s="26"/>
      <c r="K217" s="26"/>
      <c r="L217" s="39"/>
      <c r="M217" s="26"/>
      <c r="N217" s="39"/>
      <c r="O217" s="26"/>
      <c r="P217" s="26"/>
      <c r="Q217" s="7" t="s">
        <v>516</v>
      </c>
    </row>
    <row r="218" spans="1:20" ht="23.1" customHeight="1" x14ac:dyDescent="0.15">
      <c r="A218" s="8" t="s">
        <v>362</v>
      </c>
      <c r="B218" s="8" t="s">
        <v>515</v>
      </c>
      <c r="C218" s="8" t="s">
        <v>238</v>
      </c>
      <c r="D218" s="7" t="s">
        <v>230</v>
      </c>
      <c r="E218" s="7" t="s">
        <v>239</v>
      </c>
      <c r="F218" s="19" t="s">
        <v>141</v>
      </c>
      <c r="G218" s="10">
        <v>4</v>
      </c>
      <c r="H218" s="26"/>
      <c r="I218" s="39"/>
      <c r="J218" s="26"/>
      <c r="K218" s="26"/>
      <c r="L218" s="39"/>
      <c r="M218" s="26"/>
      <c r="N218" s="39"/>
      <c r="O218" s="26"/>
      <c r="P218" s="26"/>
      <c r="Q218" s="7" t="s">
        <v>516</v>
      </c>
    </row>
    <row r="219" spans="1:20" ht="23.1" customHeight="1" x14ac:dyDescent="0.15">
      <c r="A219" s="8" t="s">
        <v>364</v>
      </c>
      <c r="B219" s="8" t="s">
        <v>515</v>
      </c>
      <c r="C219" s="8" t="s">
        <v>243</v>
      </c>
      <c r="D219" s="7" t="s">
        <v>244</v>
      </c>
      <c r="E219" s="7" t="s">
        <v>245</v>
      </c>
      <c r="F219" s="19" t="s">
        <v>141</v>
      </c>
      <c r="G219" s="10">
        <v>4</v>
      </c>
      <c r="H219" s="26"/>
      <c r="I219" s="39"/>
      <c r="J219" s="26"/>
      <c r="K219" s="26"/>
      <c r="L219" s="39"/>
      <c r="M219" s="26"/>
      <c r="N219" s="39"/>
      <c r="O219" s="26"/>
      <c r="P219" s="26"/>
      <c r="Q219" s="7" t="s">
        <v>516</v>
      </c>
    </row>
    <row r="220" spans="1:20" ht="23.1" customHeight="1" x14ac:dyDescent="0.15">
      <c r="A220" s="8" t="s">
        <v>365</v>
      </c>
      <c r="B220" s="8" t="s">
        <v>515</v>
      </c>
      <c r="C220" s="8" t="s">
        <v>246</v>
      </c>
      <c r="D220" s="7" t="s">
        <v>244</v>
      </c>
      <c r="E220" s="7" t="s">
        <v>247</v>
      </c>
      <c r="F220" s="19" t="s">
        <v>141</v>
      </c>
      <c r="G220" s="10">
        <v>16</v>
      </c>
      <c r="H220" s="26"/>
      <c r="I220" s="39"/>
      <c r="J220" s="26"/>
      <c r="K220" s="26"/>
      <c r="L220" s="39"/>
      <c r="M220" s="26"/>
      <c r="N220" s="39"/>
      <c r="O220" s="26"/>
      <c r="P220" s="26"/>
      <c r="Q220" s="7" t="s">
        <v>516</v>
      </c>
    </row>
    <row r="221" spans="1:20" ht="23.1" customHeight="1" x14ac:dyDescent="0.15">
      <c r="D221" s="7" t="s">
        <v>576</v>
      </c>
      <c r="E221" s="7" t="s">
        <v>577</v>
      </c>
      <c r="F221" s="19" t="s">
        <v>578</v>
      </c>
      <c r="G221" s="10">
        <v>1</v>
      </c>
      <c r="H221" s="26"/>
      <c r="I221" s="39"/>
      <c r="J221" s="26"/>
      <c r="K221" s="26"/>
      <c r="L221" s="39"/>
      <c r="M221" s="26"/>
      <c r="N221" s="39"/>
      <c r="O221" s="26"/>
      <c r="P221" s="26"/>
      <c r="Q221" s="7" t="s">
        <v>516</v>
      </c>
      <c r="T221" s="43"/>
    </row>
    <row r="222" spans="1:20" ht="23.1" customHeight="1" x14ac:dyDescent="0.15">
      <c r="D222" s="7"/>
      <c r="E222" s="7"/>
      <c r="F222" s="19"/>
      <c r="G222" s="10"/>
      <c r="H222" s="26"/>
      <c r="I222" s="39"/>
      <c r="J222" s="26"/>
      <c r="K222" s="26"/>
      <c r="L222" s="39"/>
      <c r="M222" s="26"/>
      <c r="N222" s="39"/>
      <c r="O222" s="26"/>
      <c r="P222" s="26"/>
      <c r="Q222" s="7"/>
    </row>
    <row r="223" spans="1:20" ht="23.1" customHeight="1" x14ac:dyDescent="0.15">
      <c r="D223" s="7"/>
      <c r="E223" s="7"/>
      <c r="F223" s="19"/>
      <c r="G223" s="10"/>
      <c r="H223" s="26"/>
      <c r="I223" s="39"/>
      <c r="J223" s="26"/>
      <c r="K223" s="26"/>
      <c r="L223" s="39"/>
      <c r="M223" s="26"/>
      <c r="N223" s="39"/>
      <c r="O223" s="26"/>
      <c r="P223" s="26"/>
      <c r="Q223" s="7"/>
    </row>
    <row r="224" spans="1:20" ht="23.1" customHeight="1" x14ac:dyDescent="0.15">
      <c r="D224" s="7"/>
      <c r="E224" s="7"/>
      <c r="F224" s="19"/>
      <c r="G224" s="10"/>
      <c r="H224" s="26"/>
      <c r="I224" s="39"/>
      <c r="J224" s="26"/>
      <c r="K224" s="26"/>
      <c r="L224" s="39"/>
      <c r="M224" s="26"/>
      <c r="N224" s="39"/>
      <c r="O224" s="26"/>
      <c r="P224" s="26"/>
      <c r="Q224" s="7"/>
    </row>
    <row r="225" spans="2:17" ht="23.1" customHeight="1" x14ac:dyDescent="0.15">
      <c r="D225" s="7"/>
      <c r="E225" s="7"/>
      <c r="F225" s="19"/>
      <c r="G225" s="10"/>
      <c r="H225" s="26"/>
      <c r="I225" s="39"/>
      <c r="J225" s="26"/>
      <c r="K225" s="26"/>
      <c r="L225" s="39"/>
      <c r="M225" s="26"/>
      <c r="N225" s="39"/>
      <c r="O225" s="26"/>
      <c r="P225" s="26"/>
      <c r="Q225" s="7"/>
    </row>
    <row r="226" spans="2:17" ht="23.1" customHeight="1" x14ac:dyDescent="0.15">
      <c r="D226" s="7"/>
      <c r="E226" s="7"/>
      <c r="F226" s="19"/>
      <c r="G226" s="10"/>
      <c r="H226" s="26"/>
      <c r="I226" s="39"/>
      <c r="J226" s="26"/>
      <c r="K226" s="26"/>
      <c r="L226" s="39"/>
      <c r="M226" s="26"/>
      <c r="N226" s="39"/>
      <c r="O226" s="26"/>
      <c r="P226" s="26"/>
      <c r="Q226" s="7"/>
    </row>
    <row r="227" spans="2:17" ht="23.1" customHeight="1" x14ac:dyDescent="0.15">
      <c r="D227" s="7"/>
      <c r="E227" s="7"/>
      <c r="F227" s="19"/>
      <c r="G227" s="10"/>
      <c r="H227" s="26"/>
      <c r="I227" s="39"/>
      <c r="J227" s="26"/>
      <c r="K227" s="26"/>
      <c r="L227" s="39"/>
      <c r="M227" s="26"/>
      <c r="N227" s="39"/>
      <c r="O227" s="26"/>
      <c r="P227" s="26"/>
      <c r="Q227" s="7"/>
    </row>
    <row r="228" spans="2:17" ht="23.1" customHeight="1" x14ac:dyDescent="0.15">
      <c r="D228" s="7"/>
      <c r="E228" s="7"/>
      <c r="F228" s="19"/>
      <c r="G228" s="10"/>
      <c r="H228" s="26"/>
      <c r="I228" s="39"/>
      <c r="J228" s="26"/>
      <c r="K228" s="26"/>
      <c r="L228" s="39"/>
      <c r="M228" s="26"/>
      <c r="N228" s="39"/>
      <c r="O228" s="26"/>
      <c r="P228" s="26"/>
      <c r="Q228" s="7"/>
    </row>
    <row r="229" spans="2:17" ht="23.1" customHeight="1" x14ac:dyDescent="0.15">
      <c r="D229" s="7"/>
      <c r="E229" s="7"/>
      <c r="F229" s="19"/>
      <c r="G229" s="10"/>
      <c r="H229" s="26"/>
      <c r="I229" s="39"/>
      <c r="J229" s="26"/>
      <c r="K229" s="26"/>
      <c r="L229" s="39"/>
      <c r="M229" s="26"/>
      <c r="N229" s="39"/>
      <c r="O229" s="26"/>
      <c r="P229" s="26"/>
      <c r="Q229" s="7"/>
    </row>
    <row r="230" spans="2:17" ht="23.1" customHeight="1" x14ac:dyDescent="0.15">
      <c r="D230" s="7"/>
      <c r="E230" s="7"/>
      <c r="F230" s="19"/>
      <c r="G230" s="10"/>
      <c r="H230" s="26"/>
      <c r="I230" s="39"/>
      <c r="J230" s="26"/>
      <c r="K230" s="26"/>
      <c r="L230" s="39"/>
      <c r="M230" s="26"/>
      <c r="N230" s="39"/>
      <c r="O230" s="26"/>
      <c r="P230" s="26"/>
      <c r="Q230" s="7"/>
    </row>
    <row r="231" spans="2:17" ht="23.1" customHeight="1" x14ac:dyDescent="0.15">
      <c r="D231" s="7"/>
      <c r="E231" s="7"/>
      <c r="F231" s="19"/>
      <c r="G231" s="10"/>
      <c r="H231" s="26"/>
      <c r="I231" s="39"/>
      <c r="J231" s="26"/>
      <c r="K231" s="26"/>
      <c r="L231" s="39"/>
      <c r="M231" s="26"/>
      <c r="N231" s="39"/>
      <c r="O231" s="26"/>
      <c r="P231" s="26"/>
      <c r="Q231" s="7"/>
    </row>
    <row r="232" spans="2:17" ht="23.1" customHeight="1" x14ac:dyDescent="0.15">
      <c r="D232" s="7"/>
      <c r="E232" s="7"/>
      <c r="F232" s="19"/>
      <c r="G232" s="10"/>
      <c r="H232" s="26"/>
      <c r="I232" s="39"/>
      <c r="J232" s="26"/>
      <c r="K232" s="26"/>
      <c r="L232" s="39"/>
      <c r="M232" s="26"/>
      <c r="N232" s="39"/>
      <c r="O232" s="26"/>
      <c r="P232" s="26"/>
      <c r="Q232" s="7"/>
    </row>
    <row r="233" spans="2:17" ht="23.1" customHeight="1" x14ac:dyDescent="0.15">
      <c r="D233" s="7"/>
      <c r="E233" s="7"/>
      <c r="F233" s="19"/>
      <c r="G233" s="10"/>
      <c r="H233" s="26"/>
      <c r="I233" s="39"/>
      <c r="J233" s="26"/>
      <c r="K233" s="26"/>
      <c r="L233" s="39"/>
      <c r="M233" s="26"/>
      <c r="N233" s="39"/>
      <c r="O233" s="26"/>
      <c r="P233" s="26"/>
      <c r="Q233" s="7"/>
    </row>
    <row r="234" spans="2:17" ht="23.1" customHeight="1" x14ac:dyDescent="0.15">
      <c r="D234" s="7"/>
      <c r="E234" s="7"/>
      <c r="F234" s="19"/>
      <c r="G234" s="10"/>
      <c r="H234" s="26"/>
      <c r="I234" s="39"/>
      <c r="J234" s="26"/>
      <c r="K234" s="26"/>
      <c r="L234" s="39"/>
      <c r="M234" s="26"/>
      <c r="N234" s="39"/>
      <c r="O234" s="26"/>
      <c r="P234" s="26"/>
      <c r="Q234" s="7"/>
    </row>
    <row r="235" spans="2:17" ht="23.1" customHeight="1" x14ac:dyDescent="0.15">
      <c r="D235" s="7"/>
      <c r="E235" s="7"/>
      <c r="F235" s="19"/>
      <c r="G235" s="10"/>
      <c r="H235" s="26"/>
      <c r="I235" s="39"/>
      <c r="J235" s="26"/>
      <c r="K235" s="26"/>
      <c r="L235" s="39"/>
      <c r="M235" s="26"/>
      <c r="N235" s="39"/>
      <c r="O235" s="26"/>
      <c r="P235" s="26"/>
      <c r="Q235" s="7"/>
    </row>
    <row r="236" spans="2:17" ht="23.1" customHeight="1" x14ac:dyDescent="0.15">
      <c r="B236" s="8" t="s">
        <v>504</v>
      </c>
      <c r="D236" s="7" t="s">
        <v>505</v>
      </c>
      <c r="E236" s="7"/>
      <c r="F236" s="19"/>
      <c r="G236" s="10"/>
      <c r="H236" s="26"/>
      <c r="I236" s="39">
        <f>TRUNC(SUM(I211:I235))</f>
        <v>0</v>
      </c>
      <c r="J236" s="26"/>
      <c r="K236" s="26"/>
      <c r="L236" s="39">
        <f>TRUNC(SUM(L211:L235))</f>
        <v>0</v>
      </c>
      <c r="M236" s="26"/>
      <c r="N236" s="39">
        <f>TRUNC(SUM(N211:N235))</f>
        <v>0</v>
      </c>
      <c r="O236" s="26" t="str">
        <f>IF((H236+K236+M236)=0, "", (H236+K236+M236))</f>
        <v/>
      </c>
      <c r="P236" s="26">
        <f>TRUNC(SUM(P211:P235))</f>
        <v>0</v>
      </c>
      <c r="Q236" s="7"/>
    </row>
  </sheetData>
  <mergeCells count="22">
    <mergeCell ref="D133:Q133"/>
    <mergeCell ref="D159:Q159"/>
    <mergeCell ref="D185:Q185"/>
    <mergeCell ref="D211:Q211"/>
    <mergeCell ref="D4:Q4"/>
    <mergeCell ref="D30:Q30"/>
    <mergeCell ref="D56:Q56"/>
    <mergeCell ref="D81:Q81"/>
    <mergeCell ref="D107:Q107"/>
    <mergeCell ref="A2:A3"/>
    <mergeCell ref="B2:B3"/>
    <mergeCell ref="C2:C3"/>
    <mergeCell ref="D1:N1"/>
    <mergeCell ref="E2:E3"/>
    <mergeCell ref="D2:D3"/>
    <mergeCell ref="J2:L2"/>
    <mergeCell ref="M2:N2"/>
    <mergeCell ref="G2:G3"/>
    <mergeCell ref="H2:I2"/>
    <mergeCell ref="P2:P3"/>
    <mergeCell ref="F2:F3"/>
    <mergeCell ref="Q2:Q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C1" zoomScaleNormal="100" workbookViewId="0">
      <pane ySplit="3" topLeftCell="A37" activePane="bottomLeft" state="frozen"/>
      <selection pane="bottomLeft"/>
    </sheetView>
  </sheetViews>
  <sheetFormatPr defaultRowHeight="21.6" customHeight="1" x14ac:dyDescent="0.15"/>
  <cols>
    <col min="1" max="1" width="6.6640625" style="22" hidden="1" customWidth="1"/>
    <col min="2" max="2" width="8.5546875" style="8" hidden="1" customWidth="1"/>
    <col min="3" max="3" width="16.77734375" style="8" customWidth="1"/>
    <col min="4" max="4" width="24.33203125" style="8" customWidth="1"/>
    <col min="5" max="5" width="25.33203125" style="8" customWidth="1"/>
    <col min="6" max="6" width="4.77734375" style="18" customWidth="1"/>
    <col min="7" max="7" width="11.21875" style="2" customWidth="1"/>
    <col min="8" max="8" width="13.88671875" style="23" customWidth="1"/>
    <col min="9" max="9" width="11.6640625" style="23" customWidth="1"/>
    <col min="10" max="10" width="10" style="23" customWidth="1"/>
    <col min="11" max="11" width="7" style="23" customWidth="1"/>
    <col min="12" max="12" width="14.6640625" style="23" customWidth="1"/>
    <col min="13" max="13" width="12.33203125" style="2" customWidth="1"/>
    <col min="14" max="16384" width="8.88671875" style="2"/>
  </cols>
  <sheetData>
    <row r="1" spans="1:13" ht="21.6" customHeight="1" x14ac:dyDescent="0.15">
      <c r="B1" s="8" t="s">
        <v>393</v>
      </c>
      <c r="C1" s="80" t="s">
        <v>314</v>
      </c>
      <c r="D1" s="80"/>
      <c r="E1" s="80"/>
      <c r="F1" s="80"/>
      <c r="G1" s="80"/>
      <c r="H1" s="80"/>
      <c r="K1" s="84"/>
      <c r="L1" s="84"/>
    </row>
    <row r="2" spans="1:13" s="6" customFormat="1" ht="21.6" customHeight="1" x14ac:dyDescent="0.15">
      <c r="A2" s="9" t="s">
        <v>50</v>
      </c>
      <c r="B2" s="37" t="s">
        <v>51</v>
      </c>
      <c r="C2" s="72" t="s">
        <v>22</v>
      </c>
      <c r="D2" s="72" t="s">
        <v>54</v>
      </c>
      <c r="E2" s="72" t="s">
        <v>55</v>
      </c>
      <c r="F2" s="73" t="s">
        <v>0</v>
      </c>
      <c r="G2" s="73" t="s">
        <v>1</v>
      </c>
      <c r="H2" s="74" t="s">
        <v>26</v>
      </c>
      <c r="I2" s="74" t="s">
        <v>27</v>
      </c>
      <c r="J2" s="74" t="s">
        <v>28</v>
      </c>
      <c r="K2" s="74" t="s">
        <v>29</v>
      </c>
      <c r="L2" s="74" t="s">
        <v>12</v>
      </c>
      <c r="M2" s="73" t="s">
        <v>52</v>
      </c>
    </row>
    <row r="3" spans="1:13" ht="21.6" customHeight="1" x14ac:dyDescent="0.15">
      <c r="C3" s="81"/>
      <c r="D3" s="81"/>
      <c r="E3" s="81"/>
      <c r="F3" s="82"/>
      <c r="G3" s="83"/>
      <c r="H3" s="83"/>
      <c r="I3" s="83"/>
      <c r="J3" s="83"/>
      <c r="K3" s="83"/>
      <c r="L3" s="83"/>
      <c r="M3" s="83"/>
    </row>
    <row r="4" spans="1:13" ht="21.6" customHeight="1" x14ac:dyDescent="0.15">
      <c r="B4" s="8" t="s">
        <v>315</v>
      </c>
      <c r="C4" s="7" t="s">
        <v>113</v>
      </c>
      <c r="D4" s="7" t="s">
        <v>114</v>
      </c>
      <c r="E4" s="7" t="s">
        <v>115</v>
      </c>
      <c r="F4" s="19" t="s">
        <v>116</v>
      </c>
      <c r="G4" s="10">
        <v>55</v>
      </c>
      <c r="H4" s="26" t="e">
        <f>ROUNDDOWN(#REF!*옵션!$D$11, 0)</f>
        <v>#REF!</v>
      </c>
      <c r="I4" s="26"/>
      <c r="J4" s="26"/>
      <c r="K4" s="26"/>
      <c r="L4" s="26" t="e">
        <f t="shared" ref="L4:L35" si="0">SUM(H4,I4,J4)</f>
        <v>#REF!</v>
      </c>
      <c r="M4" s="10"/>
    </row>
    <row r="5" spans="1:13" ht="21.6" customHeight="1" x14ac:dyDescent="0.15">
      <c r="B5" s="8" t="s">
        <v>316</v>
      </c>
      <c r="C5" s="7" t="s">
        <v>117</v>
      </c>
      <c r="D5" s="7" t="s">
        <v>118</v>
      </c>
      <c r="E5" s="7" t="s">
        <v>119</v>
      </c>
      <c r="F5" s="19" t="s">
        <v>116</v>
      </c>
      <c r="G5" s="10">
        <v>2169.1799999999998</v>
      </c>
      <c r="H5" s="26" t="e">
        <f>ROUNDDOWN(#REF!*옵션!$D$11, 0)</f>
        <v>#REF!</v>
      </c>
      <c r="I5" s="26"/>
      <c r="J5" s="26"/>
      <c r="K5" s="26"/>
      <c r="L5" s="26" t="e">
        <f t="shared" si="0"/>
        <v>#REF!</v>
      </c>
      <c r="M5" s="10"/>
    </row>
    <row r="6" spans="1:13" ht="21.6" customHeight="1" x14ac:dyDescent="0.15">
      <c r="B6" s="8" t="s">
        <v>317</v>
      </c>
      <c r="C6" s="7" t="s">
        <v>120</v>
      </c>
      <c r="D6" s="7" t="s">
        <v>118</v>
      </c>
      <c r="E6" s="7" t="s">
        <v>121</v>
      </c>
      <c r="F6" s="19" t="s">
        <v>116</v>
      </c>
      <c r="G6" s="10">
        <v>223.51</v>
      </c>
      <c r="H6" s="26" t="e">
        <f>ROUNDDOWN(#REF!*옵션!$D$11, 0)</f>
        <v>#REF!</v>
      </c>
      <c r="I6" s="26"/>
      <c r="J6" s="26"/>
      <c r="K6" s="26"/>
      <c r="L6" s="26" t="e">
        <f t="shared" si="0"/>
        <v>#REF!</v>
      </c>
      <c r="M6" s="10"/>
    </row>
    <row r="7" spans="1:13" ht="21.6" customHeight="1" x14ac:dyDescent="0.15">
      <c r="B7" s="8" t="s">
        <v>318</v>
      </c>
      <c r="C7" s="7" t="s">
        <v>122</v>
      </c>
      <c r="D7" s="7" t="s">
        <v>118</v>
      </c>
      <c r="E7" s="7" t="s">
        <v>123</v>
      </c>
      <c r="F7" s="19" t="s">
        <v>116</v>
      </c>
      <c r="G7" s="10">
        <v>31.93</v>
      </c>
      <c r="H7" s="26" t="e">
        <f>ROUNDDOWN(#REF!*옵션!$D$11, 0)</f>
        <v>#REF!</v>
      </c>
      <c r="I7" s="26"/>
      <c r="J7" s="26"/>
      <c r="K7" s="26"/>
      <c r="L7" s="26" t="e">
        <f t="shared" si="0"/>
        <v>#REF!</v>
      </c>
      <c r="M7" s="10"/>
    </row>
    <row r="8" spans="1:13" ht="21.6" customHeight="1" x14ac:dyDescent="0.15">
      <c r="B8" s="8" t="s">
        <v>319</v>
      </c>
      <c r="C8" s="7" t="s">
        <v>124</v>
      </c>
      <c r="D8" s="7" t="s">
        <v>125</v>
      </c>
      <c r="E8" s="7" t="s">
        <v>126</v>
      </c>
      <c r="F8" s="19" t="s">
        <v>116</v>
      </c>
      <c r="G8" s="10">
        <v>36.299999999999997</v>
      </c>
      <c r="H8" s="26" t="e">
        <f>ROUNDDOWN(#REF!*옵션!$D$11, 0)</f>
        <v>#REF!</v>
      </c>
      <c r="I8" s="26"/>
      <c r="J8" s="26"/>
      <c r="K8" s="26"/>
      <c r="L8" s="26" t="e">
        <f t="shared" si="0"/>
        <v>#REF!</v>
      </c>
      <c r="M8" s="10"/>
    </row>
    <row r="9" spans="1:13" ht="21.6" customHeight="1" x14ac:dyDescent="0.15">
      <c r="B9" s="8" t="s">
        <v>320</v>
      </c>
      <c r="C9" s="7" t="s">
        <v>127</v>
      </c>
      <c r="D9" s="7" t="s">
        <v>125</v>
      </c>
      <c r="E9" s="7" t="s">
        <v>128</v>
      </c>
      <c r="F9" s="19" t="s">
        <v>116</v>
      </c>
      <c r="G9" s="10">
        <v>12.1</v>
      </c>
      <c r="H9" s="26" t="e">
        <f>ROUNDDOWN(#REF!*옵션!$D$11, 0)</f>
        <v>#REF!</v>
      </c>
      <c r="I9" s="26"/>
      <c r="J9" s="26"/>
      <c r="K9" s="26"/>
      <c r="L9" s="26" t="e">
        <f t="shared" si="0"/>
        <v>#REF!</v>
      </c>
      <c r="M9" s="10"/>
    </row>
    <row r="10" spans="1:13" ht="21.6" customHeight="1" x14ac:dyDescent="0.15">
      <c r="B10" s="8" t="s">
        <v>321</v>
      </c>
      <c r="C10" s="7" t="s">
        <v>129</v>
      </c>
      <c r="D10" s="7" t="s">
        <v>125</v>
      </c>
      <c r="E10" s="7" t="s">
        <v>130</v>
      </c>
      <c r="F10" s="19" t="s">
        <v>116</v>
      </c>
      <c r="G10" s="10">
        <v>12.1</v>
      </c>
      <c r="H10" s="26" t="e">
        <f>ROUNDDOWN(#REF!*옵션!$D$11, 0)</f>
        <v>#REF!</v>
      </c>
      <c r="I10" s="26"/>
      <c r="J10" s="26"/>
      <c r="K10" s="26"/>
      <c r="L10" s="26" t="e">
        <f t="shared" si="0"/>
        <v>#REF!</v>
      </c>
      <c r="M10" s="10"/>
    </row>
    <row r="11" spans="1:13" ht="21.6" customHeight="1" x14ac:dyDescent="0.15">
      <c r="B11" s="8" t="s">
        <v>322</v>
      </c>
      <c r="C11" s="7" t="s">
        <v>131</v>
      </c>
      <c r="D11" s="7" t="s">
        <v>125</v>
      </c>
      <c r="E11" s="7" t="s">
        <v>132</v>
      </c>
      <c r="F11" s="19" t="s">
        <v>133</v>
      </c>
      <c r="G11" s="10">
        <v>2</v>
      </c>
      <c r="H11" s="26" t="e">
        <f>ROUNDDOWN(#REF!*옵션!$D$11, 0)</f>
        <v>#REF!</v>
      </c>
      <c r="I11" s="26"/>
      <c r="J11" s="26"/>
      <c r="K11" s="26"/>
      <c r="L11" s="26" t="e">
        <f t="shared" si="0"/>
        <v>#REF!</v>
      </c>
      <c r="M11" s="10"/>
    </row>
    <row r="12" spans="1:13" ht="21.6" customHeight="1" x14ac:dyDescent="0.15">
      <c r="B12" s="8" t="s">
        <v>323</v>
      </c>
      <c r="C12" s="7" t="s">
        <v>134</v>
      </c>
      <c r="D12" s="7" t="s">
        <v>125</v>
      </c>
      <c r="E12" s="7" t="s">
        <v>135</v>
      </c>
      <c r="F12" s="19" t="s">
        <v>133</v>
      </c>
      <c r="G12" s="10">
        <v>2</v>
      </c>
      <c r="H12" s="26" t="e">
        <f>ROUNDDOWN(#REF!*옵션!$D$11, 0)</f>
        <v>#REF!</v>
      </c>
      <c r="I12" s="26"/>
      <c r="J12" s="26"/>
      <c r="K12" s="26"/>
      <c r="L12" s="26" t="e">
        <f t="shared" si="0"/>
        <v>#REF!</v>
      </c>
      <c r="M12" s="10"/>
    </row>
    <row r="13" spans="1:13" ht="21.6" customHeight="1" x14ac:dyDescent="0.15">
      <c r="B13" s="8" t="s">
        <v>324</v>
      </c>
      <c r="C13" s="7" t="s">
        <v>136</v>
      </c>
      <c r="D13" s="7" t="s">
        <v>125</v>
      </c>
      <c r="E13" s="7" t="s">
        <v>137</v>
      </c>
      <c r="F13" s="19" t="s">
        <v>133</v>
      </c>
      <c r="G13" s="10">
        <v>2</v>
      </c>
      <c r="H13" s="26" t="e">
        <f>ROUNDDOWN(#REF!*옵션!$D$11, 0)</f>
        <v>#REF!</v>
      </c>
      <c r="I13" s="26"/>
      <c r="J13" s="26"/>
      <c r="K13" s="26"/>
      <c r="L13" s="26" t="e">
        <f t="shared" si="0"/>
        <v>#REF!</v>
      </c>
      <c r="M13" s="10"/>
    </row>
    <row r="14" spans="1:13" ht="21.6" customHeight="1" x14ac:dyDescent="0.15">
      <c r="B14" s="8" t="s">
        <v>325</v>
      </c>
      <c r="C14" s="7" t="s">
        <v>138</v>
      </c>
      <c r="D14" s="7" t="s">
        <v>139</v>
      </c>
      <c r="E14" s="7" t="s">
        <v>140</v>
      </c>
      <c r="F14" s="19" t="s">
        <v>141</v>
      </c>
      <c r="G14" s="10">
        <v>4</v>
      </c>
      <c r="H14" s="26" t="e">
        <f>ROUNDDOWN(#REF!*옵션!$D$11, 0)</f>
        <v>#REF!</v>
      </c>
      <c r="I14" s="26"/>
      <c r="J14" s="26"/>
      <c r="K14" s="26"/>
      <c r="L14" s="26" t="e">
        <f t="shared" si="0"/>
        <v>#REF!</v>
      </c>
      <c r="M14" s="10"/>
    </row>
    <row r="15" spans="1:13" ht="21.6" customHeight="1" x14ac:dyDescent="0.15">
      <c r="B15" s="8" t="s">
        <v>326</v>
      </c>
      <c r="C15" s="7" t="s">
        <v>142</v>
      </c>
      <c r="D15" s="7" t="s">
        <v>143</v>
      </c>
      <c r="E15" s="7" t="s">
        <v>144</v>
      </c>
      <c r="F15" s="19" t="s">
        <v>116</v>
      </c>
      <c r="G15" s="10">
        <v>5.25</v>
      </c>
      <c r="H15" s="26" t="e">
        <f>ROUNDDOWN(#REF!*옵션!$D$11, 0)</f>
        <v>#REF!</v>
      </c>
      <c r="I15" s="26"/>
      <c r="J15" s="26"/>
      <c r="K15" s="26"/>
      <c r="L15" s="26" t="e">
        <f t="shared" si="0"/>
        <v>#REF!</v>
      </c>
      <c r="M15" s="10"/>
    </row>
    <row r="16" spans="1:13" ht="21.6" customHeight="1" x14ac:dyDescent="0.15">
      <c r="B16" s="8" t="s">
        <v>327</v>
      </c>
      <c r="C16" s="7" t="s">
        <v>145</v>
      </c>
      <c r="D16" s="7" t="s">
        <v>146</v>
      </c>
      <c r="E16" s="7" t="s">
        <v>147</v>
      </c>
      <c r="F16" s="19" t="s">
        <v>116</v>
      </c>
      <c r="G16" s="10">
        <v>4</v>
      </c>
      <c r="H16" s="26" t="e">
        <f>ROUNDDOWN(#REF!*옵션!$D$11, 0)</f>
        <v>#REF!</v>
      </c>
      <c r="I16" s="26"/>
      <c r="J16" s="26"/>
      <c r="K16" s="26"/>
      <c r="L16" s="26" t="e">
        <f t="shared" si="0"/>
        <v>#REF!</v>
      </c>
      <c r="M16" s="10"/>
    </row>
    <row r="17" spans="2:13" ht="21.6" customHeight="1" x14ac:dyDescent="0.15">
      <c r="B17" s="8" t="s">
        <v>328</v>
      </c>
      <c r="C17" s="7" t="s">
        <v>148</v>
      </c>
      <c r="D17" s="7" t="s">
        <v>149</v>
      </c>
      <c r="E17" s="7" t="s">
        <v>150</v>
      </c>
      <c r="F17" s="19" t="s">
        <v>116</v>
      </c>
      <c r="G17" s="10">
        <v>56.1</v>
      </c>
      <c r="H17" s="26" t="e">
        <f>ROUNDDOWN(#REF!*옵션!$D$11, 0)</f>
        <v>#REF!</v>
      </c>
      <c r="I17" s="26"/>
      <c r="J17" s="26"/>
      <c r="K17" s="26"/>
      <c r="L17" s="26" t="e">
        <f t="shared" si="0"/>
        <v>#REF!</v>
      </c>
      <c r="M17" s="10"/>
    </row>
    <row r="18" spans="2:13" ht="21.6" customHeight="1" x14ac:dyDescent="0.15">
      <c r="B18" s="8" t="s">
        <v>329</v>
      </c>
      <c r="C18" s="7" t="s">
        <v>151</v>
      </c>
      <c r="D18" s="7" t="s">
        <v>149</v>
      </c>
      <c r="E18" s="7" t="s">
        <v>152</v>
      </c>
      <c r="F18" s="19" t="s">
        <v>116</v>
      </c>
      <c r="G18" s="10">
        <v>1553.2</v>
      </c>
      <c r="H18" s="26" t="e">
        <f>ROUNDDOWN(#REF!*옵션!$D$11, 0)</f>
        <v>#REF!</v>
      </c>
      <c r="I18" s="26"/>
      <c r="J18" s="26"/>
      <c r="K18" s="26"/>
      <c r="L18" s="26" t="e">
        <f t="shared" si="0"/>
        <v>#REF!</v>
      </c>
      <c r="M18" s="10"/>
    </row>
    <row r="19" spans="2:13" ht="21.6" customHeight="1" x14ac:dyDescent="0.15">
      <c r="B19" s="8" t="s">
        <v>330</v>
      </c>
      <c r="C19" s="7" t="s">
        <v>153</v>
      </c>
      <c r="D19" s="7" t="s">
        <v>149</v>
      </c>
      <c r="E19" s="7" t="s">
        <v>154</v>
      </c>
      <c r="F19" s="19" t="s">
        <v>116</v>
      </c>
      <c r="G19" s="10">
        <v>569.79999999999995</v>
      </c>
      <c r="H19" s="26" t="e">
        <f>ROUNDDOWN(#REF!*옵션!$D$11, 0)</f>
        <v>#REF!</v>
      </c>
      <c r="I19" s="26"/>
      <c r="J19" s="26"/>
      <c r="K19" s="26"/>
      <c r="L19" s="26" t="e">
        <f t="shared" si="0"/>
        <v>#REF!</v>
      </c>
      <c r="M19" s="10"/>
    </row>
    <row r="20" spans="2:13" ht="21.6" customHeight="1" x14ac:dyDescent="0.15">
      <c r="B20" s="8" t="s">
        <v>331</v>
      </c>
      <c r="C20" s="7" t="s">
        <v>155</v>
      </c>
      <c r="D20" s="7" t="s">
        <v>149</v>
      </c>
      <c r="E20" s="7" t="s">
        <v>156</v>
      </c>
      <c r="F20" s="19" t="s">
        <v>116</v>
      </c>
      <c r="G20" s="10">
        <v>55</v>
      </c>
      <c r="H20" s="26" t="e">
        <f>ROUNDDOWN(#REF!*옵션!$D$11, 0)</f>
        <v>#REF!</v>
      </c>
      <c r="I20" s="26"/>
      <c r="J20" s="26"/>
      <c r="K20" s="26"/>
      <c r="L20" s="26" t="e">
        <f t="shared" si="0"/>
        <v>#REF!</v>
      </c>
      <c r="M20" s="10"/>
    </row>
    <row r="21" spans="2:13" ht="21.6" customHeight="1" x14ac:dyDescent="0.15">
      <c r="B21" s="8" t="s">
        <v>332</v>
      </c>
      <c r="C21" s="7" t="s">
        <v>157</v>
      </c>
      <c r="D21" s="7" t="s">
        <v>158</v>
      </c>
      <c r="E21" s="7" t="s">
        <v>159</v>
      </c>
      <c r="F21" s="19" t="s">
        <v>116</v>
      </c>
      <c r="G21" s="10">
        <v>1206.45</v>
      </c>
      <c r="H21" s="26" t="e">
        <f>ROUNDDOWN(#REF!*옵션!$D$11, 0)</f>
        <v>#REF!</v>
      </c>
      <c r="I21" s="26"/>
      <c r="J21" s="26"/>
      <c r="K21" s="26"/>
      <c r="L21" s="26" t="e">
        <f t="shared" si="0"/>
        <v>#REF!</v>
      </c>
      <c r="M21" s="10"/>
    </row>
    <row r="22" spans="2:13" ht="21.6" customHeight="1" x14ac:dyDescent="0.15">
      <c r="B22" s="8" t="s">
        <v>333</v>
      </c>
      <c r="C22" s="7" t="s">
        <v>160</v>
      </c>
      <c r="D22" s="7" t="s">
        <v>158</v>
      </c>
      <c r="E22" s="7" t="s">
        <v>161</v>
      </c>
      <c r="F22" s="19" t="s">
        <v>116</v>
      </c>
      <c r="G22" s="10">
        <v>368.55</v>
      </c>
      <c r="H22" s="26" t="e">
        <f>ROUNDDOWN(#REF!*옵션!$D$11, 0)</f>
        <v>#REF!</v>
      </c>
      <c r="I22" s="26"/>
      <c r="J22" s="26"/>
      <c r="K22" s="26"/>
      <c r="L22" s="26" t="e">
        <f t="shared" si="0"/>
        <v>#REF!</v>
      </c>
      <c r="M22" s="10"/>
    </row>
    <row r="23" spans="2:13" ht="21.6" customHeight="1" x14ac:dyDescent="0.15">
      <c r="B23" s="8" t="s">
        <v>334</v>
      </c>
      <c r="C23" s="7" t="s">
        <v>162</v>
      </c>
      <c r="D23" s="7" t="s">
        <v>158</v>
      </c>
      <c r="E23" s="7" t="s">
        <v>163</v>
      </c>
      <c r="F23" s="19" t="s">
        <v>116</v>
      </c>
      <c r="G23" s="10">
        <v>150.15</v>
      </c>
      <c r="H23" s="26" t="e">
        <f>ROUNDDOWN(#REF!*옵션!$D$11, 0)</f>
        <v>#REF!</v>
      </c>
      <c r="I23" s="26"/>
      <c r="J23" s="26"/>
      <c r="K23" s="26"/>
      <c r="L23" s="26" t="e">
        <f t="shared" si="0"/>
        <v>#REF!</v>
      </c>
      <c r="M23" s="10"/>
    </row>
    <row r="24" spans="2:13" ht="21.6" customHeight="1" x14ac:dyDescent="0.15">
      <c r="B24" s="8" t="s">
        <v>335</v>
      </c>
      <c r="C24" s="7" t="s">
        <v>164</v>
      </c>
      <c r="D24" s="7" t="s">
        <v>165</v>
      </c>
      <c r="E24" s="7" t="s">
        <v>166</v>
      </c>
      <c r="F24" s="19" t="s">
        <v>116</v>
      </c>
      <c r="G24" s="10">
        <v>17.850000000000001</v>
      </c>
      <c r="H24" s="26" t="e">
        <f>ROUNDDOWN(#REF!*옵션!$D$11, 0)</f>
        <v>#REF!</v>
      </c>
      <c r="I24" s="26"/>
      <c r="J24" s="26"/>
      <c r="K24" s="26"/>
      <c r="L24" s="26" t="e">
        <f t="shared" si="0"/>
        <v>#REF!</v>
      </c>
      <c r="M24" s="10"/>
    </row>
    <row r="25" spans="2:13" ht="21.6" customHeight="1" x14ac:dyDescent="0.15">
      <c r="B25" s="8" t="s">
        <v>336</v>
      </c>
      <c r="C25" s="7" t="s">
        <v>167</v>
      </c>
      <c r="D25" s="7" t="s">
        <v>165</v>
      </c>
      <c r="E25" s="7" t="s">
        <v>168</v>
      </c>
      <c r="F25" s="19" t="s">
        <v>116</v>
      </c>
      <c r="G25" s="10">
        <v>132.30000000000001</v>
      </c>
      <c r="H25" s="26" t="e">
        <f>ROUNDDOWN(#REF!*옵션!$D$11, 0)</f>
        <v>#REF!</v>
      </c>
      <c r="I25" s="26"/>
      <c r="J25" s="26"/>
      <c r="K25" s="26"/>
      <c r="L25" s="26" t="e">
        <f t="shared" si="0"/>
        <v>#REF!</v>
      </c>
      <c r="M25" s="10"/>
    </row>
    <row r="26" spans="2:13" ht="21.6" customHeight="1" x14ac:dyDescent="0.15">
      <c r="B26" s="8" t="s">
        <v>337</v>
      </c>
      <c r="C26" s="7" t="s">
        <v>169</v>
      </c>
      <c r="D26" s="7" t="s">
        <v>165</v>
      </c>
      <c r="E26" s="7" t="s">
        <v>170</v>
      </c>
      <c r="F26" s="19" t="s">
        <v>116</v>
      </c>
      <c r="G26" s="10">
        <v>220.5</v>
      </c>
      <c r="H26" s="26" t="e">
        <f>ROUNDDOWN(#REF!*옵션!$D$11, 0)</f>
        <v>#REF!</v>
      </c>
      <c r="I26" s="26"/>
      <c r="J26" s="26"/>
      <c r="K26" s="26"/>
      <c r="L26" s="26" t="e">
        <f t="shared" si="0"/>
        <v>#REF!</v>
      </c>
      <c r="M26" s="10"/>
    </row>
    <row r="27" spans="2:13" ht="21.6" customHeight="1" x14ac:dyDescent="0.15">
      <c r="B27" s="8" t="s">
        <v>338</v>
      </c>
      <c r="C27" s="7" t="s">
        <v>171</v>
      </c>
      <c r="D27" s="7" t="s">
        <v>172</v>
      </c>
      <c r="E27" s="7" t="s">
        <v>173</v>
      </c>
      <c r="F27" s="19" t="s">
        <v>116</v>
      </c>
      <c r="G27" s="10">
        <v>35.475000000000001</v>
      </c>
      <c r="H27" s="26" t="e">
        <f>ROUNDDOWN(#REF!*옵션!$D$11, 0)</f>
        <v>#REF!</v>
      </c>
      <c r="I27" s="26"/>
      <c r="J27" s="26"/>
      <c r="K27" s="26"/>
      <c r="L27" s="26" t="e">
        <f t="shared" si="0"/>
        <v>#REF!</v>
      </c>
      <c r="M27" s="10"/>
    </row>
    <row r="28" spans="2:13" ht="21.6" customHeight="1" x14ac:dyDescent="0.15">
      <c r="B28" s="8" t="s">
        <v>339</v>
      </c>
      <c r="C28" s="7" t="s">
        <v>174</v>
      </c>
      <c r="D28" s="7" t="s">
        <v>172</v>
      </c>
      <c r="E28" s="7" t="s">
        <v>175</v>
      </c>
      <c r="F28" s="19" t="s">
        <v>116</v>
      </c>
      <c r="G28" s="10">
        <v>146.19999999999999</v>
      </c>
      <c r="H28" s="26" t="e">
        <f>ROUNDDOWN(#REF!*옵션!$D$11, 0)</f>
        <v>#REF!</v>
      </c>
      <c r="I28" s="26"/>
      <c r="J28" s="26"/>
      <c r="K28" s="26"/>
      <c r="L28" s="26" t="e">
        <f t="shared" si="0"/>
        <v>#REF!</v>
      </c>
      <c r="M28" s="10"/>
    </row>
    <row r="29" spans="2:13" ht="21.6" customHeight="1" x14ac:dyDescent="0.15">
      <c r="B29" s="8" t="s">
        <v>340</v>
      </c>
      <c r="C29" s="7" t="s">
        <v>176</v>
      </c>
      <c r="D29" s="7" t="s">
        <v>177</v>
      </c>
      <c r="E29" s="7" t="s">
        <v>178</v>
      </c>
      <c r="F29" s="19" t="s">
        <v>116</v>
      </c>
      <c r="G29" s="10">
        <v>53.56</v>
      </c>
      <c r="H29" s="26" t="e">
        <f>ROUNDDOWN(#REF!*옵션!$D$11, 0)</f>
        <v>#REF!</v>
      </c>
      <c r="I29" s="26"/>
      <c r="J29" s="26"/>
      <c r="K29" s="26"/>
      <c r="L29" s="26" t="e">
        <f t="shared" si="0"/>
        <v>#REF!</v>
      </c>
      <c r="M29" s="10"/>
    </row>
    <row r="30" spans="2:13" ht="21.6" customHeight="1" x14ac:dyDescent="0.15">
      <c r="B30" s="8" t="s">
        <v>341</v>
      </c>
      <c r="C30" s="7" t="s">
        <v>179</v>
      </c>
      <c r="D30" s="7" t="s">
        <v>180</v>
      </c>
      <c r="E30" s="7" t="s">
        <v>181</v>
      </c>
      <c r="F30" s="19" t="s">
        <v>133</v>
      </c>
      <c r="G30" s="10">
        <v>4</v>
      </c>
      <c r="H30" s="26" t="e">
        <f>ROUNDDOWN(#REF!*옵션!$D$11, 0)</f>
        <v>#REF!</v>
      </c>
      <c r="I30" s="26"/>
      <c r="J30" s="26"/>
      <c r="K30" s="26"/>
      <c r="L30" s="26" t="e">
        <f t="shared" si="0"/>
        <v>#REF!</v>
      </c>
      <c r="M30" s="10"/>
    </row>
    <row r="31" spans="2:13" ht="21.6" customHeight="1" x14ac:dyDescent="0.15">
      <c r="B31" s="8" t="s">
        <v>342</v>
      </c>
      <c r="C31" s="7" t="s">
        <v>182</v>
      </c>
      <c r="D31" s="7" t="s">
        <v>183</v>
      </c>
      <c r="E31" s="7" t="s">
        <v>184</v>
      </c>
      <c r="F31" s="19" t="s">
        <v>133</v>
      </c>
      <c r="G31" s="10">
        <v>9</v>
      </c>
      <c r="H31" s="26" t="e">
        <f>ROUNDDOWN(#REF!*옵션!$D$11, 0)</f>
        <v>#REF!</v>
      </c>
      <c r="I31" s="26"/>
      <c r="J31" s="26"/>
      <c r="K31" s="26"/>
      <c r="L31" s="26" t="e">
        <f t="shared" si="0"/>
        <v>#REF!</v>
      </c>
      <c r="M31" s="10"/>
    </row>
    <row r="32" spans="2:13" ht="21.6" customHeight="1" x14ac:dyDescent="0.15">
      <c r="B32" s="8" t="s">
        <v>343</v>
      </c>
      <c r="C32" s="7" t="s">
        <v>185</v>
      </c>
      <c r="D32" s="7" t="s">
        <v>186</v>
      </c>
      <c r="E32" s="7" t="s">
        <v>187</v>
      </c>
      <c r="F32" s="19" t="s">
        <v>188</v>
      </c>
      <c r="G32" s="10">
        <v>2</v>
      </c>
      <c r="H32" s="26" t="e">
        <f>ROUNDDOWN(#REF!*옵션!$D$11, 0)</f>
        <v>#REF!</v>
      </c>
      <c r="I32" s="26"/>
      <c r="J32" s="26"/>
      <c r="K32" s="26"/>
      <c r="L32" s="26" t="e">
        <f t="shared" si="0"/>
        <v>#REF!</v>
      </c>
      <c r="M32" s="10"/>
    </row>
    <row r="33" spans="2:13" ht="21.6" customHeight="1" x14ac:dyDescent="0.15">
      <c r="B33" s="8" t="s">
        <v>344</v>
      </c>
      <c r="C33" s="7" t="s">
        <v>189</v>
      </c>
      <c r="D33" s="7" t="s">
        <v>190</v>
      </c>
      <c r="E33" s="7" t="s">
        <v>191</v>
      </c>
      <c r="F33" s="19" t="s">
        <v>192</v>
      </c>
      <c r="G33" s="10">
        <v>3</v>
      </c>
      <c r="H33" s="26" t="e">
        <f>ROUNDDOWN(#REF!*옵션!$D$11, 0)</f>
        <v>#REF!</v>
      </c>
      <c r="I33" s="26"/>
      <c r="J33" s="26"/>
      <c r="K33" s="26"/>
      <c r="L33" s="26" t="e">
        <f t="shared" si="0"/>
        <v>#REF!</v>
      </c>
      <c r="M33" s="10"/>
    </row>
    <row r="34" spans="2:13" ht="21.6" customHeight="1" x14ac:dyDescent="0.15">
      <c r="B34" s="8" t="s">
        <v>345</v>
      </c>
      <c r="C34" s="7" t="s">
        <v>193</v>
      </c>
      <c r="D34" s="7" t="s">
        <v>194</v>
      </c>
      <c r="E34" s="7" t="s">
        <v>195</v>
      </c>
      <c r="F34" s="19" t="s">
        <v>192</v>
      </c>
      <c r="G34" s="10">
        <v>3</v>
      </c>
      <c r="H34" s="26" t="e">
        <f>ROUNDDOWN(#REF!*옵션!$D$11, 0)</f>
        <v>#REF!</v>
      </c>
      <c r="I34" s="26"/>
      <c r="J34" s="26"/>
      <c r="K34" s="26"/>
      <c r="L34" s="26" t="e">
        <f t="shared" si="0"/>
        <v>#REF!</v>
      </c>
      <c r="M34" s="10"/>
    </row>
    <row r="35" spans="2:13" ht="21.6" customHeight="1" x14ac:dyDescent="0.15">
      <c r="B35" s="8" t="s">
        <v>346</v>
      </c>
      <c r="C35" s="7" t="s">
        <v>196</v>
      </c>
      <c r="D35" s="7" t="s">
        <v>197</v>
      </c>
      <c r="E35" s="7" t="s">
        <v>198</v>
      </c>
      <c r="F35" s="19" t="s">
        <v>199</v>
      </c>
      <c r="G35" s="10">
        <v>3</v>
      </c>
      <c r="H35" s="26" t="e">
        <f>ROUNDDOWN(#REF!*옵션!$D$11, 0)</f>
        <v>#REF!</v>
      </c>
      <c r="I35" s="26"/>
      <c r="J35" s="26"/>
      <c r="K35" s="26"/>
      <c r="L35" s="26" t="e">
        <f t="shared" si="0"/>
        <v>#REF!</v>
      </c>
      <c r="M35" s="10"/>
    </row>
    <row r="36" spans="2:13" ht="21.6" customHeight="1" x14ac:dyDescent="0.15">
      <c r="B36" s="8" t="s">
        <v>347</v>
      </c>
      <c r="C36" s="7" t="s">
        <v>200</v>
      </c>
      <c r="D36" s="7" t="s">
        <v>201</v>
      </c>
      <c r="E36" s="7" t="s">
        <v>202</v>
      </c>
      <c r="F36" s="19" t="s">
        <v>141</v>
      </c>
      <c r="G36" s="10">
        <v>1</v>
      </c>
      <c r="H36" s="26" t="e">
        <f>ROUNDDOWN(#REF!*옵션!$D$11, 0)</f>
        <v>#REF!</v>
      </c>
      <c r="I36" s="26"/>
      <c r="J36" s="26"/>
      <c r="K36" s="26"/>
      <c r="L36" s="26" t="e">
        <f t="shared" ref="L36:L67" si="1">SUM(H36,I36,J36)</f>
        <v>#REF!</v>
      </c>
      <c r="M36" s="10"/>
    </row>
    <row r="37" spans="2:13" ht="21.6" customHeight="1" x14ac:dyDescent="0.15">
      <c r="B37" s="8" t="s">
        <v>348</v>
      </c>
      <c r="C37" s="7" t="s">
        <v>203</v>
      </c>
      <c r="D37" s="7" t="s">
        <v>204</v>
      </c>
      <c r="E37" s="7" t="s">
        <v>205</v>
      </c>
      <c r="F37" s="19" t="s">
        <v>206</v>
      </c>
      <c r="G37" s="10">
        <v>1</v>
      </c>
      <c r="H37" s="26" t="e">
        <f>ROUNDDOWN(#REF!*옵션!$D$11, 0)</f>
        <v>#REF!</v>
      </c>
      <c r="I37" s="26"/>
      <c r="J37" s="26"/>
      <c r="K37" s="26"/>
      <c r="L37" s="26" t="e">
        <f t="shared" si="1"/>
        <v>#REF!</v>
      </c>
      <c r="M37" s="10"/>
    </row>
    <row r="38" spans="2:13" ht="21.6" customHeight="1" x14ac:dyDescent="0.15">
      <c r="B38" s="8" t="s">
        <v>349</v>
      </c>
      <c r="C38" s="7" t="s">
        <v>207</v>
      </c>
      <c r="D38" s="7" t="s">
        <v>208</v>
      </c>
      <c r="E38" s="7" t="s">
        <v>209</v>
      </c>
      <c r="F38" s="19" t="s">
        <v>210</v>
      </c>
      <c r="G38" s="10">
        <v>1</v>
      </c>
      <c r="H38" s="26" t="e">
        <f>ROUNDDOWN(#REF!*옵션!$D$11, 0)</f>
        <v>#REF!</v>
      </c>
      <c r="I38" s="26"/>
      <c r="J38" s="26"/>
      <c r="K38" s="26"/>
      <c r="L38" s="26" t="e">
        <f t="shared" si="1"/>
        <v>#REF!</v>
      </c>
      <c r="M38" s="10"/>
    </row>
    <row r="39" spans="2:13" ht="21.6" customHeight="1" x14ac:dyDescent="0.15">
      <c r="B39" s="8" t="s">
        <v>350</v>
      </c>
      <c r="C39" s="7" t="s">
        <v>211</v>
      </c>
      <c r="D39" s="7" t="s">
        <v>204</v>
      </c>
      <c r="E39" s="7" t="s">
        <v>212</v>
      </c>
      <c r="F39" s="19" t="s">
        <v>206</v>
      </c>
      <c r="G39" s="10">
        <v>2</v>
      </c>
      <c r="H39" s="26" t="e">
        <f>ROUNDDOWN(#REF!*옵션!$D$11, 0)</f>
        <v>#REF!</v>
      </c>
      <c r="I39" s="26"/>
      <c r="J39" s="26"/>
      <c r="K39" s="26"/>
      <c r="L39" s="26" t="e">
        <f t="shared" si="1"/>
        <v>#REF!</v>
      </c>
      <c r="M39" s="10"/>
    </row>
    <row r="40" spans="2:13" ht="21.6" customHeight="1" x14ac:dyDescent="0.15">
      <c r="B40" s="8" t="s">
        <v>351</v>
      </c>
      <c r="C40" s="7" t="s">
        <v>213</v>
      </c>
      <c r="D40" s="7" t="s">
        <v>204</v>
      </c>
      <c r="E40" s="7" t="s">
        <v>214</v>
      </c>
      <c r="F40" s="19" t="s">
        <v>206</v>
      </c>
      <c r="G40" s="10">
        <v>2</v>
      </c>
      <c r="H40" s="26" t="e">
        <f>ROUNDDOWN(#REF!*옵션!$D$11, 0)</f>
        <v>#REF!</v>
      </c>
      <c r="I40" s="26"/>
      <c r="J40" s="26"/>
      <c r="K40" s="26"/>
      <c r="L40" s="26" t="e">
        <f t="shared" si="1"/>
        <v>#REF!</v>
      </c>
      <c r="M40" s="10"/>
    </row>
    <row r="41" spans="2:13" ht="21.6" customHeight="1" x14ac:dyDescent="0.15">
      <c r="B41" s="8" t="s">
        <v>352</v>
      </c>
      <c r="C41" s="7" t="s">
        <v>215</v>
      </c>
      <c r="D41" s="7" t="s">
        <v>216</v>
      </c>
      <c r="E41" s="7"/>
      <c r="F41" s="19" t="s">
        <v>210</v>
      </c>
      <c r="G41" s="10">
        <v>1</v>
      </c>
      <c r="H41" s="26" t="e">
        <f>ROUNDDOWN(#REF!*옵션!$D$11, 0)</f>
        <v>#REF!</v>
      </c>
      <c r="I41" s="26"/>
      <c r="J41" s="26"/>
      <c r="K41" s="26"/>
      <c r="L41" s="26" t="e">
        <f t="shared" si="1"/>
        <v>#REF!</v>
      </c>
      <c r="M41" s="10"/>
    </row>
    <row r="42" spans="2:13" ht="21.6" customHeight="1" x14ac:dyDescent="0.15">
      <c r="B42" s="8" t="s">
        <v>353</v>
      </c>
      <c r="C42" s="7" t="s">
        <v>217</v>
      </c>
      <c r="D42" s="7" t="s">
        <v>218</v>
      </c>
      <c r="E42" s="7" t="s">
        <v>219</v>
      </c>
      <c r="F42" s="19" t="s">
        <v>141</v>
      </c>
      <c r="G42" s="10">
        <v>12</v>
      </c>
      <c r="H42" s="26" t="e">
        <f>ROUNDDOWN(#REF!*옵션!$D$11, 0)</f>
        <v>#REF!</v>
      </c>
      <c r="I42" s="26"/>
      <c r="J42" s="26"/>
      <c r="K42" s="26"/>
      <c r="L42" s="26" t="e">
        <f t="shared" si="1"/>
        <v>#REF!</v>
      </c>
      <c r="M42" s="10"/>
    </row>
    <row r="43" spans="2:13" ht="21.6" customHeight="1" x14ac:dyDescent="0.15">
      <c r="B43" s="8" t="s">
        <v>354</v>
      </c>
      <c r="C43" s="7" t="s">
        <v>220</v>
      </c>
      <c r="D43" s="7" t="s">
        <v>221</v>
      </c>
      <c r="E43" s="7" t="s">
        <v>222</v>
      </c>
      <c r="F43" s="19" t="s">
        <v>141</v>
      </c>
      <c r="G43" s="10">
        <v>2</v>
      </c>
      <c r="H43" s="26" t="e">
        <f>ROUNDDOWN(#REF!*옵션!$D$11, 0)</f>
        <v>#REF!</v>
      </c>
      <c r="I43" s="26"/>
      <c r="J43" s="26"/>
      <c r="K43" s="26"/>
      <c r="L43" s="26" t="e">
        <f t="shared" si="1"/>
        <v>#REF!</v>
      </c>
      <c r="M43" s="10"/>
    </row>
    <row r="44" spans="2:13" ht="21.6" customHeight="1" x14ac:dyDescent="0.15">
      <c r="B44" s="8" t="s">
        <v>355</v>
      </c>
      <c r="C44" s="7" t="s">
        <v>223</v>
      </c>
      <c r="D44" s="7" t="s">
        <v>224</v>
      </c>
      <c r="E44" s="7" t="s">
        <v>225</v>
      </c>
      <c r="F44" s="19" t="s">
        <v>141</v>
      </c>
      <c r="G44" s="10">
        <v>2</v>
      </c>
      <c r="H44" s="26" t="e">
        <f>ROUNDDOWN(#REF!*옵션!$D$11, 0)</f>
        <v>#REF!</v>
      </c>
      <c r="I44" s="26"/>
      <c r="J44" s="26"/>
      <c r="K44" s="26"/>
      <c r="L44" s="26" t="e">
        <f t="shared" si="1"/>
        <v>#REF!</v>
      </c>
      <c r="M44" s="10"/>
    </row>
    <row r="45" spans="2:13" ht="21.6" customHeight="1" x14ac:dyDescent="0.15">
      <c r="B45" s="8" t="s">
        <v>356</v>
      </c>
      <c r="C45" s="7" t="s">
        <v>226</v>
      </c>
      <c r="D45" s="7" t="s">
        <v>579</v>
      </c>
      <c r="E45" s="7" t="s">
        <v>227</v>
      </c>
      <c r="F45" s="19" t="s">
        <v>210</v>
      </c>
      <c r="G45" s="10">
        <v>1</v>
      </c>
      <c r="H45" s="26" t="e">
        <f>ROUNDDOWN(#REF!*옵션!$D$11, 0)</f>
        <v>#REF!</v>
      </c>
      <c r="I45" s="26"/>
      <c r="J45" s="26"/>
      <c r="K45" s="26"/>
      <c r="L45" s="26" t="e">
        <f t="shared" si="1"/>
        <v>#REF!</v>
      </c>
      <c r="M45" s="10"/>
    </row>
    <row r="46" spans="2:13" ht="21.6" customHeight="1" x14ac:dyDescent="0.15">
      <c r="B46" s="8" t="s">
        <v>357</v>
      </c>
      <c r="C46" s="7" t="s">
        <v>228</v>
      </c>
      <c r="D46" s="7" t="s">
        <v>579</v>
      </c>
      <c r="E46" s="7" t="s">
        <v>580</v>
      </c>
      <c r="F46" s="19" t="s">
        <v>210</v>
      </c>
      <c r="G46" s="10">
        <v>1</v>
      </c>
      <c r="H46" s="26" t="e">
        <f>ROUNDDOWN(#REF!*옵션!$D$11, 0)</f>
        <v>#REF!</v>
      </c>
      <c r="I46" s="26"/>
      <c r="J46" s="26"/>
      <c r="K46" s="26"/>
      <c r="L46" s="26" t="e">
        <f t="shared" si="1"/>
        <v>#REF!</v>
      </c>
      <c r="M46" s="10"/>
    </row>
    <row r="47" spans="2:13" ht="21.6" customHeight="1" x14ac:dyDescent="0.15">
      <c r="B47" s="8" t="s">
        <v>358</v>
      </c>
      <c r="C47" s="7" t="s">
        <v>229</v>
      </c>
      <c r="D47" s="7" t="s">
        <v>230</v>
      </c>
      <c r="E47" s="7" t="s">
        <v>231</v>
      </c>
      <c r="F47" s="19" t="s">
        <v>141</v>
      </c>
      <c r="G47" s="10">
        <v>2</v>
      </c>
      <c r="H47" s="26" t="e">
        <f>ROUNDDOWN(#REF!*옵션!$D$11, 0)</f>
        <v>#REF!</v>
      </c>
      <c r="I47" s="26"/>
      <c r="J47" s="26"/>
      <c r="K47" s="26"/>
      <c r="L47" s="26" t="e">
        <f t="shared" si="1"/>
        <v>#REF!</v>
      </c>
      <c r="M47" s="10"/>
    </row>
    <row r="48" spans="2:13" ht="21.6" customHeight="1" x14ac:dyDescent="0.15">
      <c r="B48" s="8" t="s">
        <v>359</v>
      </c>
      <c r="C48" s="7" t="s">
        <v>232</v>
      </c>
      <c r="D48" s="7" t="s">
        <v>230</v>
      </c>
      <c r="E48" s="7" t="s">
        <v>233</v>
      </c>
      <c r="F48" s="19" t="s">
        <v>141</v>
      </c>
      <c r="G48" s="10">
        <v>2</v>
      </c>
      <c r="H48" s="26" t="e">
        <f>ROUNDDOWN(#REF!*옵션!$D$11, 0)</f>
        <v>#REF!</v>
      </c>
      <c r="I48" s="26"/>
      <c r="J48" s="26"/>
      <c r="K48" s="26"/>
      <c r="L48" s="26" t="e">
        <f t="shared" si="1"/>
        <v>#REF!</v>
      </c>
      <c r="M48" s="10"/>
    </row>
    <row r="49" spans="2:13" ht="21.6" customHeight="1" x14ac:dyDescent="0.15">
      <c r="B49" s="8" t="s">
        <v>360</v>
      </c>
      <c r="C49" s="7" t="s">
        <v>234</v>
      </c>
      <c r="D49" s="7" t="s">
        <v>230</v>
      </c>
      <c r="E49" s="7" t="s">
        <v>235</v>
      </c>
      <c r="F49" s="19" t="s">
        <v>141</v>
      </c>
      <c r="G49" s="10">
        <v>10</v>
      </c>
      <c r="H49" s="26" t="e">
        <f>ROUNDDOWN(#REF!*옵션!$D$11, 0)</f>
        <v>#REF!</v>
      </c>
      <c r="I49" s="26"/>
      <c r="J49" s="26"/>
      <c r="K49" s="26"/>
      <c r="L49" s="26" t="e">
        <f t="shared" si="1"/>
        <v>#REF!</v>
      </c>
      <c r="M49" s="10"/>
    </row>
    <row r="50" spans="2:13" ht="21.6" customHeight="1" x14ac:dyDescent="0.15">
      <c r="B50" s="8" t="s">
        <v>361</v>
      </c>
      <c r="C50" s="7" t="s">
        <v>236</v>
      </c>
      <c r="D50" s="7" t="s">
        <v>230</v>
      </c>
      <c r="E50" s="7" t="s">
        <v>237</v>
      </c>
      <c r="F50" s="19" t="s">
        <v>141</v>
      </c>
      <c r="G50" s="10">
        <v>6</v>
      </c>
      <c r="H50" s="26" t="e">
        <f>ROUNDDOWN(#REF!*옵션!$D$11, 0)</f>
        <v>#REF!</v>
      </c>
      <c r="I50" s="26"/>
      <c r="J50" s="26"/>
      <c r="K50" s="26"/>
      <c r="L50" s="26" t="e">
        <f t="shared" si="1"/>
        <v>#REF!</v>
      </c>
      <c r="M50" s="10"/>
    </row>
    <row r="51" spans="2:13" ht="21.6" customHeight="1" x14ac:dyDescent="0.15">
      <c r="B51" s="8" t="s">
        <v>362</v>
      </c>
      <c r="C51" s="7" t="s">
        <v>238</v>
      </c>
      <c r="D51" s="7" t="s">
        <v>230</v>
      </c>
      <c r="E51" s="7" t="s">
        <v>239</v>
      </c>
      <c r="F51" s="19" t="s">
        <v>141</v>
      </c>
      <c r="G51" s="10">
        <v>4</v>
      </c>
      <c r="H51" s="26" t="e">
        <f>ROUNDDOWN(#REF!*옵션!$D$11, 0)</f>
        <v>#REF!</v>
      </c>
      <c r="I51" s="26"/>
      <c r="J51" s="26"/>
      <c r="K51" s="26"/>
      <c r="L51" s="26" t="e">
        <f t="shared" si="1"/>
        <v>#REF!</v>
      </c>
      <c r="M51" s="10"/>
    </row>
    <row r="52" spans="2:13" ht="21.6" customHeight="1" x14ac:dyDescent="0.15">
      <c r="B52" s="8" t="s">
        <v>363</v>
      </c>
      <c r="C52" s="7" t="s">
        <v>240</v>
      </c>
      <c r="D52" s="7" t="s">
        <v>241</v>
      </c>
      <c r="E52" s="7" t="s">
        <v>242</v>
      </c>
      <c r="F52" s="19" t="s">
        <v>141</v>
      </c>
      <c r="G52" s="10">
        <v>4</v>
      </c>
      <c r="H52" s="26" t="e">
        <f>ROUNDDOWN(#REF!*옵션!$D$11, 0)</f>
        <v>#REF!</v>
      </c>
      <c r="I52" s="26"/>
      <c r="J52" s="26"/>
      <c r="K52" s="26"/>
      <c r="L52" s="26" t="e">
        <f t="shared" si="1"/>
        <v>#REF!</v>
      </c>
      <c r="M52" s="10"/>
    </row>
    <row r="53" spans="2:13" ht="21.6" customHeight="1" x14ac:dyDescent="0.15">
      <c r="B53" s="8" t="s">
        <v>364</v>
      </c>
      <c r="C53" s="7" t="s">
        <v>243</v>
      </c>
      <c r="D53" s="7" t="s">
        <v>244</v>
      </c>
      <c r="E53" s="7" t="s">
        <v>245</v>
      </c>
      <c r="F53" s="19" t="s">
        <v>141</v>
      </c>
      <c r="G53" s="10">
        <v>4</v>
      </c>
      <c r="H53" s="26" t="e">
        <f>ROUNDDOWN(#REF!*옵션!$D$11, 0)</f>
        <v>#REF!</v>
      </c>
      <c r="I53" s="26"/>
      <c r="J53" s="26"/>
      <c r="K53" s="26"/>
      <c r="L53" s="26" t="e">
        <f t="shared" si="1"/>
        <v>#REF!</v>
      </c>
      <c r="M53" s="10"/>
    </row>
    <row r="54" spans="2:13" ht="21.6" customHeight="1" x14ac:dyDescent="0.15">
      <c r="B54" s="8" t="s">
        <v>365</v>
      </c>
      <c r="C54" s="7" t="s">
        <v>246</v>
      </c>
      <c r="D54" s="7" t="s">
        <v>244</v>
      </c>
      <c r="E54" s="7" t="s">
        <v>247</v>
      </c>
      <c r="F54" s="19" t="s">
        <v>141</v>
      </c>
      <c r="G54" s="10">
        <v>16</v>
      </c>
      <c r="H54" s="26" t="e">
        <f>ROUNDDOWN(#REF!*옵션!$D$11, 0)</f>
        <v>#REF!</v>
      </c>
      <c r="I54" s="26"/>
      <c r="J54" s="26"/>
      <c r="K54" s="26"/>
      <c r="L54" s="26" t="e">
        <f t="shared" si="1"/>
        <v>#REF!</v>
      </c>
      <c r="M54" s="10"/>
    </row>
    <row r="55" spans="2:13" ht="21.6" customHeight="1" x14ac:dyDescent="0.15">
      <c r="B55" s="8" t="s">
        <v>366</v>
      </c>
      <c r="C55" s="7" t="s">
        <v>248</v>
      </c>
      <c r="D55" s="7" t="s">
        <v>249</v>
      </c>
      <c r="E55" s="7"/>
      <c r="F55" s="19" t="s">
        <v>210</v>
      </c>
      <c r="G55" s="10">
        <v>1</v>
      </c>
      <c r="H55" s="26" t="e">
        <f>ROUNDDOWN(#REF!*옵션!$D$11, 0)</f>
        <v>#REF!</v>
      </c>
      <c r="I55" s="26"/>
      <c r="J55" s="26"/>
      <c r="K55" s="26"/>
      <c r="L55" s="26" t="e">
        <f t="shared" si="1"/>
        <v>#REF!</v>
      </c>
      <c r="M55" s="10"/>
    </row>
    <row r="56" spans="2:13" ht="21.6" customHeight="1" x14ac:dyDescent="0.15">
      <c r="B56" s="8" t="s">
        <v>367</v>
      </c>
      <c r="C56" s="7" t="s">
        <v>250</v>
      </c>
      <c r="D56" s="7" t="s">
        <v>251</v>
      </c>
      <c r="E56" s="7" t="s">
        <v>252</v>
      </c>
      <c r="F56" s="19" t="s">
        <v>210</v>
      </c>
      <c r="G56" s="10">
        <v>1</v>
      </c>
      <c r="H56" s="26" t="e">
        <f>ROUNDDOWN(#REF!*옵션!$D$11, 0)</f>
        <v>#REF!</v>
      </c>
      <c r="I56" s="26"/>
      <c r="J56" s="26"/>
      <c r="K56" s="26"/>
      <c r="L56" s="26" t="e">
        <f t="shared" si="1"/>
        <v>#REF!</v>
      </c>
      <c r="M56" s="10"/>
    </row>
    <row r="57" spans="2:13" ht="21.6" customHeight="1" x14ac:dyDescent="0.15">
      <c r="B57" s="8" t="s">
        <v>368</v>
      </c>
      <c r="C57" s="7" t="s">
        <v>253</v>
      </c>
      <c r="D57" s="7" t="s">
        <v>254</v>
      </c>
      <c r="E57" s="7" t="s">
        <v>255</v>
      </c>
      <c r="F57" s="19" t="s">
        <v>133</v>
      </c>
      <c r="G57" s="10">
        <v>2</v>
      </c>
      <c r="H57" s="26" t="e">
        <f>ROUNDDOWN(#REF!*옵션!$D$11, 0)</f>
        <v>#REF!</v>
      </c>
      <c r="I57" s="26"/>
      <c r="J57" s="26"/>
      <c r="K57" s="26"/>
      <c r="L57" s="26" t="e">
        <f t="shared" si="1"/>
        <v>#REF!</v>
      </c>
      <c r="M57" s="10"/>
    </row>
    <row r="58" spans="2:13" ht="21.6" customHeight="1" x14ac:dyDescent="0.15">
      <c r="B58" s="8" t="s">
        <v>369</v>
      </c>
      <c r="C58" s="7" t="s">
        <v>256</v>
      </c>
      <c r="D58" s="7" t="s">
        <v>254</v>
      </c>
      <c r="E58" s="7" t="s">
        <v>257</v>
      </c>
      <c r="F58" s="19" t="s">
        <v>133</v>
      </c>
      <c r="G58" s="10">
        <v>3</v>
      </c>
      <c r="H58" s="26" t="e">
        <f>ROUNDDOWN(#REF!*옵션!$D$11, 0)</f>
        <v>#REF!</v>
      </c>
      <c r="I58" s="26"/>
      <c r="J58" s="26"/>
      <c r="K58" s="26"/>
      <c r="L58" s="26" t="e">
        <f t="shared" si="1"/>
        <v>#REF!</v>
      </c>
      <c r="M58" s="10"/>
    </row>
    <row r="59" spans="2:13" ht="21.6" customHeight="1" x14ac:dyDescent="0.15">
      <c r="B59" s="8" t="s">
        <v>370</v>
      </c>
      <c r="C59" s="7" t="s">
        <v>258</v>
      </c>
      <c r="D59" s="7" t="s">
        <v>259</v>
      </c>
      <c r="E59" s="7" t="s">
        <v>260</v>
      </c>
      <c r="F59" s="19" t="s">
        <v>133</v>
      </c>
      <c r="G59" s="10">
        <v>2</v>
      </c>
      <c r="H59" s="26" t="e">
        <f>ROUNDDOWN(#REF!*옵션!$D$11, 0)</f>
        <v>#REF!</v>
      </c>
      <c r="I59" s="26"/>
      <c r="J59" s="26"/>
      <c r="K59" s="26"/>
      <c r="L59" s="26" t="e">
        <f t="shared" si="1"/>
        <v>#REF!</v>
      </c>
      <c r="M59" s="10"/>
    </row>
    <row r="60" spans="2:13" ht="21.6" customHeight="1" x14ac:dyDescent="0.15">
      <c r="B60" s="8" t="s">
        <v>371</v>
      </c>
      <c r="C60" s="7" t="s">
        <v>261</v>
      </c>
      <c r="D60" s="7" t="s">
        <v>262</v>
      </c>
      <c r="E60" s="7" t="s">
        <v>263</v>
      </c>
      <c r="F60" s="19" t="s">
        <v>206</v>
      </c>
      <c r="G60" s="10">
        <v>2</v>
      </c>
      <c r="H60" s="26" t="e">
        <f>ROUNDDOWN(#REF!*옵션!$D$11, 0)</f>
        <v>#REF!</v>
      </c>
      <c r="I60" s="26"/>
      <c r="J60" s="26"/>
      <c r="K60" s="26"/>
      <c r="L60" s="26" t="e">
        <f t="shared" si="1"/>
        <v>#REF!</v>
      </c>
      <c r="M60" s="10"/>
    </row>
    <row r="61" spans="2:13" ht="21.6" customHeight="1" x14ac:dyDescent="0.15">
      <c r="B61" s="8" t="s">
        <v>372</v>
      </c>
      <c r="C61" s="7" t="s">
        <v>264</v>
      </c>
      <c r="D61" s="7" t="s">
        <v>262</v>
      </c>
      <c r="E61" s="7" t="s">
        <v>265</v>
      </c>
      <c r="F61" s="19" t="s">
        <v>206</v>
      </c>
      <c r="G61" s="10">
        <v>3</v>
      </c>
      <c r="H61" s="26" t="e">
        <f>ROUNDDOWN(#REF!*옵션!$D$11, 0)</f>
        <v>#REF!</v>
      </c>
      <c r="I61" s="26"/>
      <c r="J61" s="26"/>
      <c r="K61" s="26"/>
      <c r="L61" s="26" t="e">
        <f t="shared" si="1"/>
        <v>#REF!</v>
      </c>
      <c r="M61" s="10"/>
    </row>
    <row r="62" spans="2:13" ht="21.6" customHeight="1" x14ac:dyDescent="0.15">
      <c r="B62" s="8" t="s">
        <v>373</v>
      </c>
      <c r="C62" s="7" t="s">
        <v>266</v>
      </c>
      <c r="D62" s="7" t="s">
        <v>267</v>
      </c>
      <c r="E62" s="7" t="s">
        <v>268</v>
      </c>
      <c r="F62" s="19" t="s">
        <v>133</v>
      </c>
      <c r="G62" s="10">
        <v>2</v>
      </c>
      <c r="H62" s="26" t="e">
        <f>ROUNDDOWN(#REF!*옵션!$D$11, 0)</f>
        <v>#REF!</v>
      </c>
      <c r="I62" s="26"/>
      <c r="J62" s="26"/>
      <c r="K62" s="26"/>
      <c r="L62" s="26" t="e">
        <f t="shared" si="1"/>
        <v>#REF!</v>
      </c>
      <c r="M62" s="10"/>
    </row>
    <row r="63" spans="2:13" ht="21.6" customHeight="1" x14ac:dyDescent="0.15">
      <c r="B63" s="8" t="s">
        <v>374</v>
      </c>
      <c r="C63" s="7" t="s">
        <v>269</v>
      </c>
      <c r="D63" s="7" t="s">
        <v>267</v>
      </c>
      <c r="E63" s="7" t="s">
        <v>270</v>
      </c>
      <c r="F63" s="19" t="s">
        <v>133</v>
      </c>
      <c r="G63" s="10">
        <v>2</v>
      </c>
      <c r="H63" s="26" t="e">
        <f>ROUNDDOWN(#REF!*옵션!$D$11, 0)</f>
        <v>#REF!</v>
      </c>
      <c r="I63" s="26"/>
      <c r="J63" s="26"/>
      <c r="K63" s="26"/>
      <c r="L63" s="26" t="e">
        <f t="shared" si="1"/>
        <v>#REF!</v>
      </c>
      <c r="M63" s="10"/>
    </row>
    <row r="64" spans="2:13" ht="21.6" customHeight="1" x14ac:dyDescent="0.15">
      <c r="B64" s="8" t="s">
        <v>375</v>
      </c>
      <c r="C64" s="7" t="s">
        <v>271</v>
      </c>
      <c r="D64" s="7" t="s">
        <v>272</v>
      </c>
      <c r="E64" s="7" t="s">
        <v>181</v>
      </c>
      <c r="F64" s="19" t="s">
        <v>133</v>
      </c>
      <c r="G64" s="10">
        <v>4</v>
      </c>
      <c r="H64" s="26" t="e">
        <f>ROUNDDOWN(#REF!*옵션!$D$11, 0)</f>
        <v>#REF!</v>
      </c>
      <c r="I64" s="26"/>
      <c r="J64" s="26"/>
      <c r="K64" s="26"/>
      <c r="L64" s="26" t="e">
        <f t="shared" si="1"/>
        <v>#REF!</v>
      </c>
      <c r="M64" s="10"/>
    </row>
    <row r="65" spans="2:13" ht="21.6" customHeight="1" x14ac:dyDescent="0.15">
      <c r="B65" s="8" t="s">
        <v>376</v>
      </c>
      <c r="C65" s="7" t="s">
        <v>273</v>
      </c>
      <c r="D65" s="7" t="s">
        <v>274</v>
      </c>
      <c r="E65" s="7" t="s">
        <v>275</v>
      </c>
      <c r="F65" s="19" t="s">
        <v>276</v>
      </c>
      <c r="G65" s="10">
        <v>12.96</v>
      </c>
      <c r="H65" s="26" t="e">
        <f>#REF!</f>
        <v>#REF!</v>
      </c>
      <c r="I65" s="26" t="e">
        <f>#REF!</f>
        <v>#REF!</v>
      </c>
      <c r="J65" s="26" t="e">
        <f>#REF!</f>
        <v>#REF!</v>
      </c>
      <c r="K65" s="26"/>
      <c r="L65" s="26" t="e">
        <f t="shared" si="1"/>
        <v>#REF!</v>
      </c>
      <c r="M65" s="10" t="s">
        <v>377</v>
      </c>
    </row>
    <row r="66" spans="2:13" ht="21.6" customHeight="1" x14ac:dyDescent="0.15">
      <c r="B66" s="8" t="s">
        <v>378</v>
      </c>
      <c r="C66" s="7" t="s">
        <v>277</v>
      </c>
      <c r="D66" s="7" t="s">
        <v>278</v>
      </c>
      <c r="E66" s="7" t="s">
        <v>275</v>
      </c>
      <c r="F66" s="19" t="s">
        <v>276</v>
      </c>
      <c r="G66" s="10">
        <v>12.96</v>
      </c>
      <c r="H66" s="26" t="e">
        <f>#REF!</f>
        <v>#REF!</v>
      </c>
      <c r="I66" s="26" t="e">
        <f>#REF!</f>
        <v>#REF!</v>
      </c>
      <c r="J66" s="26" t="e">
        <f>#REF!</f>
        <v>#REF!</v>
      </c>
      <c r="K66" s="26"/>
      <c r="L66" s="26" t="e">
        <f t="shared" si="1"/>
        <v>#REF!</v>
      </c>
      <c r="M66" s="10" t="s">
        <v>377</v>
      </c>
    </row>
    <row r="67" spans="2:13" ht="21.6" customHeight="1" x14ac:dyDescent="0.15">
      <c r="B67" s="8" t="s">
        <v>379</v>
      </c>
      <c r="C67" s="7" t="s">
        <v>279</v>
      </c>
      <c r="D67" s="7" t="s">
        <v>280</v>
      </c>
      <c r="E67" s="7" t="s">
        <v>281</v>
      </c>
      <c r="F67" s="19" t="s">
        <v>282</v>
      </c>
      <c r="G67" s="10">
        <v>620</v>
      </c>
      <c r="H67" s="26" t="e">
        <f>#REF!</f>
        <v>#REF!</v>
      </c>
      <c r="I67" s="26" t="e">
        <f>#REF!</f>
        <v>#REF!</v>
      </c>
      <c r="J67" s="26" t="e">
        <f>#REF!</f>
        <v>#REF!</v>
      </c>
      <c r="K67" s="26"/>
      <c r="L67" s="26" t="e">
        <f t="shared" si="1"/>
        <v>#REF!</v>
      </c>
      <c r="M67" s="10" t="s">
        <v>379</v>
      </c>
    </row>
    <row r="68" spans="2:13" ht="21.6" customHeight="1" x14ac:dyDescent="0.15">
      <c r="B68" s="8" t="s">
        <v>380</v>
      </c>
      <c r="C68" s="7" t="s">
        <v>283</v>
      </c>
      <c r="D68" s="7" t="s">
        <v>284</v>
      </c>
      <c r="E68" s="7" t="s">
        <v>285</v>
      </c>
      <c r="F68" s="19" t="s">
        <v>282</v>
      </c>
      <c r="G68" s="10">
        <v>206</v>
      </c>
      <c r="H68" s="26" t="e">
        <f>#REF!</f>
        <v>#REF!</v>
      </c>
      <c r="I68" s="26" t="e">
        <f>#REF!</f>
        <v>#REF!</v>
      </c>
      <c r="J68" s="26" t="e">
        <f>#REF!</f>
        <v>#REF!</v>
      </c>
      <c r="K68" s="26"/>
      <c r="L68" s="26" t="e">
        <f t="shared" ref="L68:L80" si="2">SUM(H68,I68,J68)</f>
        <v>#REF!</v>
      </c>
      <c r="M68" s="10" t="s">
        <v>380</v>
      </c>
    </row>
    <row r="69" spans="2:13" ht="21.6" customHeight="1" x14ac:dyDescent="0.15">
      <c r="B69" s="8" t="s">
        <v>381</v>
      </c>
      <c r="C69" s="7" t="s">
        <v>286</v>
      </c>
      <c r="D69" s="7" t="s">
        <v>287</v>
      </c>
      <c r="E69" s="7" t="s">
        <v>288</v>
      </c>
      <c r="F69" s="19" t="s">
        <v>289</v>
      </c>
      <c r="G69" s="10">
        <v>-400</v>
      </c>
      <c r="H69" s="26" t="e">
        <f>ROUNDDOWN(#REF!*옵션!$D$11, 0)</f>
        <v>#REF!</v>
      </c>
      <c r="I69" s="26"/>
      <c r="J69" s="26"/>
      <c r="K69" s="26"/>
      <c r="L69" s="26" t="e">
        <f t="shared" si="2"/>
        <v>#REF!</v>
      </c>
      <c r="M69" s="10"/>
    </row>
    <row r="70" spans="2:13" ht="21.6" customHeight="1" x14ac:dyDescent="0.15">
      <c r="B70" s="8" t="s">
        <v>382</v>
      </c>
      <c r="C70" s="7" t="s">
        <v>290</v>
      </c>
      <c r="D70" s="7" t="s">
        <v>291</v>
      </c>
      <c r="E70" s="7" t="s">
        <v>292</v>
      </c>
      <c r="F70" s="19" t="s">
        <v>293</v>
      </c>
      <c r="G70" s="10">
        <v>53.440399999999997</v>
      </c>
      <c r="H70" s="26"/>
      <c r="I70" s="26" t="e">
        <f>ROUNDDOWN(#REF!, 0)</f>
        <v>#REF!</v>
      </c>
      <c r="J70" s="26"/>
      <c r="K70" s="26"/>
      <c r="L70" s="26" t="e">
        <f t="shared" si="2"/>
        <v>#REF!</v>
      </c>
      <c r="M70" s="10"/>
    </row>
    <row r="71" spans="2:13" ht="21.6" customHeight="1" x14ac:dyDescent="0.15">
      <c r="B71" s="8" t="s">
        <v>383</v>
      </c>
      <c r="C71" s="7" t="s">
        <v>294</v>
      </c>
      <c r="D71" s="7" t="s">
        <v>291</v>
      </c>
      <c r="E71" s="7" t="s">
        <v>295</v>
      </c>
      <c r="F71" s="19" t="s">
        <v>293</v>
      </c>
      <c r="G71" s="10">
        <v>35.094000000000001</v>
      </c>
      <c r="H71" s="26"/>
      <c r="I71" s="26" t="e">
        <f>ROUNDDOWN(#REF!, 0)</f>
        <v>#REF!</v>
      </c>
      <c r="J71" s="26"/>
      <c r="K71" s="26"/>
      <c r="L71" s="26" t="e">
        <f t="shared" si="2"/>
        <v>#REF!</v>
      </c>
      <c r="M71" s="10"/>
    </row>
    <row r="72" spans="2:13" ht="21.6" customHeight="1" x14ac:dyDescent="0.15">
      <c r="B72" s="8" t="s">
        <v>384</v>
      </c>
      <c r="C72" s="7" t="s">
        <v>296</v>
      </c>
      <c r="D72" s="7" t="s">
        <v>291</v>
      </c>
      <c r="E72" s="7" t="s">
        <v>297</v>
      </c>
      <c r="F72" s="19" t="s">
        <v>293</v>
      </c>
      <c r="G72" s="10">
        <v>14.372</v>
      </c>
      <c r="H72" s="26"/>
      <c r="I72" s="26" t="e">
        <f>ROUNDDOWN(#REF!, 0)</f>
        <v>#REF!</v>
      </c>
      <c r="J72" s="26"/>
      <c r="K72" s="26"/>
      <c r="L72" s="26" t="e">
        <f t="shared" si="2"/>
        <v>#REF!</v>
      </c>
      <c r="M72" s="10"/>
    </row>
    <row r="73" spans="2:13" ht="21.6" customHeight="1" x14ac:dyDescent="0.15">
      <c r="B73" s="8" t="s">
        <v>385</v>
      </c>
      <c r="C73" s="7" t="s">
        <v>298</v>
      </c>
      <c r="D73" s="7" t="s">
        <v>291</v>
      </c>
      <c r="E73" s="7" t="s">
        <v>299</v>
      </c>
      <c r="F73" s="19" t="s">
        <v>293</v>
      </c>
      <c r="G73" s="10">
        <v>2.5350000000000001</v>
      </c>
      <c r="H73" s="26"/>
      <c r="I73" s="26" t="e">
        <f>ROUNDDOWN(#REF!, 0)</f>
        <v>#REF!</v>
      </c>
      <c r="J73" s="26"/>
      <c r="K73" s="26"/>
      <c r="L73" s="26" t="e">
        <f t="shared" si="2"/>
        <v>#REF!</v>
      </c>
      <c r="M73" s="10"/>
    </row>
    <row r="74" spans="2:13" ht="21.6" customHeight="1" x14ac:dyDescent="0.15">
      <c r="B74" s="8" t="s">
        <v>386</v>
      </c>
      <c r="C74" s="7" t="s">
        <v>300</v>
      </c>
      <c r="D74" s="7" t="s">
        <v>291</v>
      </c>
      <c r="E74" s="7" t="s">
        <v>301</v>
      </c>
      <c r="F74" s="19" t="s">
        <v>293</v>
      </c>
      <c r="G74" s="10">
        <v>1.6639999999999999</v>
      </c>
      <c r="H74" s="26"/>
      <c r="I74" s="26" t="e">
        <f>ROUNDDOWN(#REF!, 0)</f>
        <v>#REF!</v>
      </c>
      <c r="J74" s="26"/>
      <c r="K74" s="26"/>
      <c r="L74" s="26" t="e">
        <f t="shared" si="2"/>
        <v>#REF!</v>
      </c>
      <c r="M74" s="10"/>
    </row>
    <row r="75" spans="2:13" ht="21.6" customHeight="1" x14ac:dyDescent="0.15">
      <c r="B75" s="8" t="s">
        <v>387</v>
      </c>
      <c r="C75" s="7" t="s">
        <v>302</v>
      </c>
      <c r="D75" s="7" t="s">
        <v>291</v>
      </c>
      <c r="E75" s="7" t="s">
        <v>303</v>
      </c>
      <c r="F75" s="19" t="s">
        <v>293</v>
      </c>
      <c r="G75" s="10">
        <v>0.47839999999999999</v>
      </c>
      <c r="H75" s="26"/>
      <c r="I75" s="26" t="e">
        <f>ROUNDDOWN(#REF!, 0)</f>
        <v>#REF!</v>
      </c>
      <c r="J75" s="26"/>
      <c r="K75" s="26"/>
      <c r="L75" s="26" t="e">
        <f t="shared" si="2"/>
        <v>#REF!</v>
      </c>
      <c r="M75" s="10"/>
    </row>
    <row r="76" spans="2:13" ht="21.6" customHeight="1" x14ac:dyDescent="0.15">
      <c r="B76" s="8" t="s">
        <v>388</v>
      </c>
      <c r="C76" s="7" t="s">
        <v>304</v>
      </c>
      <c r="D76" s="7" t="s">
        <v>291</v>
      </c>
      <c r="E76" s="7" t="s">
        <v>305</v>
      </c>
      <c r="F76" s="19" t="s">
        <v>293</v>
      </c>
      <c r="G76" s="10">
        <v>39.47</v>
      </c>
      <c r="H76" s="26"/>
      <c r="I76" s="26" t="e">
        <f>ROUNDDOWN(#REF!, 0)</f>
        <v>#REF!</v>
      </c>
      <c r="J76" s="26"/>
      <c r="K76" s="26"/>
      <c r="L76" s="26" t="e">
        <f t="shared" si="2"/>
        <v>#REF!</v>
      </c>
      <c r="M76" s="10"/>
    </row>
    <row r="77" spans="2:13" ht="21.6" customHeight="1" x14ac:dyDescent="0.15">
      <c r="B77" s="8" t="s">
        <v>389</v>
      </c>
      <c r="C77" s="7" t="s">
        <v>306</v>
      </c>
      <c r="D77" s="7" t="s">
        <v>291</v>
      </c>
      <c r="E77" s="7" t="s">
        <v>307</v>
      </c>
      <c r="F77" s="19" t="s">
        <v>293</v>
      </c>
      <c r="G77" s="10">
        <v>3.2092000000000001</v>
      </c>
      <c r="H77" s="26"/>
      <c r="I77" s="26" t="e">
        <f>ROUNDDOWN(#REF!, 0)</f>
        <v>#REF!</v>
      </c>
      <c r="J77" s="26"/>
      <c r="K77" s="26"/>
      <c r="L77" s="26" t="e">
        <f t="shared" si="2"/>
        <v>#REF!</v>
      </c>
      <c r="M77" s="10"/>
    </row>
    <row r="78" spans="2:13" ht="21.6" customHeight="1" x14ac:dyDescent="0.15">
      <c r="B78" s="8" t="s">
        <v>390</v>
      </c>
      <c r="C78" s="7" t="s">
        <v>308</v>
      </c>
      <c r="D78" s="7" t="s">
        <v>291</v>
      </c>
      <c r="E78" s="7" t="s">
        <v>309</v>
      </c>
      <c r="F78" s="19" t="s">
        <v>293</v>
      </c>
      <c r="G78" s="10">
        <v>1.92</v>
      </c>
      <c r="H78" s="26"/>
      <c r="I78" s="26" t="e">
        <f>ROUNDDOWN(#REF!, 0)</f>
        <v>#REF!</v>
      </c>
      <c r="J78" s="26"/>
      <c r="K78" s="26"/>
      <c r="L78" s="26" t="e">
        <f t="shared" si="2"/>
        <v>#REF!</v>
      </c>
      <c r="M78" s="10"/>
    </row>
    <row r="79" spans="2:13" ht="21.6" customHeight="1" x14ac:dyDescent="0.15">
      <c r="B79" s="8" t="s">
        <v>391</v>
      </c>
      <c r="C79" s="7" t="s">
        <v>310</v>
      </c>
      <c r="D79" s="7" t="s">
        <v>291</v>
      </c>
      <c r="E79" s="7" t="s">
        <v>311</v>
      </c>
      <c r="F79" s="19" t="s">
        <v>293</v>
      </c>
      <c r="G79" s="10">
        <v>0.15</v>
      </c>
      <c r="H79" s="26"/>
      <c r="I79" s="26" t="e">
        <f>ROUNDDOWN(#REF!, 0)</f>
        <v>#REF!</v>
      </c>
      <c r="J79" s="26"/>
      <c r="K79" s="26"/>
      <c r="L79" s="26" t="e">
        <f t="shared" si="2"/>
        <v>#REF!</v>
      </c>
      <c r="M79" s="10"/>
    </row>
    <row r="80" spans="2:13" ht="21.6" customHeight="1" x14ac:dyDescent="0.15">
      <c r="B80" s="8" t="s">
        <v>392</v>
      </c>
      <c r="C80" s="7" t="s">
        <v>312</v>
      </c>
      <c r="D80" s="7" t="s">
        <v>291</v>
      </c>
      <c r="E80" s="7" t="s">
        <v>313</v>
      </c>
      <c r="F80" s="19" t="s">
        <v>293</v>
      </c>
      <c r="G80" s="10">
        <v>1.02</v>
      </c>
      <c r="H80" s="26"/>
      <c r="I80" s="26" t="e">
        <f>ROUNDDOWN(#REF!, 0)</f>
        <v>#REF!</v>
      </c>
      <c r="J80" s="26"/>
      <c r="K80" s="26"/>
      <c r="L80" s="26" t="e">
        <f t="shared" si="2"/>
        <v>#REF!</v>
      </c>
      <c r="M80" s="10"/>
    </row>
    <row r="81" spans="3:13" ht="21.6" customHeight="1" x14ac:dyDescent="0.15">
      <c r="C81" s="7"/>
      <c r="D81" s="7"/>
      <c r="E81" s="7"/>
      <c r="F81" s="19"/>
      <c r="G81" s="10"/>
      <c r="H81" s="26"/>
      <c r="I81" s="26"/>
      <c r="J81" s="26"/>
      <c r="K81" s="26"/>
      <c r="L81" s="26"/>
      <c r="M81" s="10"/>
    </row>
  </sheetData>
  <mergeCells count="13">
    <mergeCell ref="L2:L3"/>
    <mergeCell ref="M2:M3"/>
    <mergeCell ref="K2:K3"/>
    <mergeCell ref="K1:L1"/>
    <mergeCell ref="I2:I3"/>
    <mergeCell ref="J2:J3"/>
    <mergeCell ref="C1:H1"/>
    <mergeCell ref="C2:C3"/>
    <mergeCell ref="D2:D3"/>
    <mergeCell ref="E2:E3"/>
    <mergeCell ref="F2:F3"/>
    <mergeCell ref="G2:G3"/>
    <mergeCell ref="H2:H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/>
  </sheetViews>
  <sheetFormatPr defaultRowHeight="13.5" x14ac:dyDescent="0.15"/>
  <cols>
    <col min="1" max="1" width="36.109375" style="1" customWidth="1"/>
    <col min="2" max="2" width="15.109375" style="2" bestFit="1" customWidth="1"/>
    <col min="3" max="6" width="15.109375" style="2" customWidth="1"/>
    <col min="7" max="7" width="8.6640625" style="2" customWidth="1"/>
    <col min="8" max="8" width="8.77734375" style="2" customWidth="1"/>
    <col min="9" max="16384" width="8.88671875" style="2"/>
  </cols>
  <sheetData>
    <row r="1" spans="1:13" ht="14.25" thickBot="1" x14ac:dyDescent="0.2">
      <c r="A1" s="31" t="s">
        <v>3</v>
      </c>
      <c r="B1" s="32" t="s">
        <v>11</v>
      </c>
      <c r="C1" s="32" t="s">
        <v>9</v>
      </c>
      <c r="D1" s="32" t="s">
        <v>10</v>
      </c>
      <c r="E1" s="32" t="s">
        <v>56</v>
      </c>
      <c r="F1" s="33" t="s">
        <v>12</v>
      </c>
      <c r="H1" s="27"/>
    </row>
    <row r="2" spans="1:13" x14ac:dyDescent="0.15">
      <c r="A2" s="5" t="s">
        <v>13</v>
      </c>
      <c r="B2" s="25">
        <f>총괄표!I29</f>
        <v>0</v>
      </c>
      <c r="C2" s="25">
        <f>총괄표!L29</f>
        <v>0</v>
      </c>
      <c r="D2" s="25">
        <f>총괄표!N29</f>
        <v>0</v>
      </c>
      <c r="E2" s="25"/>
      <c r="F2" s="25">
        <f t="shared" ref="F2:F8" si="0">SUM(B2,C2,D2)</f>
        <v>0</v>
      </c>
    </row>
    <row r="3" spans="1:13" x14ac:dyDescent="0.15">
      <c r="A3" s="3" t="s">
        <v>537</v>
      </c>
      <c r="B3" s="26">
        <f>총괄표!I107</f>
        <v>0</v>
      </c>
      <c r="C3" s="26">
        <f>총괄표!L107</f>
        <v>0</v>
      </c>
      <c r="D3" s="26">
        <f>총괄표!N107</f>
        <v>0</v>
      </c>
      <c r="E3" s="26"/>
      <c r="F3" s="25">
        <f t="shared" si="0"/>
        <v>0</v>
      </c>
      <c r="H3" s="91" t="s">
        <v>100</v>
      </c>
      <c r="I3" s="92"/>
      <c r="J3" s="92"/>
      <c r="K3" s="92"/>
      <c r="L3" s="92"/>
      <c r="M3" s="93"/>
    </row>
    <row r="4" spans="1:13" x14ac:dyDescent="0.15">
      <c r="A4" s="3" t="s">
        <v>3</v>
      </c>
      <c r="B4" s="26"/>
      <c r="C4" s="26"/>
      <c r="D4" s="26"/>
      <c r="E4" s="26"/>
      <c r="F4" s="26">
        <f t="shared" si="0"/>
        <v>0</v>
      </c>
      <c r="H4" s="94"/>
      <c r="I4" s="95"/>
      <c r="J4" s="95"/>
      <c r="K4" s="95"/>
      <c r="L4" s="95"/>
      <c r="M4" s="96"/>
    </row>
    <row r="5" spans="1:13" x14ac:dyDescent="0.15">
      <c r="A5" s="3" t="s">
        <v>3</v>
      </c>
      <c r="B5" s="26"/>
      <c r="C5" s="26" t="s">
        <v>8</v>
      </c>
      <c r="D5" s="26"/>
      <c r="E5" s="26"/>
      <c r="F5" s="26">
        <f t="shared" si="0"/>
        <v>0</v>
      </c>
    </row>
    <row r="6" spans="1:13" x14ac:dyDescent="0.15">
      <c r="A6" s="3" t="s">
        <v>3</v>
      </c>
      <c r="B6" s="26"/>
      <c r="C6" s="26"/>
      <c r="D6" s="26"/>
      <c r="E6" s="26"/>
      <c r="F6" s="26">
        <f t="shared" si="0"/>
        <v>0</v>
      </c>
      <c r="H6" s="85" t="s">
        <v>101</v>
      </c>
      <c r="I6" s="86"/>
      <c r="J6" s="86"/>
      <c r="K6" s="86"/>
      <c r="L6" s="86"/>
      <c r="M6" s="87"/>
    </row>
    <row r="7" spans="1:13" x14ac:dyDescent="0.15">
      <c r="A7" s="3"/>
      <c r="B7" s="26"/>
      <c r="C7" s="26"/>
      <c r="D7" s="26"/>
      <c r="E7" s="26"/>
      <c r="F7" s="26">
        <f t="shared" si="0"/>
        <v>0</v>
      </c>
      <c r="H7" s="88"/>
      <c r="I7" s="89"/>
      <c r="J7" s="89"/>
      <c r="K7" s="89"/>
      <c r="L7" s="89"/>
      <c r="M7" s="90"/>
    </row>
    <row r="8" spans="1:13" x14ac:dyDescent="0.15">
      <c r="A8" s="3"/>
      <c r="B8" s="26"/>
      <c r="C8" s="26"/>
      <c r="D8" s="26"/>
      <c r="E8" s="26"/>
      <c r="F8" s="26">
        <f t="shared" si="0"/>
        <v>0</v>
      </c>
    </row>
    <row r="9" spans="1:13" ht="14.25" thickBot="1" x14ac:dyDescent="0.2">
      <c r="B9" s="35"/>
      <c r="C9" s="35"/>
      <c r="D9" s="35"/>
      <c r="E9" s="35"/>
      <c r="F9" s="35"/>
      <c r="H9" s="85" t="s">
        <v>102</v>
      </c>
      <c r="I9" s="86"/>
      <c r="J9" s="86"/>
      <c r="K9" s="86"/>
      <c r="L9" s="86"/>
      <c r="M9" s="87"/>
    </row>
    <row r="10" spans="1:13" ht="14.25" thickBot="1" x14ac:dyDescent="0.2">
      <c r="A10" s="31"/>
      <c r="B10" s="32" t="s">
        <v>15</v>
      </c>
      <c r="C10" s="32" t="s">
        <v>17</v>
      </c>
      <c r="D10" s="32" t="s">
        <v>63</v>
      </c>
      <c r="E10" s="32" t="s">
        <v>95</v>
      </c>
      <c r="F10" s="33"/>
      <c r="H10" s="88"/>
      <c r="I10" s="89"/>
      <c r="J10" s="89"/>
      <c r="K10" s="89"/>
      <c r="L10" s="89"/>
      <c r="M10" s="90"/>
    </row>
    <row r="11" spans="1:13" x14ac:dyDescent="0.15">
      <c r="A11" s="5" t="s">
        <v>96</v>
      </c>
      <c r="B11" s="17">
        <v>100</v>
      </c>
      <c r="C11" s="17">
        <v>1000</v>
      </c>
      <c r="D11" s="17">
        <f>$B$11/100</f>
        <v>1</v>
      </c>
      <c r="E11" s="17"/>
      <c r="F11" s="17"/>
    </row>
    <row r="12" spans="1:13" x14ac:dyDescent="0.15">
      <c r="A12" s="3" t="s">
        <v>97</v>
      </c>
      <c r="B12" s="10">
        <v>100</v>
      </c>
      <c r="C12" s="10">
        <v>1000</v>
      </c>
      <c r="D12" s="17">
        <f>$B$12/100</f>
        <v>1</v>
      </c>
      <c r="E12" s="10">
        <v>2</v>
      </c>
      <c r="F12" s="10"/>
      <c r="H12" s="85" t="s">
        <v>103</v>
      </c>
      <c r="I12" s="86"/>
      <c r="J12" s="86"/>
      <c r="K12" s="86"/>
      <c r="L12" s="86"/>
      <c r="M12" s="87"/>
    </row>
    <row r="13" spans="1:13" x14ac:dyDescent="0.15">
      <c r="A13" s="3" t="s">
        <v>98</v>
      </c>
      <c r="B13" s="10">
        <v>100</v>
      </c>
      <c r="C13" s="10">
        <v>1</v>
      </c>
      <c r="D13" s="17">
        <f>$B$13/100</f>
        <v>1</v>
      </c>
      <c r="E13" s="10">
        <v>5</v>
      </c>
      <c r="F13" s="10"/>
      <c r="H13" s="88"/>
      <c r="I13" s="89"/>
      <c r="J13" s="89"/>
      <c r="K13" s="89"/>
      <c r="L13" s="89"/>
      <c r="M13" s="90"/>
    </row>
    <row r="14" spans="1:13" x14ac:dyDescent="0.15">
      <c r="A14" s="3"/>
      <c r="B14" s="10"/>
      <c r="C14" s="10"/>
      <c r="D14" s="10"/>
      <c r="E14" s="10"/>
      <c r="F14" s="10"/>
    </row>
    <row r="15" spans="1:13" x14ac:dyDescent="0.15">
      <c r="A15" s="3"/>
      <c r="B15" s="10"/>
      <c r="C15" s="10"/>
      <c r="D15" s="10"/>
      <c r="E15" s="10"/>
      <c r="F15" s="10"/>
    </row>
    <row r="16" spans="1:13" x14ac:dyDescent="0.15">
      <c r="A16" s="3"/>
      <c r="B16" s="10"/>
      <c r="C16" s="10"/>
      <c r="D16" s="10"/>
      <c r="E16" s="10"/>
      <c r="F16" s="10"/>
    </row>
    <row r="17" spans="1:6" x14ac:dyDescent="0.15">
      <c r="A17" s="3"/>
      <c r="B17" s="10"/>
      <c r="C17" s="10"/>
      <c r="D17" s="10"/>
      <c r="E17" s="10"/>
      <c r="F17" s="10"/>
    </row>
    <row r="18" spans="1:6" x14ac:dyDescent="0.15">
      <c r="A18" s="3" t="s">
        <v>2</v>
      </c>
      <c r="B18" s="10"/>
      <c r="C18" s="10"/>
      <c r="D18" s="10"/>
      <c r="E18" s="10"/>
      <c r="F18" s="10"/>
    </row>
    <row r="19" spans="1:6" ht="14.25" thickBot="1" x14ac:dyDescent="0.2">
      <c r="A19" s="4" t="s">
        <v>8</v>
      </c>
      <c r="B19" s="34"/>
      <c r="C19" s="34"/>
      <c r="D19" s="34"/>
      <c r="E19" s="34"/>
      <c r="F19" s="34"/>
    </row>
    <row r="20" spans="1:6" ht="14.25" thickBot="1" x14ac:dyDescent="0.2">
      <c r="A20" s="31" t="s">
        <v>57</v>
      </c>
      <c r="B20" s="32" t="s">
        <v>15</v>
      </c>
      <c r="C20" s="32"/>
      <c r="D20" s="32" t="s">
        <v>63</v>
      </c>
      <c r="E20" s="32"/>
      <c r="F20" s="33"/>
    </row>
    <row r="21" spans="1:6" x14ac:dyDescent="0.15">
      <c r="A21" s="5" t="s">
        <v>58</v>
      </c>
      <c r="B21" s="17">
        <f>B11</f>
        <v>100</v>
      </c>
      <c r="C21" s="17"/>
      <c r="D21" s="17">
        <f>$B$21/100</f>
        <v>1</v>
      </c>
      <c r="E21" s="17"/>
      <c r="F21" s="17"/>
    </row>
    <row r="22" spans="1:6" x14ac:dyDescent="0.15">
      <c r="A22" s="3" t="s">
        <v>59</v>
      </c>
      <c r="B22" s="10">
        <f>B11</f>
        <v>100</v>
      </c>
      <c r="C22" s="17"/>
      <c r="D22" s="17">
        <f>$B$22/100</f>
        <v>1</v>
      </c>
      <c r="E22" s="10"/>
      <c r="F22" s="10"/>
    </row>
    <row r="23" spans="1:6" x14ac:dyDescent="0.15">
      <c r="A23" s="3" t="s">
        <v>62</v>
      </c>
      <c r="B23" s="10">
        <f>B11</f>
        <v>100</v>
      </c>
      <c r="C23" s="17"/>
      <c r="D23" s="17">
        <f>$B$23/100</f>
        <v>1</v>
      </c>
      <c r="E23" s="10"/>
      <c r="F23" s="10"/>
    </row>
    <row r="24" spans="1:6" x14ac:dyDescent="0.15">
      <c r="A24" s="3" t="s">
        <v>60</v>
      </c>
      <c r="B24" s="10">
        <f>B11</f>
        <v>100</v>
      </c>
      <c r="C24" s="17"/>
      <c r="D24" s="17">
        <f>$B$24/100</f>
        <v>1</v>
      </c>
      <c r="E24" s="10"/>
      <c r="F24" s="10"/>
    </row>
    <row r="25" spans="1:6" x14ac:dyDescent="0.15">
      <c r="A25" s="3" t="s">
        <v>61</v>
      </c>
      <c r="B25" s="10">
        <f>B11</f>
        <v>100</v>
      </c>
      <c r="C25" s="17"/>
      <c r="D25" s="17">
        <f>$B$25/100</f>
        <v>1</v>
      </c>
      <c r="E25" s="10"/>
      <c r="F25" s="10"/>
    </row>
    <row r="26" spans="1:6" x14ac:dyDescent="0.15">
      <c r="A26" s="3"/>
      <c r="B26" s="10"/>
      <c r="C26" s="10"/>
      <c r="D26" s="10"/>
      <c r="E26" s="10"/>
      <c r="F26" s="10"/>
    </row>
    <row r="27" spans="1:6" x14ac:dyDescent="0.15">
      <c r="A27" s="3"/>
      <c r="B27" s="10"/>
      <c r="C27" s="10"/>
      <c r="D27" s="10"/>
      <c r="E27" s="10"/>
      <c r="F27" s="10"/>
    </row>
    <row r="28" spans="1:6" x14ac:dyDescent="0.15">
      <c r="A28" s="3"/>
      <c r="B28" s="10"/>
      <c r="C28" s="10"/>
      <c r="D28" s="10"/>
      <c r="E28" s="10"/>
      <c r="F28" s="10"/>
    </row>
    <row r="29" spans="1:6" ht="14.25" customHeight="1" thickBot="1" x14ac:dyDescent="0.2">
      <c r="A29" s="4"/>
      <c r="B29" s="34"/>
      <c r="C29" s="34"/>
      <c r="D29" s="34"/>
      <c r="E29" s="34"/>
      <c r="F29" s="34"/>
    </row>
    <row r="30" spans="1:6" ht="14.25" customHeight="1" thickBot="1" x14ac:dyDescent="0.2">
      <c r="A30" s="31" t="s">
        <v>90</v>
      </c>
      <c r="B30" s="32" t="s">
        <v>91</v>
      </c>
      <c r="C30" s="32" t="s">
        <v>92</v>
      </c>
      <c r="D30" s="32" t="s">
        <v>93</v>
      </c>
      <c r="E30" s="32"/>
      <c r="F30" s="33"/>
    </row>
    <row r="31" spans="1:6" x14ac:dyDescent="0.15">
      <c r="A31" s="5" t="s">
        <v>94</v>
      </c>
      <c r="B31" s="17">
        <v>15</v>
      </c>
      <c r="C31" s="17">
        <v>15</v>
      </c>
      <c r="D31" s="17">
        <v>20</v>
      </c>
      <c r="E31" s="17"/>
      <c r="F31" s="17"/>
    </row>
    <row r="32" spans="1:6" x14ac:dyDescent="0.15">
      <c r="A32" s="5" t="s">
        <v>89</v>
      </c>
      <c r="B32" s="10">
        <v>40</v>
      </c>
      <c r="C32" s="10">
        <v>40</v>
      </c>
      <c r="D32" s="10">
        <v>40</v>
      </c>
      <c r="E32" s="10"/>
      <c r="F32" s="10"/>
    </row>
    <row r="33" spans="1:13" x14ac:dyDescent="0.15">
      <c r="A33" s="3" t="s">
        <v>18</v>
      </c>
      <c r="B33" s="10">
        <v>2</v>
      </c>
      <c r="C33" s="10"/>
      <c r="D33" s="10"/>
      <c r="E33" s="10"/>
      <c r="F33" s="10"/>
      <c r="H33" s="85" t="s">
        <v>563</v>
      </c>
      <c r="I33" s="86"/>
      <c r="J33" s="86"/>
      <c r="K33" s="86"/>
      <c r="L33" s="86"/>
      <c r="M33" s="87"/>
    </row>
    <row r="34" spans="1:13" x14ac:dyDescent="0.15">
      <c r="A34" s="3" t="s">
        <v>19</v>
      </c>
      <c r="B34" s="10"/>
      <c r="C34" s="10"/>
      <c r="D34" s="10"/>
      <c r="E34" s="10"/>
      <c r="F34" s="10"/>
      <c r="H34" s="88"/>
      <c r="I34" s="89"/>
      <c r="J34" s="89"/>
      <c r="K34" s="89"/>
      <c r="L34" s="89"/>
      <c r="M34" s="90"/>
    </row>
    <row r="35" spans="1:13" x14ac:dyDescent="0.15">
      <c r="A35" s="3" t="s">
        <v>20</v>
      </c>
      <c r="B35" s="10">
        <v>2</v>
      </c>
      <c r="C35" s="10"/>
      <c r="D35" s="10"/>
      <c r="E35" s="10"/>
      <c r="F35" s="10"/>
    </row>
    <row r="36" spans="1:13" x14ac:dyDescent="0.15">
      <c r="A36" s="3" t="s">
        <v>21</v>
      </c>
      <c r="B36" s="10">
        <v>3</v>
      </c>
      <c r="C36" s="10"/>
      <c r="D36" s="10"/>
      <c r="E36" s="10"/>
      <c r="F36" s="10"/>
    </row>
    <row r="37" spans="1:13" x14ac:dyDescent="0.15">
      <c r="A37" s="3"/>
      <c r="B37" s="10"/>
      <c r="C37" s="10"/>
      <c r="D37" s="10"/>
      <c r="E37" s="10"/>
      <c r="F37" s="10"/>
    </row>
    <row r="38" spans="1:13" x14ac:dyDescent="0.15">
      <c r="A38" s="3"/>
      <c r="B38" s="10"/>
      <c r="C38" s="10"/>
      <c r="D38" s="10"/>
      <c r="E38" s="10"/>
      <c r="F38" s="10"/>
    </row>
    <row r="39" spans="1:13" ht="14.25" thickBot="1" x14ac:dyDescent="0.2">
      <c r="A39" s="4"/>
      <c r="B39" s="34"/>
      <c r="C39" s="34"/>
      <c r="D39" s="34"/>
      <c r="E39" s="34"/>
      <c r="F39" s="34"/>
    </row>
    <row r="40" spans="1:13" ht="14.25" thickBot="1" x14ac:dyDescent="0.2">
      <c r="A40" s="31" t="s">
        <v>14</v>
      </c>
      <c r="B40" s="32" t="s">
        <v>15</v>
      </c>
      <c r="C40" s="32" t="s">
        <v>16</v>
      </c>
      <c r="D40" s="32"/>
      <c r="E40" s="32"/>
      <c r="F40" s="33"/>
    </row>
    <row r="41" spans="1:13" x14ac:dyDescent="0.15">
      <c r="A41" s="1" t="s">
        <v>104</v>
      </c>
      <c r="B41" s="2">
        <v>100</v>
      </c>
      <c r="C41" s="2">
        <v>5</v>
      </c>
    </row>
    <row r="42" spans="1:13" x14ac:dyDescent="0.15">
      <c r="A42" s="1" t="s">
        <v>105</v>
      </c>
      <c r="B42" s="2">
        <v>100</v>
      </c>
      <c r="C42" s="2">
        <v>5</v>
      </c>
    </row>
    <row r="43" spans="1:13" x14ac:dyDescent="0.15">
      <c r="A43" s="1" t="s">
        <v>106</v>
      </c>
      <c r="B43" s="2">
        <v>100</v>
      </c>
      <c r="C43" s="2">
        <v>5</v>
      </c>
    </row>
    <row r="44" spans="1:13" x14ac:dyDescent="0.15">
      <c r="A44" s="1" t="s">
        <v>107</v>
      </c>
      <c r="B44" s="2">
        <v>100</v>
      </c>
      <c r="C44" s="2">
        <v>5</v>
      </c>
    </row>
    <row r="45" spans="1:13" x14ac:dyDescent="0.15">
      <c r="A45" s="1" t="s">
        <v>108</v>
      </c>
      <c r="B45" s="2">
        <v>100</v>
      </c>
      <c r="C45" s="2">
        <v>5</v>
      </c>
    </row>
    <row r="46" spans="1:13" x14ac:dyDescent="0.15">
      <c r="A46" s="1" t="s">
        <v>109</v>
      </c>
      <c r="B46" s="2">
        <v>100</v>
      </c>
      <c r="C46" s="2">
        <v>5</v>
      </c>
    </row>
    <row r="47" spans="1:13" x14ac:dyDescent="0.15">
      <c r="A47" s="1" t="s">
        <v>110</v>
      </c>
      <c r="B47" s="2">
        <v>100</v>
      </c>
      <c r="C47" s="2">
        <v>5</v>
      </c>
    </row>
    <row r="48" spans="1:13" x14ac:dyDescent="0.15">
      <c r="A48" s="1" t="s">
        <v>111</v>
      </c>
      <c r="B48" s="2">
        <v>100</v>
      </c>
      <c r="C48" s="2">
        <v>5</v>
      </c>
    </row>
    <row r="49" spans="1:3" x14ac:dyDescent="0.15">
      <c r="A49" s="1" t="s">
        <v>112</v>
      </c>
      <c r="B49" s="2">
        <v>100</v>
      </c>
      <c r="C49" s="2">
        <v>5</v>
      </c>
    </row>
  </sheetData>
  <mergeCells count="5">
    <mergeCell ref="H33:M34"/>
    <mergeCell ref="H3:M4"/>
    <mergeCell ref="H6:M7"/>
    <mergeCell ref="H9:M10"/>
    <mergeCell ref="H12:M13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/>
  </sheetViews>
  <sheetFormatPr defaultRowHeight="18.95" customHeight="1" x14ac:dyDescent="0.15"/>
  <cols>
    <col min="1" max="1" width="4.6640625" style="21" customWidth="1"/>
    <col min="2" max="2" width="73" customWidth="1"/>
  </cols>
  <sheetData>
    <row r="1" spans="1:2" ht="20.25" x14ac:dyDescent="0.25">
      <c r="B1" s="20" t="s">
        <v>42</v>
      </c>
    </row>
    <row r="2" spans="1:2" ht="18.95" customHeight="1" x14ac:dyDescent="0.15">
      <c r="A2" s="21" t="s">
        <v>40</v>
      </c>
      <c r="B2" t="s">
        <v>65</v>
      </c>
    </row>
    <row r="3" spans="1:2" ht="18.95" customHeight="1" x14ac:dyDescent="0.15">
      <c r="B3" t="s">
        <v>66</v>
      </c>
    </row>
    <row r="4" spans="1:2" ht="18.95" customHeight="1" x14ac:dyDescent="0.15">
      <c r="A4" s="21" t="s">
        <v>45</v>
      </c>
      <c r="B4" t="s">
        <v>67</v>
      </c>
    </row>
    <row r="5" spans="1:2" ht="18.95" customHeight="1" x14ac:dyDescent="0.15">
      <c r="B5" t="s">
        <v>68</v>
      </c>
    </row>
    <row r="6" spans="1:2" ht="18.95" customHeight="1" x14ac:dyDescent="0.15">
      <c r="A6" s="21" t="s">
        <v>41</v>
      </c>
      <c r="B6" t="s">
        <v>69</v>
      </c>
    </row>
    <row r="7" spans="1:2" ht="18.95" customHeight="1" x14ac:dyDescent="0.15">
      <c r="A7" s="21" t="s">
        <v>43</v>
      </c>
      <c r="B7" t="s">
        <v>70</v>
      </c>
    </row>
    <row r="8" spans="1:2" ht="18.95" customHeight="1" x14ac:dyDescent="0.15">
      <c r="B8" t="s">
        <v>44</v>
      </c>
    </row>
    <row r="9" spans="1:2" ht="18.95" customHeight="1" x14ac:dyDescent="0.15">
      <c r="B9" t="s">
        <v>71</v>
      </c>
    </row>
    <row r="10" spans="1:2" ht="18.95" customHeight="1" x14ac:dyDescent="0.15">
      <c r="B10" t="s">
        <v>72</v>
      </c>
    </row>
    <row r="11" spans="1:2" ht="18.95" customHeight="1" x14ac:dyDescent="0.15">
      <c r="A11" s="21" t="s">
        <v>2</v>
      </c>
      <c r="B11" t="s">
        <v>73</v>
      </c>
    </row>
    <row r="12" spans="1:2" ht="18.95" customHeight="1" x14ac:dyDescent="0.15">
      <c r="A12" s="21" t="s">
        <v>46</v>
      </c>
      <c r="B12" t="s">
        <v>74</v>
      </c>
    </row>
    <row r="13" spans="1:2" ht="18.95" customHeight="1" x14ac:dyDescent="0.15">
      <c r="B13" t="s">
        <v>75</v>
      </c>
    </row>
    <row r="14" spans="1:2" ht="18.95" customHeight="1" x14ac:dyDescent="0.15">
      <c r="B14" t="s">
        <v>76</v>
      </c>
    </row>
    <row r="15" spans="1:2" ht="18.95" customHeight="1" x14ac:dyDescent="0.15">
      <c r="B15" t="s">
        <v>77</v>
      </c>
    </row>
    <row r="16" spans="1:2" ht="18.95" customHeight="1" x14ac:dyDescent="0.15">
      <c r="B16" t="s">
        <v>48</v>
      </c>
    </row>
    <row r="17" spans="1:2" ht="18.95" customHeight="1" x14ac:dyDescent="0.15">
      <c r="A17" s="21" t="s">
        <v>47</v>
      </c>
      <c r="B17" t="s">
        <v>78</v>
      </c>
    </row>
    <row r="18" spans="1:2" ht="18.95" customHeight="1" x14ac:dyDescent="0.15">
      <c r="A18" s="21" t="s">
        <v>79</v>
      </c>
      <c r="B18" s="36" t="s">
        <v>80</v>
      </c>
    </row>
    <row r="19" spans="1:2" ht="18.95" customHeight="1" x14ac:dyDescent="0.15">
      <c r="A19" s="21" t="s">
        <v>81</v>
      </c>
      <c r="B19" t="s">
        <v>82</v>
      </c>
    </row>
    <row r="20" spans="1:2" ht="18.95" customHeight="1" x14ac:dyDescent="0.15">
      <c r="A20" s="21" t="s">
        <v>86</v>
      </c>
      <c r="B20" t="s">
        <v>87</v>
      </c>
    </row>
    <row r="21" spans="1:2" ht="18.95" customHeight="1" x14ac:dyDescent="0.15">
      <c r="A21" s="21" t="s">
        <v>88</v>
      </c>
      <c r="B21" t="s">
        <v>83</v>
      </c>
    </row>
    <row r="33" spans="2:2" ht="18.95" customHeight="1" x14ac:dyDescent="0.15">
      <c r="B33" t="s">
        <v>84</v>
      </c>
    </row>
    <row r="34" spans="2:2" ht="18.95" customHeight="1" x14ac:dyDescent="0.15">
      <c r="B34" t="s">
        <v>85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원가</vt:lpstr>
      <vt:lpstr>총괄표</vt:lpstr>
      <vt:lpstr>내역서</vt:lpstr>
      <vt:lpstr>합산자재</vt:lpstr>
      <vt:lpstr>옵션</vt:lpstr>
      <vt:lpstr>사용설명</vt:lpstr>
      <vt:lpstr>내역서!Print_Area</vt:lpstr>
      <vt:lpstr>원가!Print_Area</vt:lpstr>
      <vt:lpstr>총괄표!Print_Area</vt:lpstr>
      <vt:lpstr>내역서!Print_Titles</vt:lpstr>
      <vt:lpstr>총괄표!Print_Titles</vt:lpstr>
      <vt:lpstr>합산자재!Print_Titles</vt:lpstr>
    </vt:vector>
  </TitlesOfParts>
  <Company>이지테크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user</cp:lastModifiedBy>
  <cp:lastPrinted>2012-05-12T23:39:48Z</cp:lastPrinted>
  <dcterms:created xsi:type="dcterms:W3CDTF">2002-09-09T02:35:17Z</dcterms:created>
  <dcterms:modified xsi:type="dcterms:W3CDTF">2024-08-27T06:34:48Z</dcterms:modified>
</cp:coreProperties>
</file>